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5" yWindow="135" windowWidth="16140" windowHeight="9990" activeTab="1"/>
  </bookViews>
  <sheets>
    <sheet name="Readme" sheetId="10" r:id="rId1"/>
    <sheet name="Project Data" sheetId="9" r:id="rId2"/>
    <sheet name="Comments" sheetId="11" r:id="rId3"/>
  </sheets>
  <definedNames>
    <definedName name="_xlnm._FilterDatabase" localSheetId="1" hidden="1">'Project Data'!$A$1:$EJ$526</definedName>
    <definedName name="_xlnm.Criteria" localSheetId="1">'Project Data'!$A$7:$DV$526</definedName>
  </definedNames>
  <calcPr calcId="162913" concurrentCalc="0"/>
  <fileRecoveryPr autoRecover="0"/>
</workbook>
</file>

<file path=xl/calcChain.xml><?xml version="1.0" encoding="utf-8"?>
<calcChain xmlns="http://schemas.openxmlformats.org/spreadsheetml/2006/main">
  <c r="EJ8" i="9" l="1"/>
  <c r="EI8" i="9"/>
  <c r="EJ11" i="9"/>
  <c r="EI11" i="9"/>
  <c r="EJ12" i="9"/>
  <c r="EI12" i="9"/>
  <c r="EJ14" i="9"/>
  <c r="EI14" i="9"/>
  <c r="EJ17" i="9"/>
  <c r="EI17" i="9"/>
  <c r="EJ20" i="9"/>
  <c r="EI20" i="9"/>
  <c r="EJ21" i="9"/>
  <c r="EI21" i="9"/>
  <c r="EJ23" i="9"/>
  <c r="EI23" i="9"/>
  <c r="EJ25" i="9"/>
  <c r="EI25" i="9"/>
  <c r="EJ27" i="9"/>
  <c r="EI27" i="9"/>
  <c r="EJ29" i="9"/>
  <c r="EI29" i="9"/>
  <c r="EJ30" i="9"/>
  <c r="EI30" i="9"/>
  <c r="EJ31" i="9"/>
  <c r="EI31" i="9"/>
  <c r="EJ32" i="9"/>
  <c r="EI32" i="9"/>
  <c r="EJ33" i="9"/>
  <c r="EI33" i="9"/>
  <c r="EJ34" i="9"/>
  <c r="EI34" i="9"/>
  <c r="EJ35" i="9"/>
  <c r="EI35" i="9"/>
  <c r="EJ38" i="9"/>
  <c r="EI38" i="9"/>
  <c r="EJ39" i="9"/>
  <c r="EI39" i="9"/>
  <c r="EJ40" i="9"/>
  <c r="EI40" i="9"/>
  <c r="EJ42" i="9"/>
  <c r="EI42" i="9"/>
  <c r="EJ45" i="9"/>
  <c r="EI45" i="9"/>
  <c r="EJ47" i="9"/>
  <c r="EI47" i="9"/>
  <c r="EJ48" i="9"/>
  <c r="EI48" i="9"/>
  <c r="EJ49" i="9"/>
  <c r="EI49" i="9"/>
  <c r="EJ50" i="9"/>
  <c r="EI50" i="9"/>
  <c r="EJ51" i="9"/>
  <c r="EI51" i="9"/>
  <c r="EJ55" i="9"/>
  <c r="EI55" i="9"/>
  <c r="EJ56" i="9"/>
  <c r="EI56" i="9"/>
  <c r="EJ59" i="9"/>
  <c r="EI59" i="9"/>
  <c r="EJ60" i="9"/>
  <c r="EI60" i="9"/>
  <c r="EJ61" i="9"/>
  <c r="EI61" i="9"/>
  <c r="EJ62" i="9"/>
  <c r="EI62" i="9"/>
  <c r="EJ64" i="9"/>
  <c r="EI64" i="9"/>
  <c r="EJ65" i="9"/>
  <c r="EI65" i="9"/>
  <c r="EJ66" i="9"/>
  <c r="EI66" i="9"/>
  <c r="EJ67" i="9"/>
  <c r="EI67" i="9"/>
  <c r="EJ69" i="9"/>
  <c r="EI69" i="9"/>
  <c r="EJ74" i="9"/>
  <c r="EI74" i="9"/>
  <c r="EJ75" i="9"/>
  <c r="EI75" i="9"/>
  <c r="EJ77" i="9"/>
  <c r="EI77" i="9"/>
  <c r="EJ79" i="9"/>
  <c r="EI79" i="9"/>
  <c r="EJ80" i="9"/>
  <c r="EI80" i="9"/>
  <c r="EJ81" i="9"/>
  <c r="EI81" i="9"/>
  <c r="EJ82" i="9"/>
  <c r="EI82" i="9"/>
  <c r="EJ83" i="9"/>
  <c r="EI83" i="9"/>
  <c r="EJ88" i="9"/>
  <c r="EI88" i="9"/>
  <c r="EJ89" i="9"/>
  <c r="EI89" i="9"/>
  <c r="EJ90" i="9"/>
  <c r="EI90" i="9"/>
  <c r="EJ91" i="9"/>
  <c r="EI91" i="9"/>
  <c r="EJ93" i="9"/>
  <c r="EI93" i="9"/>
  <c r="EJ94" i="9"/>
  <c r="EI94" i="9"/>
  <c r="EJ95" i="9"/>
  <c r="EI95" i="9"/>
  <c r="EJ96" i="9"/>
  <c r="EI96" i="9"/>
  <c r="EJ97" i="9"/>
  <c r="EI97" i="9"/>
  <c r="EJ98" i="9"/>
  <c r="EI98" i="9"/>
  <c r="EJ99" i="9"/>
  <c r="EI99" i="9"/>
  <c r="EJ101" i="9"/>
  <c r="EI101" i="9"/>
  <c r="EJ102" i="9"/>
  <c r="EI102" i="9"/>
  <c r="EJ103" i="9"/>
  <c r="EI103" i="9"/>
  <c r="EJ104" i="9"/>
  <c r="EI104" i="9"/>
  <c r="EJ105" i="9"/>
  <c r="EI105" i="9"/>
  <c r="EJ107" i="9"/>
  <c r="EI107" i="9"/>
  <c r="EJ108" i="9"/>
  <c r="EI108" i="9"/>
  <c r="EJ110" i="9"/>
  <c r="EI110" i="9"/>
  <c r="EJ111" i="9"/>
  <c r="EI111" i="9"/>
  <c r="EJ112" i="9"/>
  <c r="EI112" i="9"/>
  <c r="EJ113" i="9"/>
  <c r="EI113" i="9"/>
  <c r="EJ114" i="9"/>
  <c r="EI114" i="9"/>
  <c r="EJ115" i="9"/>
  <c r="EI115" i="9"/>
  <c r="EJ116" i="9"/>
  <c r="EI116" i="9"/>
  <c r="EJ117" i="9"/>
  <c r="EI117" i="9"/>
  <c r="EJ119" i="9"/>
  <c r="EI119" i="9"/>
  <c r="EJ120" i="9"/>
  <c r="EI120" i="9"/>
  <c r="EJ121" i="9"/>
  <c r="EI121" i="9"/>
  <c r="EJ123" i="9"/>
  <c r="EI123" i="9"/>
  <c r="EJ124" i="9"/>
  <c r="EI124" i="9"/>
  <c r="EJ125" i="9"/>
  <c r="EI125" i="9"/>
  <c r="EJ126" i="9"/>
  <c r="EI126" i="9"/>
  <c r="EJ127" i="9"/>
  <c r="EI127" i="9"/>
  <c r="EJ128" i="9"/>
  <c r="EI128" i="9"/>
  <c r="EJ129" i="9"/>
  <c r="EI129" i="9"/>
  <c r="EJ131" i="9"/>
  <c r="EI131" i="9"/>
  <c r="EJ133" i="9"/>
  <c r="EI133" i="9"/>
  <c r="EJ135" i="9"/>
  <c r="EI135" i="9"/>
  <c r="EJ136" i="9"/>
  <c r="EI136" i="9"/>
  <c r="EJ137" i="9"/>
  <c r="EI137" i="9"/>
  <c r="EJ138" i="9"/>
  <c r="EI138" i="9"/>
  <c r="EJ139" i="9"/>
  <c r="EI139" i="9"/>
  <c r="EJ140" i="9"/>
  <c r="EI140" i="9"/>
  <c r="EJ141" i="9"/>
  <c r="EI141" i="9"/>
  <c r="EJ143" i="9"/>
  <c r="EI143" i="9"/>
  <c r="EJ144" i="9"/>
  <c r="EI144" i="9"/>
  <c r="EJ146" i="9"/>
  <c r="EI146" i="9"/>
  <c r="EJ147" i="9"/>
  <c r="EI147" i="9"/>
  <c r="EJ148" i="9"/>
  <c r="EI148" i="9"/>
  <c r="EJ149" i="9"/>
  <c r="EI149" i="9"/>
  <c r="EJ151" i="9"/>
  <c r="EI151" i="9"/>
  <c r="EJ152" i="9"/>
  <c r="EI152" i="9"/>
  <c r="EJ153" i="9"/>
  <c r="EI153" i="9"/>
  <c r="EJ154" i="9"/>
  <c r="EI154" i="9"/>
  <c r="EJ155" i="9"/>
  <c r="EI155" i="9"/>
  <c r="EJ156" i="9"/>
  <c r="EI156" i="9"/>
  <c r="EJ157" i="9"/>
  <c r="EI157" i="9"/>
  <c r="EJ158" i="9"/>
  <c r="EI158" i="9"/>
  <c r="EJ159" i="9"/>
  <c r="EI159" i="9"/>
  <c r="EJ160" i="9"/>
  <c r="EI160" i="9"/>
  <c r="EJ161" i="9"/>
  <c r="EI161" i="9"/>
  <c r="EJ162" i="9"/>
  <c r="EI162" i="9"/>
  <c r="EJ163" i="9"/>
  <c r="EI163" i="9"/>
  <c r="EJ165" i="9"/>
  <c r="EI165" i="9"/>
  <c r="EJ166" i="9"/>
  <c r="EI166" i="9"/>
  <c r="EJ167" i="9"/>
  <c r="EI167" i="9"/>
  <c r="EJ168" i="9"/>
  <c r="EI168" i="9"/>
  <c r="EJ172" i="9"/>
  <c r="EI172" i="9"/>
  <c r="EJ174" i="9"/>
  <c r="EI174" i="9"/>
  <c r="EJ176" i="9"/>
  <c r="EI176" i="9"/>
  <c r="EJ177" i="9"/>
  <c r="EI177" i="9"/>
  <c r="EJ180" i="9"/>
  <c r="EI180" i="9"/>
  <c r="EJ181" i="9"/>
  <c r="EI181" i="9"/>
  <c r="EJ183" i="9"/>
  <c r="EI183" i="9"/>
  <c r="EJ184" i="9"/>
  <c r="EI184" i="9"/>
  <c r="EJ186" i="9"/>
  <c r="EI186" i="9"/>
  <c r="EJ187" i="9"/>
  <c r="EI187" i="9"/>
  <c r="EJ188" i="9"/>
  <c r="EI188" i="9"/>
  <c r="EJ191" i="9"/>
  <c r="EI191" i="9"/>
  <c r="EJ192" i="9"/>
  <c r="EI192" i="9"/>
  <c r="EJ193" i="9"/>
  <c r="EI193" i="9"/>
  <c r="EJ196" i="9"/>
  <c r="EI196" i="9"/>
  <c r="EJ197" i="9"/>
  <c r="EI197" i="9"/>
  <c r="EJ198" i="9"/>
  <c r="EI198" i="9"/>
  <c r="EJ199" i="9"/>
  <c r="EI199" i="9"/>
  <c r="EJ201" i="9"/>
  <c r="EI201" i="9"/>
  <c r="EJ202" i="9"/>
  <c r="EI202" i="9"/>
  <c r="EJ203" i="9"/>
  <c r="EI203" i="9"/>
  <c r="EJ207" i="9"/>
  <c r="EI207" i="9"/>
  <c r="EJ209" i="9"/>
  <c r="EI209" i="9"/>
  <c r="EJ210" i="9"/>
  <c r="EI210" i="9"/>
  <c r="EJ211" i="9"/>
  <c r="EI211" i="9"/>
  <c r="EJ215" i="9"/>
  <c r="EI215" i="9"/>
  <c r="EJ217" i="9"/>
  <c r="EI217" i="9"/>
  <c r="EJ220" i="9"/>
  <c r="EI220" i="9"/>
  <c r="EJ221" i="9"/>
  <c r="EI221" i="9"/>
  <c r="EJ222" i="9"/>
  <c r="EI222" i="9"/>
  <c r="EJ223" i="9"/>
  <c r="EI223" i="9"/>
  <c r="EJ225" i="9"/>
  <c r="EI225" i="9"/>
  <c r="EJ226" i="9"/>
  <c r="EI226" i="9"/>
  <c r="EJ228" i="9"/>
  <c r="EI228" i="9"/>
  <c r="EJ229" i="9"/>
  <c r="EI229" i="9"/>
  <c r="EJ231" i="9"/>
  <c r="EI231" i="9"/>
  <c r="EJ233" i="9"/>
  <c r="EI233" i="9"/>
  <c r="EJ234" i="9"/>
  <c r="EI234" i="9"/>
  <c r="EJ235" i="9"/>
  <c r="EI235" i="9"/>
  <c r="EJ236" i="9"/>
  <c r="EI236" i="9"/>
  <c r="EJ239" i="9"/>
  <c r="EI239" i="9"/>
  <c r="EJ240" i="9"/>
  <c r="EI240" i="9"/>
  <c r="EJ241" i="9"/>
  <c r="EI241" i="9"/>
  <c r="EJ243" i="9"/>
  <c r="EI243" i="9"/>
  <c r="EJ244" i="9"/>
  <c r="EI244" i="9"/>
  <c r="EJ246" i="9"/>
  <c r="EI246" i="9"/>
  <c r="EJ247" i="9"/>
  <c r="EI247" i="9"/>
  <c r="EJ249" i="9"/>
  <c r="EI249" i="9"/>
  <c r="EJ251" i="9"/>
  <c r="EI251" i="9"/>
  <c r="EJ253" i="9"/>
  <c r="EI253" i="9"/>
  <c r="EJ254" i="9"/>
  <c r="EI254" i="9"/>
  <c r="EJ255" i="9"/>
  <c r="EI255" i="9"/>
  <c r="EJ256" i="9"/>
  <c r="EI256" i="9"/>
  <c r="EJ257" i="9"/>
  <c r="EI257" i="9"/>
  <c r="EJ259" i="9"/>
  <c r="EI259" i="9"/>
  <c r="EJ260" i="9"/>
  <c r="EI260" i="9"/>
  <c r="EJ262" i="9"/>
  <c r="EI262" i="9"/>
  <c r="EJ263" i="9"/>
  <c r="EI263" i="9"/>
  <c r="EJ266" i="9"/>
  <c r="EI266" i="9"/>
  <c r="EJ267" i="9"/>
  <c r="EI267" i="9"/>
  <c r="EJ269" i="9"/>
  <c r="EI269" i="9"/>
  <c r="EJ270" i="9"/>
  <c r="EI270" i="9"/>
  <c r="EJ271" i="9"/>
  <c r="EI271" i="9"/>
  <c r="EJ272" i="9"/>
  <c r="EI272" i="9"/>
  <c r="EJ273" i="9"/>
  <c r="EI273" i="9"/>
  <c r="EJ275" i="9"/>
  <c r="EI275" i="9"/>
  <c r="EJ276" i="9"/>
  <c r="EI276" i="9"/>
  <c r="EJ277" i="9"/>
  <c r="EI277" i="9"/>
  <c r="EJ278" i="9"/>
  <c r="EI278" i="9"/>
  <c r="EJ279" i="9"/>
  <c r="EI279" i="9"/>
  <c r="EJ280" i="9"/>
  <c r="EI280" i="9"/>
  <c r="EJ281" i="9"/>
  <c r="EI281" i="9"/>
  <c r="EJ282" i="9"/>
  <c r="EI282" i="9"/>
  <c r="EJ283" i="9"/>
  <c r="EI283" i="9"/>
  <c r="EJ284" i="9"/>
  <c r="EI284" i="9"/>
  <c r="EJ285" i="9"/>
  <c r="EI285" i="9"/>
  <c r="EJ287" i="9"/>
  <c r="EI287" i="9"/>
  <c r="EJ289" i="9"/>
  <c r="EI289" i="9"/>
  <c r="EJ291" i="9"/>
  <c r="EI291" i="9"/>
  <c r="EJ292" i="9"/>
  <c r="EI292" i="9"/>
  <c r="EJ294" i="9"/>
  <c r="EI294" i="9"/>
  <c r="EJ297" i="9"/>
  <c r="EI297" i="9"/>
  <c r="EJ298" i="9"/>
  <c r="EI298" i="9"/>
  <c r="EJ299" i="9"/>
  <c r="EI299" i="9"/>
  <c r="EJ301" i="9"/>
  <c r="EI301" i="9"/>
  <c r="EJ302" i="9"/>
  <c r="EI302" i="9"/>
  <c r="EJ303" i="9"/>
  <c r="EI303" i="9"/>
  <c r="EJ305" i="9"/>
  <c r="EI305" i="9"/>
  <c r="EJ307" i="9"/>
  <c r="EI307" i="9"/>
  <c r="EJ309" i="9"/>
  <c r="EI309" i="9"/>
  <c r="EJ310" i="9"/>
  <c r="EI310" i="9"/>
  <c r="EJ313" i="9"/>
  <c r="EI313" i="9"/>
  <c r="EJ315" i="9"/>
  <c r="EI315" i="9"/>
  <c r="EJ317" i="9"/>
  <c r="EI317" i="9"/>
  <c r="EJ318" i="9"/>
  <c r="EI318" i="9"/>
  <c r="EJ320" i="9"/>
  <c r="EI320" i="9"/>
  <c r="EJ325" i="9"/>
  <c r="EI325" i="9"/>
  <c r="EJ326" i="9"/>
  <c r="EI326" i="9"/>
  <c r="EJ327" i="9"/>
  <c r="EI327" i="9"/>
  <c r="EJ328" i="9"/>
  <c r="EI328" i="9"/>
  <c r="EJ330" i="9"/>
  <c r="EI330" i="9"/>
  <c r="EJ333" i="9"/>
  <c r="EI333" i="9"/>
  <c r="EJ334" i="9"/>
  <c r="EI334" i="9"/>
  <c r="EJ335" i="9"/>
  <c r="EI335" i="9"/>
  <c r="EJ336" i="9"/>
  <c r="EI336" i="9"/>
  <c r="EJ337" i="9"/>
  <c r="EI337" i="9"/>
  <c r="EJ339" i="9"/>
  <c r="EI339" i="9"/>
  <c r="EJ343" i="9"/>
  <c r="EI343" i="9"/>
  <c r="EJ345" i="9"/>
  <c r="EI345" i="9"/>
  <c r="EJ346" i="9"/>
  <c r="EI346" i="9"/>
  <c r="EJ347" i="9"/>
  <c r="EI347" i="9"/>
  <c r="EJ349" i="9"/>
  <c r="EI349" i="9"/>
  <c r="EJ351" i="9"/>
  <c r="EI351" i="9"/>
  <c r="EJ352" i="9"/>
  <c r="EI352" i="9"/>
  <c r="EJ353" i="9"/>
  <c r="EI353" i="9"/>
  <c r="EJ354" i="9"/>
  <c r="EI354" i="9"/>
  <c r="EJ358" i="9"/>
  <c r="EI358" i="9"/>
  <c r="EJ359" i="9"/>
  <c r="EI359" i="9"/>
  <c r="EJ360" i="9"/>
  <c r="EI360" i="9"/>
  <c r="EJ361" i="9"/>
  <c r="EI361" i="9"/>
  <c r="EJ363" i="9"/>
  <c r="EI363" i="9"/>
  <c r="EJ365" i="9"/>
  <c r="EI365" i="9"/>
  <c r="EJ367" i="9"/>
  <c r="EI367" i="9"/>
  <c r="EJ368" i="9"/>
  <c r="EI368" i="9"/>
  <c r="EJ370" i="9"/>
  <c r="EI370" i="9"/>
  <c r="EJ371" i="9"/>
  <c r="EI371" i="9"/>
  <c r="EJ372" i="9"/>
  <c r="EI372" i="9"/>
  <c r="EJ374" i="9"/>
  <c r="EI374" i="9"/>
  <c r="EJ378" i="9"/>
  <c r="EI378" i="9"/>
  <c r="EJ380" i="9"/>
  <c r="EI380" i="9"/>
  <c r="EJ381" i="9"/>
  <c r="EI381" i="9"/>
  <c r="EJ382" i="9"/>
  <c r="EI382" i="9"/>
  <c r="EJ384" i="9"/>
  <c r="EI384" i="9"/>
  <c r="EJ385" i="9"/>
  <c r="EI385" i="9"/>
  <c r="EJ386" i="9"/>
  <c r="EI386" i="9"/>
  <c r="EJ389" i="9"/>
  <c r="EI389" i="9"/>
  <c r="EJ391" i="9"/>
  <c r="EI391" i="9"/>
  <c r="EJ392" i="9"/>
  <c r="EI392" i="9"/>
  <c r="EJ393" i="9"/>
  <c r="EI393" i="9"/>
  <c r="EJ397" i="9"/>
  <c r="EI397" i="9"/>
  <c r="EJ399" i="9"/>
  <c r="EI399" i="9"/>
  <c r="EJ402" i="9"/>
  <c r="EI402" i="9"/>
  <c r="EJ406" i="9"/>
  <c r="EI406" i="9"/>
  <c r="EJ407" i="9"/>
  <c r="EI407" i="9"/>
  <c r="EJ410" i="9"/>
  <c r="EI410" i="9"/>
  <c r="EJ412" i="9"/>
  <c r="EI412" i="9"/>
  <c r="EJ413" i="9"/>
  <c r="EI413" i="9"/>
  <c r="EJ415" i="9"/>
  <c r="EI415" i="9"/>
  <c r="EJ416" i="9"/>
  <c r="EI416" i="9"/>
  <c r="EJ417" i="9"/>
  <c r="EI417" i="9"/>
  <c r="EJ420" i="9"/>
  <c r="EI420" i="9"/>
  <c r="EJ421" i="9"/>
  <c r="EI421" i="9"/>
  <c r="EJ423" i="9"/>
  <c r="EI423" i="9"/>
  <c r="EJ426" i="9"/>
  <c r="EI426" i="9"/>
  <c r="EJ429" i="9"/>
  <c r="EI429" i="9"/>
  <c r="EJ430" i="9"/>
  <c r="EI430" i="9"/>
  <c r="EJ431" i="9"/>
  <c r="EI431" i="9"/>
  <c r="EJ432" i="9"/>
  <c r="EI432" i="9"/>
  <c r="EJ434" i="9"/>
  <c r="EI434" i="9"/>
  <c r="EJ435" i="9"/>
  <c r="EI435" i="9"/>
  <c r="EJ436" i="9"/>
  <c r="EI436" i="9"/>
  <c r="EJ438" i="9"/>
  <c r="EI438" i="9"/>
  <c r="EJ439" i="9"/>
  <c r="EI439" i="9"/>
  <c r="EJ440" i="9"/>
  <c r="EI440" i="9"/>
  <c r="EJ443" i="9"/>
  <c r="EI443" i="9"/>
  <c r="EJ444" i="9"/>
  <c r="EI444" i="9"/>
  <c r="EJ445" i="9"/>
  <c r="EI445" i="9"/>
  <c r="EJ446" i="9"/>
  <c r="EI446" i="9"/>
  <c r="EJ447" i="9"/>
  <c r="EI447" i="9"/>
  <c r="EJ449" i="9"/>
  <c r="EI449" i="9"/>
  <c r="EJ454" i="9"/>
  <c r="EI454" i="9"/>
  <c r="EJ457" i="9"/>
  <c r="EI457" i="9"/>
  <c r="EJ460" i="9"/>
  <c r="EI460" i="9"/>
  <c r="EJ461" i="9"/>
  <c r="EI461" i="9"/>
  <c r="EJ463" i="9"/>
  <c r="EI463" i="9"/>
  <c r="EJ465" i="9"/>
  <c r="EI465" i="9"/>
  <c r="EJ466" i="9"/>
  <c r="EI466" i="9"/>
  <c r="EJ468" i="9"/>
  <c r="EI468" i="9"/>
  <c r="EJ470" i="9"/>
  <c r="EI470" i="9"/>
  <c r="EJ471" i="9"/>
  <c r="EI471" i="9"/>
  <c r="EJ473" i="9"/>
  <c r="EI473" i="9"/>
  <c r="EJ475" i="9"/>
  <c r="EI475" i="9"/>
  <c r="EJ479" i="9"/>
  <c r="EI479" i="9"/>
  <c r="EJ481" i="9"/>
  <c r="EI481" i="9"/>
  <c r="EJ483" i="9"/>
  <c r="EI483" i="9"/>
  <c r="EJ484" i="9"/>
  <c r="EI484" i="9"/>
  <c r="EJ485" i="9"/>
  <c r="EI485" i="9"/>
  <c r="EJ486" i="9"/>
  <c r="EI486" i="9"/>
  <c r="EJ487" i="9"/>
  <c r="EI487" i="9"/>
  <c r="EJ488" i="9"/>
  <c r="EI488" i="9"/>
  <c r="EJ489" i="9"/>
  <c r="EI489" i="9"/>
  <c r="EJ491" i="9"/>
  <c r="EI491" i="9"/>
  <c r="EJ492" i="9"/>
  <c r="EI492" i="9"/>
  <c r="EJ495" i="9"/>
  <c r="EI495" i="9"/>
  <c r="EJ496" i="9"/>
  <c r="EI496" i="9"/>
  <c r="EJ497" i="9"/>
  <c r="EI497" i="9"/>
  <c r="EJ498" i="9"/>
  <c r="EI498" i="9"/>
  <c r="EJ499" i="9"/>
  <c r="EI499" i="9"/>
  <c r="EJ501" i="9"/>
  <c r="EI501" i="9"/>
  <c r="EJ503" i="9"/>
  <c r="EI503" i="9"/>
  <c r="EJ504" i="9"/>
  <c r="EI504" i="9"/>
  <c r="EJ505" i="9"/>
  <c r="EI505" i="9"/>
  <c r="EJ506" i="9"/>
  <c r="EI506" i="9"/>
  <c r="EJ507" i="9"/>
  <c r="EI507" i="9"/>
  <c r="EJ508" i="9"/>
  <c r="EI508" i="9"/>
  <c r="EJ509" i="9"/>
  <c r="EI509" i="9"/>
  <c r="EJ510" i="9"/>
  <c r="EI510" i="9"/>
  <c r="EJ511" i="9"/>
  <c r="EI511" i="9"/>
  <c r="EJ512" i="9"/>
  <c r="EI512" i="9"/>
  <c r="EJ513" i="9"/>
  <c r="EI513" i="9"/>
  <c r="EJ515" i="9"/>
  <c r="EI515" i="9"/>
  <c r="EJ516" i="9"/>
  <c r="EI516" i="9"/>
  <c r="EJ517" i="9"/>
  <c r="EI517" i="9"/>
  <c r="EJ518" i="9"/>
  <c r="EI518" i="9"/>
  <c r="EJ520" i="9"/>
  <c r="EI520" i="9"/>
  <c r="EJ524" i="9"/>
  <c r="EI524" i="9"/>
  <c r="EJ525" i="9"/>
  <c r="EI525" i="9"/>
  <c r="EJ526" i="9"/>
  <c r="EI526" i="9"/>
  <c r="EJ296" i="9"/>
  <c r="EI296" i="9"/>
  <c r="EJ164" i="9"/>
  <c r="EI164" i="9"/>
  <c r="EJ409" i="9"/>
  <c r="EI409" i="9"/>
  <c r="EJ493" i="9"/>
  <c r="EI493" i="9"/>
  <c r="EJ208" i="9"/>
  <c r="EI208" i="9"/>
  <c r="EJ182" i="9"/>
  <c r="EI182" i="9"/>
  <c r="EJ308" i="9"/>
  <c r="EI308" i="9"/>
  <c r="EJ456" i="9"/>
  <c r="EI456" i="9"/>
  <c r="EJ122" i="9"/>
  <c r="EI122" i="9"/>
  <c r="EJ204" i="9"/>
  <c r="EI204" i="9"/>
  <c r="EJ248" i="9"/>
  <c r="EI248" i="9"/>
  <c r="EJ332" i="9"/>
  <c r="EI332" i="9"/>
  <c r="EJ418" i="9"/>
  <c r="EI418" i="9"/>
  <c r="EJ383" i="9"/>
  <c r="EI383" i="9"/>
  <c r="EJ227" i="9"/>
  <c r="EI227" i="9"/>
  <c r="EJ72" i="9"/>
  <c r="EI72" i="9"/>
  <c r="EJ464" i="9"/>
  <c r="EI464" i="9"/>
  <c r="EJ356" i="9"/>
  <c r="EI356" i="9"/>
  <c r="EJ46" i="9"/>
  <c r="EI46" i="9"/>
  <c r="EJ213" i="9"/>
  <c r="EI213" i="9"/>
  <c r="EJ185" i="9"/>
  <c r="EI185" i="9"/>
  <c r="EJ26" i="9"/>
  <c r="EI26" i="9"/>
  <c r="EJ355" i="9"/>
  <c r="EI355" i="9"/>
  <c r="EJ41" i="9"/>
  <c r="EI41" i="9"/>
  <c r="EJ178" i="9"/>
  <c r="EI178" i="9"/>
  <c r="EJ319" i="9"/>
  <c r="EI319" i="9"/>
  <c r="EJ387" i="9"/>
  <c r="EI387" i="9"/>
  <c r="EJ500" i="9"/>
  <c r="EI500" i="9"/>
  <c r="EJ437" i="9"/>
  <c r="EI437" i="9"/>
  <c r="EJ414" i="9"/>
  <c r="EI414" i="9"/>
  <c r="EJ462" i="9"/>
  <c r="EI462" i="9"/>
  <c r="EJ173" i="9"/>
  <c r="EI173" i="9"/>
  <c r="EJ455" i="9"/>
  <c r="EI455" i="9"/>
  <c r="EJ357" i="9"/>
  <c r="EI357" i="9"/>
  <c r="EJ28" i="9"/>
  <c r="EI28" i="9"/>
  <c r="EJ252" i="9"/>
  <c r="EI252" i="9"/>
  <c r="EJ478" i="9"/>
  <c r="EI478" i="9"/>
  <c r="EJ450" i="9"/>
  <c r="EI450" i="9"/>
  <c r="EJ150" i="9"/>
  <c r="EJ344" i="9"/>
  <c r="EI344" i="9"/>
  <c r="EJ290" i="9"/>
  <c r="EI290" i="9"/>
  <c r="EJ472" i="9"/>
  <c r="EI472" i="9"/>
  <c r="EJ364" i="9"/>
  <c r="EI364" i="9"/>
  <c r="EJ341" i="9"/>
  <c r="EI341" i="9"/>
  <c r="EJ411" i="9"/>
  <c r="EI411" i="9"/>
  <c r="EJ514" i="9"/>
  <c r="EI514" i="9"/>
  <c r="EJ36" i="9"/>
  <c r="EI36" i="9"/>
  <c r="EJ242" i="9"/>
  <c r="EI242" i="9"/>
  <c r="EJ70" i="9"/>
  <c r="EI70" i="9"/>
  <c r="EJ348" i="9"/>
  <c r="EI348" i="9"/>
  <c r="EJ419" i="9"/>
  <c r="EI419" i="9"/>
  <c r="EJ71" i="9"/>
  <c r="EI71" i="9"/>
  <c r="EJ16" i="9"/>
  <c r="EI16" i="9"/>
  <c r="EJ189" i="9"/>
  <c r="EI189" i="9"/>
  <c r="EJ342" i="9"/>
  <c r="EI342" i="9"/>
  <c r="EJ362" i="9"/>
  <c r="EI362" i="9"/>
  <c r="EJ190" i="9"/>
  <c r="EI190" i="9"/>
  <c r="EJ404" i="9"/>
  <c r="EI404" i="9"/>
  <c r="EJ232" i="9"/>
  <c r="EI232" i="9"/>
  <c r="EJ377" i="9"/>
  <c r="EI377" i="9"/>
  <c r="EJ84" i="9"/>
  <c r="EI84" i="9"/>
  <c r="EJ170" i="9"/>
  <c r="EI170" i="9"/>
  <c r="EJ427" i="9"/>
  <c r="EI427" i="9"/>
  <c r="EJ132" i="9"/>
  <c r="EI132" i="9"/>
  <c r="EJ212" i="9"/>
  <c r="EI212" i="9"/>
  <c r="EJ274" i="9"/>
  <c r="EI274" i="9"/>
  <c r="EJ63" i="9"/>
  <c r="EI63" i="9"/>
  <c r="EJ400" i="9"/>
  <c r="EI400" i="9"/>
  <c r="EJ87" i="9"/>
  <c r="EI87" i="9"/>
  <c r="EJ175" i="9"/>
  <c r="EI175" i="9"/>
  <c r="EJ264" i="9"/>
  <c r="EI264" i="9"/>
  <c r="EJ18" i="9"/>
  <c r="EI18" i="9"/>
  <c r="EJ350" i="9"/>
  <c r="EI350" i="9"/>
  <c r="EJ19" i="9"/>
  <c r="EI19" i="9"/>
  <c r="EJ448" i="9"/>
  <c r="EI448" i="9"/>
  <c r="EJ379" i="9"/>
  <c r="EI379" i="9"/>
  <c r="EJ293" i="9"/>
  <c r="EI293" i="9"/>
  <c r="EJ73" i="9"/>
  <c r="EI73" i="9"/>
  <c r="EJ366" i="9"/>
  <c r="EI366" i="9"/>
  <c r="EJ109" i="9"/>
  <c r="EI109" i="9"/>
  <c r="EJ214" i="9"/>
  <c r="EI214" i="9"/>
  <c r="EJ312" i="9"/>
  <c r="EI312" i="9"/>
  <c r="EJ480" i="9"/>
  <c r="EI480" i="9"/>
  <c r="EJ394" i="9"/>
  <c r="EI394" i="9"/>
  <c r="EJ329" i="9"/>
  <c r="EI329" i="9"/>
  <c r="EJ200" i="9"/>
  <c r="EI200" i="9"/>
  <c r="EJ194" i="9"/>
  <c r="EI194" i="9"/>
  <c r="EJ476" i="9"/>
  <c r="EI476" i="9"/>
  <c r="EJ86" i="9"/>
  <c r="EI86" i="9"/>
  <c r="EJ265" i="9"/>
  <c r="EI265" i="9"/>
  <c r="EJ15" i="9"/>
  <c r="EI15" i="9"/>
  <c r="EJ258" i="9"/>
  <c r="EI258" i="9"/>
  <c r="EJ458" i="9"/>
  <c r="EI458" i="9"/>
  <c r="EJ22" i="9"/>
  <c r="EI22" i="9"/>
  <c r="EJ474" i="9"/>
  <c r="EI474" i="9"/>
  <c r="EJ369" i="9"/>
  <c r="EI369" i="9"/>
  <c r="EJ206" i="9"/>
  <c r="EI206" i="9"/>
  <c r="EJ230" i="9"/>
  <c r="EI230" i="9"/>
  <c r="EJ408" i="9"/>
  <c r="EI408" i="9"/>
  <c r="EJ100" i="9"/>
  <c r="EI100" i="9"/>
  <c r="EJ134" i="9"/>
  <c r="EI134" i="9"/>
  <c r="EJ477" i="9"/>
  <c r="EI477" i="9"/>
  <c r="EJ300" i="9"/>
  <c r="EI300" i="9"/>
  <c r="EJ340" i="9"/>
  <c r="EI340" i="9"/>
  <c r="EJ92" i="9"/>
  <c r="EI92" i="9"/>
  <c r="EJ245" i="9"/>
  <c r="EI245" i="9"/>
  <c r="EJ433" i="9"/>
  <c r="EI433" i="9"/>
  <c r="EJ218" i="9"/>
  <c r="EI218" i="9"/>
  <c r="EJ304" i="9"/>
  <c r="EI304" i="9"/>
  <c r="EJ467" i="9"/>
  <c r="EI467" i="9"/>
  <c r="EJ519" i="9"/>
  <c r="EI519" i="9"/>
  <c r="EJ441" i="9"/>
  <c r="EI441" i="9"/>
  <c r="EJ44" i="9"/>
  <c r="EI44" i="9"/>
  <c r="EJ219" i="9"/>
  <c r="EI219" i="9"/>
  <c r="DR108" i="9"/>
  <c r="DR69" i="9"/>
  <c r="DR217" i="9"/>
  <c r="DR296" i="9"/>
  <c r="DR164" i="9"/>
  <c r="DR386" i="9"/>
  <c r="DR409" i="9"/>
  <c r="DR299" i="9"/>
  <c r="DR315" i="9"/>
  <c r="DR115" i="9"/>
  <c r="DR495" i="9"/>
  <c r="DR31" i="9"/>
  <c r="DR42" i="9"/>
  <c r="DR27" i="9"/>
  <c r="DR493" i="9"/>
  <c r="DR279" i="9"/>
  <c r="DR208" i="9"/>
  <c r="DR221" i="9"/>
  <c r="DR182" i="9"/>
  <c r="DR308" i="9"/>
  <c r="DR145" i="9"/>
  <c r="DR456" i="9"/>
  <c r="DR447" i="9"/>
  <c r="DR457" i="9"/>
  <c r="DR396" i="9"/>
  <c r="DR471" i="9"/>
  <c r="DR335" i="9"/>
  <c r="DR352" i="9"/>
  <c r="DR32" i="9"/>
  <c r="DR77" i="9"/>
  <c r="DR80" i="9"/>
  <c r="DR68" i="9"/>
  <c r="DR35" i="9"/>
  <c r="DR24" i="9"/>
  <c r="DR81" i="9"/>
  <c r="DR88" i="9"/>
  <c r="DR122" i="9"/>
  <c r="DR360" i="9"/>
  <c r="DR135" i="9"/>
  <c r="DR162" i="9"/>
  <c r="DR204" i="9"/>
  <c r="DR248" i="9"/>
  <c r="DR249" i="9"/>
  <c r="DR272" i="9"/>
  <c r="DR294" i="9"/>
  <c r="DR332" i="9"/>
  <c r="DR337" i="9"/>
  <c r="DR354" i="9"/>
  <c r="DR418" i="9"/>
  <c r="DR181" i="9"/>
  <c r="DR431" i="9"/>
  <c r="DR435" i="9"/>
  <c r="DR504" i="9"/>
  <c r="DR509" i="9"/>
  <c r="DR511" i="9"/>
  <c r="DR241" i="9"/>
  <c r="DR383" i="9"/>
  <c r="DR227" i="9"/>
  <c r="DR234" i="9"/>
  <c r="DR254" i="9"/>
  <c r="DR363" i="9"/>
  <c r="DR291" i="9"/>
  <c r="DR82" i="9"/>
  <c r="DR453" i="9"/>
  <c r="DR276" i="9"/>
  <c r="DR289" i="9"/>
  <c r="DR250" i="9"/>
  <c r="DR526" i="9"/>
  <c r="DR285" i="9"/>
  <c r="DR38" i="9"/>
  <c r="DR72" i="9"/>
  <c r="DR43" i="9"/>
  <c r="DR469" i="9"/>
  <c r="DR464" i="9"/>
  <c r="DR423" i="9"/>
  <c r="DR479" i="9"/>
  <c r="DR356" i="9"/>
  <c r="DR403" i="9"/>
  <c r="DR412" i="9"/>
  <c r="DR468" i="9"/>
  <c r="DR497" i="9"/>
  <c r="DR223" i="9"/>
  <c r="DR317" i="9"/>
  <c r="DR128" i="9"/>
  <c r="DR154" i="9"/>
  <c r="DR46" i="9"/>
  <c r="DR229" i="9"/>
  <c r="DR286" i="9"/>
  <c r="DR523" i="9"/>
  <c r="DR213" i="9"/>
  <c r="DR137" i="9"/>
  <c r="DR339" i="9"/>
  <c r="DR370" i="9"/>
  <c r="DR371" i="9"/>
  <c r="DR201" i="9"/>
  <c r="DR185" i="9"/>
  <c r="DR524" i="9"/>
  <c r="DR292" i="9"/>
  <c r="DR21" i="9"/>
  <c r="DR303" i="9"/>
  <c r="DR59" i="9"/>
  <c r="DR111" i="9"/>
  <c r="DR11" i="9"/>
  <c r="DR26" i="9"/>
  <c r="DR133" i="9"/>
  <c r="DR155" i="9"/>
  <c r="DR236" i="9"/>
  <c r="DR246" i="9"/>
  <c r="DR259" i="9"/>
  <c r="DR271" i="9"/>
  <c r="DR306" i="9"/>
  <c r="DR355" i="9"/>
  <c r="DR361" i="9"/>
  <c r="DR481" i="9"/>
  <c r="DR525" i="9"/>
  <c r="DR23" i="9"/>
  <c r="DR41" i="9"/>
  <c r="DR60" i="9"/>
  <c r="DR123" i="9"/>
  <c r="DR144" i="9"/>
  <c r="DR160" i="9"/>
  <c r="DR178" i="9"/>
  <c r="DR237" i="9"/>
  <c r="DR261" i="9"/>
  <c r="DR277" i="9"/>
  <c r="DR278" i="9"/>
  <c r="DR319" i="9"/>
  <c r="DR331" i="9"/>
  <c r="DR343" i="9"/>
  <c r="DR375" i="9"/>
  <c r="DR376" i="9"/>
  <c r="DR381" i="9"/>
  <c r="DR382" i="9"/>
  <c r="DR387" i="9"/>
  <c r="DR390" i="9"/>
  <c r="DR401" i="9"/>
  <c r="DR425" i="9"/>
  <c r="DR439" i="9"/>
  <c r="DR500" i="9"/>
  <c r="DR76" i="9"/>
  <c r="DR318" i="9"/>
  <c r="DR50" i="9"/>
  <c r="DR12" i="9"/>
  <c r="DR313" i="9"/>
  <c r="DR186" i="9"/>
  <c r="DR437" i="9"/>
  <c r="DR510" i="9"/>
  <c r="DR136" i="9"/>
  <c r="DR47" i="9"/>
  <c r="DR48" i="9"/>
  <c r="DR49" i="9"/>
  <c r="DR334" i="9"/>
  <c r="DR282" i="9"/>
  <c r="DR75" i="9"/>
  <c r="DR414" i="9"/>
  <c r="DR463" i="9"/>
  <c r="DR40" i="9"/>
  <c r="DR462" i="9"/>
  <c r="DR505" i="9"/>
  <c r="DR173" i="9"/>
  <c r="DR90" i="9"/>
  <c r="DR179" i="9"/>
  <c r="DR410" i="9"/>
  <c r="DR455" i="9"/>
  <c r="DR184" i="9"/>
  <c r="DR171" i="9"/>
  <c r="DR429" i="9"/>
  <c r="DR45" i="9"/>
  <c r="DR52" i="9"/>
  <c r="DR195" i="9"/>
  <c r="DR406" i="9"/>
  <c r="DR307" i="9"/>
  <c r="DR328" i="9"/>
  <c r="DR359" i="9"/>
  <c r="DR357" i="9"/>
  <c r="DR28" i="9"/>
  <c r="DR54" i="9"/>
  <c r="DR143" i="9"/>
  <c r="DR216" i="9"/>
  <c r="DR252" i="9"/>
  <c r="DR263" i="9"/>
  <c r="DR345" i="9"/>
  <c r="DR405" i="9"/>
  <c r="DR478" i="9"/>
  <c r="DR442" i="9"/>
  <c r="DR450" i="9"/>
  <c r="DR275" i="9"/>
  <c r="DR373" i="9"/>
  <c r="DR102" i="9"/>
  <c r="DR392" i="9"/>
  <c r="DR159" i="9"/>
  <c r="DR399" i="9"/>
  <c r="DR521" i="9"/>
  <c r="DR198" i="9"/>
  <c r="DR150" i="9"/>
  <c r="DR344" i="9"/>
  <c r="DR290" i="9"/>
  <c r="DR148" i="9"/>
  <c r="DR120" i="9"/>
  <c r="DR472" i="9"/>
  <c r="DR139" i="9"/>
  <c r="DR413" i="9"/>
  <c r="DR440" i="9"/>
  <c r="DR224" i="9"/>
  <c r="DR364" i="9"/>
  <c r="DR341" i="9"/>
  <c r="DR349" i="9"/>
  <c r="DR391" i="9"/>
  <c r="DR203" i="9"/>
  <c r="DR470" i="9"/>
  <c r="DR411" i="9"/>
  <c r="DR514" i="9"/>
  <c r="DR365" i="9"/>
  <c r="DR273" i="9"/>
  <c r="DR20" i="9"/>
  <c r="DR116" i="9"/>
  <c r="DR503" i="9"/>
  <c r="DR36" i="9"/>
  <c r="DR202" i="9"/>
  <c r="DR231" i="9"/>
  <c r="DR428" i="9"/>
  <c r="DR444" i="9"/>
  <c r="DR113" i="9"/>
  <c r="DR57" i="9"/>
  <c r="DR242" i="9"/>
  <c r="DR70" i="9"/>
  <c r="DR126" i="9"/>
  <c r="DR348" i="9"/>
  <c r="DR460" i="9"/>
  <c r="DR494" i="9"/>
  <c r="DR130" i="9"/>
  <c r="DR165" i="9"/>
  <c r="DR389" i="9"/>
  <c r="DR56" i="9"/>
  <c r="DR66" i="9"/>
  <c r="DR268" i="9"/>
  <c r="DR419" i="9"/>
  <c r="DR67" i="9"/>
  <c r="DR71" i="9"/>
  <c r="DR454" i="9"/>
  <c r="DR239" i="9"/>
  <c r="DR324" i="9"/>
  <c r="DR515" i="9"/>
  <c r="DR395" i="9"/>
  <c r="DR490" i="9"/>
  <c r="DR228" i="9"/>
  <c r="DR415" i="9"/>
  <c r="DR449" i="9"/>
  <c r="DR351" i="9"/>
  <c r="DR235" i="9"/>
  <c r="DR156" i="9"/>
  <c r="DR16" i="9"/>
  <c r="DR79" i="9"/>
  <c r="DR9" i="9"/>
  <c r="DR105" i="9"/>
  <c r="DR138" i="9"/>
  <c r="DR407" i="9"/>
  <c r="DR167" i="9"/>
  <c r="DR189" i="9"/>
  <c r="DR342" i="9"/>
  <c r="DR522" i="9"/>
  <c r="DR151" i="9"/>
  <c r="DR326" i="9"/>
  <c r="DR362" i="9"/>
  <c r="DR190" i="9"/>
  <c r="DR124" i="9"/>
  <c r="DR205" i="9"/>
  <c r="DR404" i="9"/>
  <c r="DR486" i="9"/>
  <c r="DR30" i="9"/>
  <c r="DR55" i="9"/>
  <c r="DR192" i="9"/>
  <c r="DR466" i="9"/>
  <c r="DR430" i="9"/>
  <c r="DR483" i="9"/>
  <c r="DR232" i="9"/>
  <c r="DR377" i="9"/>
  <c r="DR84" i="9"/>
  <c r="DR129" i="9"/>
  <c r="DR17" i="9"/>
  <c r="DR170" i="9"/>
  <c r="DR507" i="9"/>
  <c r="DR253" i="9"/>
  <c r="DR427" i="9"/>
  <c r="DR119" i="9"/>
  <c r="DR132" i="9"/>
  <c r="DR422" i="9"/>
  <c r="DR147" i="9"/>
  <c r="DR161" i="9"/>
  <c r="DR212" i="9"/>
  <c r="DR288" i="9"/>
  <c r="DR295" i="9"/>
  <c r="DR459" i="9"/>
  <c r="DR106" i="9"/>
  <c r="DR274" i="9"/>
  <c r="DR281" i="9"/>
  <c r="DR333" i="9"/>
  <c r="DR283" i="9"/>
  <c r="DR63" i="9"/>
  <c r="DR512" i="9"/>
  <c r="DR166" i="9"/>
  <c r="DR482" i="9"/>
  <c r="DR207" i="9"/>
  <c r="DR501" i="9"/>
  <c r="DR262" i="9"/>
  <c r="DR417" i="9"/>
  <c r="DR400" i="9"/>
  <c r="DR416" i="9"/>
  <c r="DR157" i="9"/>
  <c r="DR305" i="9"/>
  <c r="DR87" i="9"/>
  <c r="DR240" i="9"/>
  <c r="DR321" i="9"/>
  <c r="DR175" i="9"/>
  <c r="DR284" i="9"/>
  <c r="DR243" i="9"/>
  <c r="DR112" i="9"/>
  <c r="DR29" i="9"/>
  <c r="DR280" i="9"/>
  <c r="DR193" i="9"/>
  <c r="DR209" i="9"/>
  <c r="DR298" i="9"/>
  <c r="DR125" i="9"/>
  <c r="DR107" i="9"/>
  <c r="DR62" i="9"/>
  <c r="DR39" i="9"/>
  <c r="DR330" i="9"/>
  <c r="DR367" i="9"/>
  <c r="DR327" i="9"/>
  <c r="DR264" i="9"/>
  <c r="DR104" i="9"/>
  <c r="DR18" i="9"/>
  <c r="DR180" i="9"/>
  <c r="DR358" i="9"/>
  <c r="DR350" i="9"/>
  <c r="DR438" i="9"/>
  <c r="DR485" i="9"/>
  <c r="DR436" i="9"/>
  <c r="DR270" i="9"/>
  <c r="DR19" i="9"/>
  <c r="DR302" i="9"/>
  <c r="DR448" i="9"/>
  <c r="DR251" i="9"/>
  <c r="DR142" i="9"/>
  <c r="DR13" i="9"/>
  <c r="DR149" i="9"/>
  <c r="DR37" i="9"/>
  <c r="DR314" i="9"/>
  <c r="DR398" i="9"/>
  <c r="DR257" i="9"/>
  <c r="DR347" i="9"/>
  <c r="DR434" i="9"/>
  <c r="DR385" i="9"/>
  <c r="DR99" i="9"/>
  <c r="DR424" i="9"/>
  <c r="DR379" i="9"/>
  <c r="DR388" i="9"/>
  <c r="DR95" i="9"/>
  <c r="DR98" i="9"/>
  <c r="DR96" i="9"/>
  <c r="DR97" i="9"/>
  <c r="DR14" i="9"/>
  <c r="DR451" i="9"/>
  <c r="DR25" i="9"/>
  <c r="DR293" i="9"/>
  <c r="DR266" i="9"/>
  <c r="DR73" i="9"/>
  <c r="DR446" i="9"/>
  <c r="DR366" i="9"/>
  <c r="DR426" i="9"/>
  <c r="DR520" i="9"/>
  <c r="DR516" i="9"/>
  <c r="DR109" i="9"/>
  <c r="DR191" i="9"/>
  <c r="DR214" i="9"/>
  <c r="DR187" i="9"/>
  <c r="DR61" i="9"/>
  <c r="DR320" i="9"/>
  <c r="DR374" i="9"/>
  <c r="DR177" i="9"/>
  <c r="DR93" i="9"/>
  <c r="DR301" i="9"/>
  <c r="DR233" i="9"/>
  <c r="DR322" i="9"/>
  <c r="DR238" i="9"/>
  <c r="DR312" i="9"/>
  <c r="DR488" i="9"/>
  <c r="DR372" i="9"/>
  <c r="DR443" i="9"/>
  <c r="DR114" i="9"/>
  <c r="DR480" i="9"/>
  <c r="DR394" i="9"/>
  <c r="DR309" i="9"/>
  <c r="DR353" i="9"/>
  <c r="DR226" i="9"/>
  <c r="DR496" i="9"/>
  <c r="DR329" i="9"/>
  <c r="DR256" i="9"/>
  <c r="DR502" i="9"/>
  <c r="DR169" i="9"/>
  <c r="DR200" i="9"/>
  <c r="DR174" i="9"/>
  <c r="DR222" i="9"/>
  <c r="DR194" i="9"/>
  <c r="DR94" i="9"/>
  <c r="DR83" i="9"/>
  <c r="DR476" i="9"/>
  <c r="DR499" i="9"/>
  <c r="DR506" i="9"/>
  <c r="DR85" i="9"/>
  <c r="DR86" i="9"/>
  <c r="DR211" i="9"/>
  <c r="DR461" i="9"/>
  <c r="DR260" i="9"/>
  <c r="DR89" i="9"/>
  <c r="DR183" i="9"/>
  <c r="DR265" i="9"/>
  <c r="DR118" i="9"/>
  <c r="DR158" i="9"/>
  <c r="DR336" i="9"/>
  <c r="DR15" i="9"/>
  <c r="DR153" i="9"/>
  <c r="DR258" i="9"/>
  <c r="DR458" i="9"/>
  <c r="DR380" i="9"/>
  <c r="DR452" i="9"/>
  <c r="DR508" i="9"/>
  <c r="DR22" i="9"/>
  <c r="DR215" i="9"/>
  <c r="DR474" i="9"/>
  <c r="DR127" i="9"/>
  <c r="DR64" i="9"/>
  <c r="DR163" i="9"/>
  <c r="DR445" i="9"/>
  <c r="DR74" i="9"/>
  <c r="DR369" i="9"/>
  <c r="DR168" i="9"/>
  <c r="DR487" i="9"/>
  <c r="DR33" i="9"/>
  <c r="DR206" i="9"/>
  <c r="DR338" i="9"/>
  <c r="DR397" i="9"/>
  <c r="DR518" i="9"/>
  <c r="DR117" i="9"/>
  <c r="DR230" i="9"/>
  <c r="DR408" i="9"/>
  <c r="DR489" i="9"/>
  <c r="DR10" i="9"/>
  <c r="DR244" i="9"/>
  <c r="DR475" i="9"/>
  <c r="DR255" i="9"/>
  <c r="DR267" i="9"/>
  <c r="DR176" i="9"/>
  <c r="DR146" i="9"/>
  <c r="DR465" i="9"/>
  <c r="DR310" i="9"/>
  <c r="DR199" i="9"/>
  <c r="DR269" i="9"/>
  <c r="DR188" i="9"/>
  <c r="DR100" i="9"/>
  <c r="DR247" i="9"/>
  <c r="DR134" i="9"/>
  <c r="DR65" i="9"/>
  <c r="DR311" i="9"/>
  <c r="DR477" i="9"/>
  <c r="DR420" i="9"/>
  <c r="DR210" i="9"/>
  <c r="DR51" i="9"/>
  <c r="DR432" i="9"/>
  <c r="DR384" i="9"/>
  <c r="DR297" i="9"/>
  <c r="DR110" i="9"/>
  <c r="DR34" i="9"/>
  <c r="DR300" i="9"/>
  <c r="DR340" i="9"/>
  <c r="DR101" i="9"/>
  <c r="DR196" i="9"/>
  <c r="DR53" i="9"/>
  <c r="DR92" i="9"/>
  <c r="DR103" i="9"/>
  <c r="DR245" i="9"/>
  <c r="DR433" i="9"/>
  <c r="DR492" i="9"/>
  <c r="DR498" i="9"/>
  <c r="DR218" i="9"/>
  <c r="DR220" i="9"/>
  <c r="DR325" i="9"/>
  <c r="DR378" i="9"/>
  <c r="DR78" i="9"/>
  <c r="DR152" i="9"/>
  <c r="DR513" i="9"/>
  <c r="DR368" i="9"/>
  <c r="DR484" i="9"/>
  <c r="DR393" i="9"/>
  <c r="DR141" i="9"/>
  <c r="DR172" i="9"/>
  <c r="DR304" i="9"/>
  <c r="DR58" i="9"/>
  <c r="DR517" i="9"/>
  <c r="DR467" i="9"/>
  <c r="DR131" i="9"/>
  <c r="DR346" i="9"/>
  <c r="DR473" i="9"/>
  <c r="DR91" i="9"/>
  <c r="DR197" i="9"/>
  <c r="DR140" i="9"/>
  <c r="DR287" i="9"/>
  <c r="DR491" i="9"/>
  <c r="DR421" i="9"/>
  <c r="DR225" i="9"/>
  <c r="DR121" i="9"/>
  <c r="DR519" i="9"/>
  <c r="DR8" i="9"/>
  <c r="DR441" i="9"/>
  <c r="DR44" i="9"/>
  <c r="DR402" i="9"/>
  <c r="DR323" i="9"/>
  <c r="DR219" i="9"/>
  <c r="DR316" i="9"/>
  <c r="DN108" i="9"/>
  <c r="DN69" i="9"/>
  <c r="DN217" i="9"/>
  <c r="DN296" i="9"/>
  <c r="DN164" i="9"/>
  <c r="DN386" i="9"/>
  <c r="DN409" i="9"/>
  <c r="DN299" i="9"/>
  <c r="DN315" i="9"/>
  <c r="DN115" i="9"/>
  <c r="DN495" i="9"/>
  <c r="DN31" i="9"/>
  <c r="DN42" i="9"/>
  <c r="DN27" i="9"/>
  <c r="DN493" i="9"/>
  <c r="DN279" i="9"/>
  <c r="DN208" i="9"/>
  <c r="DN221" i="9"/>
  <c r="DN182" i="9"/>
  <c r="DN308" i="9"/>
  <c r="DN145" i="9"/>
  <c r="DN456" i="9"/>
  <c r="DN447" i="9"/>
  <c r="DN457" i="9"/>
  <c r="DN396" i="9"/>
  <c r="DN471" i="9"/>
  <c r="DN335" i="9"/>
  <c r="DN352" i="9"/>
  <c r="DN32" i="9"/>
  <c r="DN77" i="9"/>
  <c r="DN80" i="9"/>
  <c r="DN68" i="9"/>
  <c r="DN35" i="9"/>
  <c r="DN24" i="9"/>
  <c r="DN81" i="9"/>
  <c r="DN88" i="9"/>
  <c r="DN122" i="9"/>
  <c r="DN360" i="9"/>
  <c r="DN135" i="9"/>
  <c r="DN162" i="9"/>
  <c r="DN204" i="9"/>
  <c r="DN248" i="9"/>
  <c r="DN249" i="9"/>
  <c r="DN272" i="9"/>
  <c r="DN294" i="9"/>
  <c r="DN332" i="9"/>
  <c r="DN337" i="9"/>
  <c r="DN354" i="9"/>
  <c r="DN418" i="9"/>
  <c r="DN181" i="9"/>
  <c r="DN431" i="9"/>
  <c r="DN435" i="9"/>
  <c r="DN504" i="9"/>
  <c r="DN509" i="9"/>
  <c r="DN511" i="9"/>
  <c r="DN241" i="9"/>
  <c r="DN383" i="9"/>
  <c r="DN227" i="9"/>
  <c r="DN234" i="9"/>
  <c r="DN254" i="9"/>
  <c r="DN363" i="9"/>
  <c r="DN291" i="9"/>
  <c r="DN82" i="9"/>
  <c r="DN453" i="9"/>
  <c r="DN276" i="9"/>
  <c r="DN289" i="9"/>
  <c r="DN250" i="9"/>
  <c r="DN526" i="9"/>
  <c r="DN285" i="9"/>
  <c r="DN38" i="9"/>
  <c r="DN72" i="9"/>
  <c r="DN43" i="9"/>
  <c r="DN469" i="9"/>
  <c r="DN464" i="9"/>
  <c r="DN423" i="9"/>
  <c r="DN479" i="9"/>
  <c r="DN356" i="9"/>
  <c r="DN403" i="9"/>
  <c r="DN412" i="9"/>
  <c r="DN468" i="9"/>
  <c r="DN497" i="9"/>
  <c r="DN223" i="9"/>
  <c r="DN317" i="9"/>
  <c r="DN128" i="9"/>
  <c r="DN154" i="9"/>
  <c r="DN46" i="9"/>
  <c r="DN229" i="9"/>
  <c r="DN286" i="9"/>
  <c r="DN523" i="9"/>
  <c r="DN213" i="9"/>
  <c r="DN137" i="9"/>
  <c r="DN339" i="9"/>
  <c r="DN370" i="9"/>
  <c r="DN371" i="9"/>
  <c r="DN201" i="9"/>
  <c r="DN185" i="9"/>
  <c r="DN524" i="9"/>
  <c r="DN292" i="9"/>
  <c r="DN21" i="9"/>
  <c r="DN303" i="9"/>
  <c r="DN59" i="9"/>
  <c r="DN111" i="9"/>
  <c r="DN11" i="9"/>
  <c r="DN26" i="9"/>
  <c r="DN133" i="9"/>
  <c r="DN155" i="9"/>
  <c r="DN236" i="9"/>
  <c r="DN246" i="9"/>
  <c r="DN259" i="9"/>
  <c r="DN271" i="9"/>
  <c r="DN306" i="9"/>
  <c r="DN355" i="9"/>
  <c r="DN361" i="9"/>
  <c r="DN481" i="9"/>
  <c r="DN525" i="9"/>
  <c r="DN23" i="9"/>
  <c r="DN41" i="9"/>
  <c r="DN60" i="9"/>
  <c r="DN123" i="9"/>
  <c r="DN144" i="9"/>
  <c r="DN160" i="9"/>
  <c r="DN178" i="9"/>
  <c r="DN237" i="9"/>
  <c r="DN261" i="9"/>
  <c r="DN277" i="9"/>
  <c r="DN278" i="9"/>
  <c r="DN319" i="9"/>
  <c r="DN331" i="9"/>
  <c r="DN343" i="9"/>
  <c r="DN375" i="9"/>
  <c r="DN376" i="9"/>
  <c r="DN381" i="9"/>
  <c r="DN382" i="9"/>
  <c r="DN387" i="9"/>
  <c r="DN390" i="9"/>
  <c r="DN401" i="9"/>
  <c r="DN425" i="9"/>
  <c r="DN439" i="9"/>
  <c r="DN500" i="9"/>
  <c r="DN76" i="9"/>
  <c r="DN318" i="9"/>
  <c r="DN50" i="9"/>
  <c r="DN12" i="9"/>
  <c r="DN313" i="9"/>
  <c r="DN186" i="9"/>
  <c r="DN437" i="9"/>
  <c r="DN510" i="9"/>
  <c r="DN136" i="9"/>
  <c r="DN47" i="9"/>
  <c r="DN48" i="9"/>
  <c r="DN49" i="9"/>
  <c r="DN334" i="9"/>
  <c r="DN282" i="9"/>
  <c r="DN75" i="9"/>
  <c r="DN414" i="9"/>
  <c r="DN463" i="9"/>
  <c r="DN40" i="9"/>
  <c r="DN462" i="9"/>
  <c r="DN505" i="9"/>
  <c r="DN173" i="9"/>
  <c r="DN90" i="9"/>
  <c r="DN179" i="9"/>
  <c r="DN410" i="9"/>
  <c r="DN455" i="9"/>
  <c r="DN184" i="9"/>
  <c r="DN171" i="9"/>
  <c r="DN429" i="9"/>
  <c r="DN45" i="9"/>
  <c r="DN52" i="9"/>
  <c r="DN195" i="9"/>
  <c r="DN406" i="9"/>
  <c r="DN307" i="9"/>
  <c r="DN328" i="9"/>
  <c r="DN359" i="9"/>
  <c r="DN357" i="9"/>
  <c r="DN28" i="9"/>
  <c r="DN54" i="9"/>
  <c r="DN143" i="9"/>
  <c r="DN216" i="9"/>
  <c r="DN252" i="9"/>
  <c r="DN263" i="9"/>
  <c r="DN345" i="9"/>
  <c r="DN405" i="9"/>
  <c r="DN478" i="9"/>
  <c r="DN442" i="9"/>
  <c r="DN450" i="9"/>
  <c r="DN275" i="9"/>
  <c r="DN373" i="9"/>
  <c r="DN102" i="9"/>
  <c r="DN392" i="9"/>
  <c r="DN159" i="9"/>
  <c r="DN399" i="9"/>
  <c r="DN521" i="9"/>
  <c r="DN198" i="9"/>
  <c r="DN150" i="9"/>
  <c r="DN344" i="9"/>
  <c r="DN290" i="9"/>
  <c r="DN148" i="9"/>
  <c r="DN120" i="9"/>
  <c r="DN472" i="9"/>
  <c r="DN139" i="9"/>
  <c r="DN413" i="9"/>
  <c r="DN440" i="9"/>
  <c r="DN224" i="9"/>
  <c r="DN364" i="9"/>
  <c r="DN341" i="9"/>
  <c r="DN349" i="9"/>
  <c r="DN391" i="9"/>
  <c r="DN203" i="9"/>
  <c r="DN470" i="9"/>
  <c r="DN411" i="9"/>
  <c r="DN514" i="9"/>
  <c r="DN365" i="9"/>
  <c r="DN273" i="9"/>
  <c r="DN20" i="9"/>
  <c r="DN116" i="9"/>
  <c r="DN503" i="9"/>
  <c r="DN36" i="9"/>
  <c r="DN202" i="9"/>
  <c r="DN231" i="9"/>
  <c r="DN428" i="9"/>
  <c r="DN444" i="9"/>
  <c r="DN113" i="9"/>
  <c r="DN57" i="9"/>
  <c r="DN242" i="9"/>
  <c r="DN70" i="9"/>
  <c r="DN126" i="9"/>
  <c r="DN348" i="9"/>
  <c r="DN460" i="9"/>
  <c r="DN494" i="9"/>
  <c r="DN130" i="9"/>
  <c r="DN165" i="9"/>
  <c r="DN389" i="9"/>
  <c r="DN56" i="9"/>
  <c r="DN66" i="9"/>
  <c r="DN268" i="9"/>
  <c r="DN419" i="9"/>
  <c r="DN67" i="9"/>
  <c r="DN71" i="9"/>
  <c r="DN454" i="9"/>
  <c r="DN239" i="9"/>
  <c r="DN324" i="9"/>
  <c r="DN515" i="9"/>
  <c r="DN395" i="9"/>
  <c r="DN490" i="9"/>
  <c r="DN228" i="9"/>
  <c r="DN415" i="9"/>
  <c r="DN449" i="9"/>
  <c r="DN351" i="9"/>
  <c r="DN235" i="9"/>
  <c r="DN156" i="9"/>
  <c r="DN16" i="9"/>
  <c r="DN79" i="9"/>
  <c r="DN9" i="9"/>
  <c r="DN105" i="9"/>
  <c r="DN138" i="9"/>
  <c r="DN407" i="9"/>
  <c r="DN167" i="9"/>
  <c r="DN189" i="9"/>
  <c r="DN342" i="9"/>
  <c r="DN522" i="9"/>
  <c r="DN151" i="9"/>
  <c r="DN326" i="9"/>
  <c r="DN362" i="9"/>
  <c r="DN190" i="9"/>
  <c r="DN124" i="9"/>
  <c r="DN205" i="9"/>
  <c r="DN404" i="9"/>
  <c r="DN486" i="9"/>
  <c r="DN30" i="9"/>
  <c r="DN55" i="9"/>
  <c r="DN192" i="9"/>
  <c r="DN466" i="9"/>
  <c r="DN430" i="9"/>
  <c r="DN483" i="9"/>
  <c r="DN232" i="9"/>
  <c r="DN377" i="9"/>
  <c r="DN84" i="9"/>
  <c r="DN129" i="9"/>
  <c r="DN17" i="9"/>
  <c r="DN170" i="9"/>
  <c r="DN507" i="9"/>
  <c r="DN253" i="9"/>
  <c r="DN427" i="9"/>
  <c r="DN119" i="9"/>
  <c r="DN132" i="9"/>
  <c r="DN422" i="9"/>
  <c r="DN147" i="9"/>
  <c r="DN161" i="9"/>
  <c r="DN212" i="9"/>
  <c r="DN288" i="9"/>
  <c r="DN295" i="9"/>
  <c r="DN459" i="9"/>
  <c r="DN106" i="9"/>
  <c r="DN274" i="9"/>
  <c r="DN281" i="9"/>
  <c r="DN333" i="9"/>
  <c r="DN283" i="9"/>
  <c r="DN63" i="9"/>
  <c r="DN512" i="9"/>
  <c r="DN166" i="9"/>
  <c r="DN482" i="9"/>
  <c r="DN207" i="9"/>
  <c r="DN501" i="9"/>
  <c r="DN262" i="9"/>
  <c r="DN417" i="9"/>
  <c r="DN400" i="9"/>
  <c r="DN416" i="9"/>
  <c r="DN157" i="9"/>
  <c r="DN305" i="9"/>
  <c r="DN87" i="9"/>
  <c r="DN240" i="9"/>
  <c r="DN321" i="9"/>
  <c r="DN175" i="9"/>
  <c r="DN284" i="9"/>
  <c r="DN243" i="9"/>
  <c r="DN112" i="9"/>
  <c r="DN29" i="9"/>
  <c r="DN280" i="9"/>
  <c r="DN193" i="9"/>
  <c r="DN209" i="9"/>
  <c r="DN298" i="9"/>
  <c r="DN125" i="9"/>
  <c r="DN107" i="9"/>
  <c r="DN62" i="9"/>
  <c r="DN39" i="9"/>
  <c r="DN330" i="9"/>
  <c r="DN367" i="9"/>
  <c r="DN327" i="9"/>
  <c r="DN264" i="9"/>
  <c r="DN104" i="9"/>
  <c r="DN18" i="9"/>
  <c r="DN180" i="9"/>
  <c r="DN358" i="9"/>
  <c r="DN350" i="9"/>
  <c r="DN438" i="9"/>
  <c r="DN485" i="9"/>
  <c r="DN436" i="9"/>
  <c r="DN270" i="9"/>
  <c r="DN19" i="9"/>
  <c r="DN302" i="9"/>
  <c r="DN448" i="9"/>
  <c r="DN251" i="9"/>
  <c r="DN142" i="9"/>
  <c r="DN13" i="9"/>
  <c r="DN149" i="9"/>
  <c r="DN37" i="9"/>
  <c r="DN314" i="9"/>
  <c r="DN398" i="9"/>
  <c r="DN257" i="9"/>
  <c r="DN347" i="9"/>
  <c r="DN434" i="9"/>
  <c r="DN385" i="9"/>
  <c r="DN99" i="9"/>
  <c r="DN424" i="9"/>
  <c r="DN379" i="9"/>
  <c r="DN388" i="9"/>
  <c r="DN95" i="9"/>
  <c r="DN98" i="9"/>
  <c r="DN96" i="9"/>
  <c r="DN97" i="9"/>
  <c r="DN14" i="9"/>
  <c r="DN451" i="9"/>
  <c r="DN25" i="9"/>
  <c r="DN293" i="9"/>
  <c r="DN266" i="9"/>
  <c r="DN73" i="9"/>
  <c r="DN446" i="9"/>
  <c r="DN366" i="9"/>
  <c r="DN426" i="9"/>
  <c r="DN520" i="9"/>
  <c r="DN516" i="9"/>
  <c r="DN109" i="9"/>
  <c r="DN191" i="9"/>
  <c r="DN214" i="9"/>
  <c r="DN187" i="9"/>
  <c r="DN61" i="9"/>
  <c r="DN320" i="9"/>
  <c r="DN374" i="9"/>
  <c r="DN177" i="9"/>
  <c r="DN93" i="9"/>
  <c r="DN301" i="9"/>
  <c r="DN233" i="9"/>
  <c r="DN322" i="9"/>
  <c r="DN238" i="9"/>
  <c r="DN312" i="9"/>
  <c r="DN488" i="9"/>
  <c r="DN372" i="9"/>
  <c r="DN443" i="9"/>
  <c r="DN114" i="9"/>
  <c r="DN480" i="9"/>
  <c r="DN394" i="9"/>
  <c r="DN309" i="9"/>
  <c r="DN353" i="9"/>
  <c r="DN226" i="9"/>
  <c r="DN496" i="9"/>
  <c r="DN329" i="9"/>
  <c r="DN256" i="9"/>
  <c r="DN502" i="9"/>
  <c r="DN169" i="9"/>
  <c r="DN200" i="9"/>
  <c r="DN174" i="9"/>
  <c r="DN222" i="9"/>
  <c r="DN194" i="9"/>
  <c r="DN94" i="9"/>
  <c r="DN83" i="9"/>
  <c r="DN476" i="9"/>
  <c r="DN499" i="9"/>
  <c r="DN506" i="9"/>
  <c r="DN85" i="9"/>
  <c r="DN86" i="9"/>
  <c r="DN211" i="9"/>
  <c r="DN461" i="9"/>
  <c r="DN260" i="9"/>
  <c r="DN89" i="9"/>
  <c r="DN183" i="9"/>
  <c r="DN265" i="9"/>
  <c r="DN118" i="9"/>
  <c r="DN158" i="9"/>
  <c r="DN336" i="9"/>
  <c r="DN15" i="9"/>
  <c r="DN153" i="9"/>
  <c r="DN258" i="9"/>
  <c r="DN458" i="9"/>
  <c r="DN380" i="9"/>
  <c r="DN452" i="9"/>
  <c r="DN508" i="9"/>
  <c r="DN22" i="9"/>
  <c r="DN215" i="9"/>
  <c r="DN474" i="9"/>
  <c r="DN127" i="9"/>
  <c r="DN64" i="9"/>
  <c r="DN163" i="9"/>
  <c r="DN445" i="9"/>
  <c r="DN74" i="9"/>
  <c r="DN369" i="9"/>
  <c r="DN168" i="9"/>
  <c r="DN487" i="9"/>
  <c r="DN33" i="9"/>
  <c r="DN206" i="9"/>
  <c r="DN338" i="9"/>
  <c r="DN397" i="9"/>
  <c r="DN518" i="9"/>
  <c r="DN117" i="9"/>
  <c r="DN230" i="9"/>
  <c r="DN408" i="9"/>
  <c r="DN489" i="9"/>
  <c r="DN10" i="9"/>
  <c r="DN244" i="9"/>
  <c r="DN475" i="9"/>
  <c r="DN255" i="9"/>
  <c r="DN267" i="9"/>
  <c r="DN176" i="9"/>
  <c r="DN146" i="9"/>
  <c r="DN465" i="9"/>
  <c r="DN310" i="9"/>
  <c r="DN199" i="9"/>
  <c r="DN269" i="9"/>
  <c r="DN188" i="9"/>
  <c r="DN100" i="9"/>
  <c r="DN247" i="9"/>
  <c r="DN134" i="9"/>
  <c r="DN65" i="9"/>
  <c r="DN311" i="9"/>
  <c r="DN477" i="9"/>
  <c r="DN420" i="9"/>
  <c r="DN210" i="9"/>
  <c r="DN51" i="9"/>
  <c r="DN432" i="9"/>
  <c r="DN384" i="9"/>
  <c r="DN297" i="9"/>
  <c r="DN110" i="9"/>
  <c r="DN34" i="9"/>
  <c r="DN300" i="9"/>
  <c r="DN340" i="9"/>
  <c r="DN101" i="9"/>
  <c r="DN196" i="9"/>
  <c r="DN53" i="9"/>
  <c r="DN92" i="9"/>
  <c r="DN103" i="9"/>
  <c r="DN245" i="9"/>
  <c r="DN433" i="9"/>
  <c r="DN492" i="9"/>
  <c r="DN498" i="9"/>
  <c r="DN218" i="9"/>
  <c r="DN220" i="9"/>
  <c r="DN325" i="9"/>
  <c r="DN378" i="9"/>
  <c r="DN78" i="9"/>
  <c r="DN152" i="9"/>
  <c r="DN513" i="9"/>
  <c r="DN368" i="9"/>
  <c r="DN484" i="9"/>
  <c r="DN393" i="9"/>
  <c r="DN141" i="9"/>
  <c r="DN172" i="9"/>
  <c r="DN304" i="9"/>
  <c r="DN58" i="9"/>
  <c r="DN517" i="9"/>
  <c r="DN467" i="9"/>
  <c r="DN131" i="9"/>
  <c r="DN346" i="9"/>
  <c r="DN473" i="9"/>
  <c r="DN91" i="9"/>
  <c r="DN197" i="9"/>
  <c r="DN140" i="9"/>
  <c r="DN287" i="9"/>
  <c r="DN491" i="9"/>
  <c r="DN421" i="9"/>
  <c r="DN225" i="9"/>
  <c r="DN121" i="9"/>
  <c r="DN519" i="9"/>
  <c r="DN8" i="9"/>
  <c r="DN441" i="9"/>
  <c r="DN44" i="9"/>
  <c r="DN402" i="9"/>
  <c r="DN323" i="9"/>
  <c r="DN219" i="9"/>
  <c r="DN316" i="9"/>
  <c r="DJ108" i="9"/>
  <c r="DJ69" i="9"/>
  <c r="DJ217" i="9"/>
  <c r="DJ296" i="9"/>
  <c r="DJ164" i="9"/>
  <c r="DJ386" i="9"/>
  <c r="DJ409" i="9"/>
  <c r="DJ299" i="9"/>
  <c r="DJ315" i="9"/>
  <c r="DJ115" i="9"/>
  <c r="DJ495" i="9"/>
  <c r="DJ31" i="9"/>
  <c r="DJ42" i="9"/>
  <c r="DJ27" i="9"/>
  <c r="DJ493" i="9"/>
  <c r="DJ279" i="9"/>
  <c r="DJ208" i="9"/>
  <c r="DJ221" i="9"/>
  <c r="DJ182" i="9"/>
  <c r="DJ308" i="9"/>
  <c r="DJ145" i="9"/>
  <c r="DJ456" i="9"/>
  <c r="DJ447" i="9"/>
  <c r="DJ457" i="9"/>
  <c r="DJ396" i="9"/>
  <c r="DJ471" i="9"/>
  <c r="DJ335" i="9"/>
  <c r="DJ352" i="9"/>
  <c r="DJ32" i="9"/>
  <c r="DJ77" i="9"/>
  <c r="DJ80" i="9"/>
  <c r="DJ68" i="9"/>
  <c r="DJ35" i="9"/>
  <c r="DJ24" i="9"/>
  <c r="DJ81" i="9"/>
  <c r="DJ88" i="9"/>
  <c r="DJ122" i="9"/>
  <c r="DJ360" i="9"/>
  <c r="DJ135" i="9"/>
  <c r="DJ162" i="9"/>
  <c r="DJ204" i="9"/>
  <c r="DJ248" i="9"/>
  <c r="DJ249" i="9"/>
  <c r="DJ272" i="9"/>
  <c r="DJ294" i="9"/>
  <c r="DJ332" i="9"/>
  <c r="DJ337" i="9"/>
  <c r="DJ354" i="9"/>
  <c r="DJ418" i="9"/>
  <c r="DJ181" i="9"/>
  <c r="DJ431" i="9"/>
  <c r="DJ435" i="9"/>
  <c r="DJ504" i="9"/>
  <c r="DJ509" i="9"/>
  <c r="DJ511" i="9"/>
  <c r="DJ241" i="9"/>
  <c r="DJ383" i="9"/>
  <c r="DJ227" i="9"/>
  <c r="DJ234" i="9"/>
  <c r="DJ254" i="9"/>
  <c r="DJ363" i="9"/>
  <c r="DJ291" i="9"/>
  <c r="DJ82" i="9"/>
  <c r="DJ453" i="9"/>
  <c r="DJ276" i="9"/>
  <c r="DJ289" i="9"/>
  <c r="DJ250" i="9"/>
  <c r="DJ526" i="9"/>
  <c r="DJ285" i="9"/>
  <c r="DJ38" i="9"/>
  <c r="DJ72" i="9"/>
  <c r="DJ43" i="9"/>
  <c r="DJ469" i="9"/>
  <c r="DJ464" i="9"/>
  <c r="DJ423" i="9"/>
  <c r="DJ479" i="9"/>
  <c r="DJ356" i="9"/>
  <c r="DJ403" i="9"/>
  <c r="DJ412" i="9"/>
  <c r="DJ468" i="9"/>
  <c r="DJ497" i="9"/>
  <c r="DJ223" i="9"/>
  <c r="DJ317" i="9"/>
  <c r="DJ128" i="9"/>
  <c r="DJ154" i="9"/>
  <c r="DJ46" i="9"/>
  <c r="DJ229" i="9"/>
  <c r="DJ286" i="9"/>
  <c r="DJ523" i="9"/>
  <c r="DJ213" i="9"/>
  <c r="DJ137" i="9"/>
  <c r="DJ339" i="9"/>
  <c r="DJ370" i="9"/>
  <c r="DJ371" i="9"/>
  <c r="DJ201" i="9"/>
  <c r="DJ185" i="9"/>
  <c r="DJ524" i="9"/>
  <c r="DJ292" i="9"/>
  <c r="DJ21" i="9"/>
  <c r="DJ303" i="9"/>
  <c r="DJ59" i="9"/>
  <c r="DJ111" i="9"/>
  <c r="DJ11" i="9"/>
  <c r="DJ26" i="9"/>
  <c r="DJ133" i="9"/>
  <c r="DJ155" i="9"/>
  <c r="DJ236" i="9"/>
  <c r="DJ246" i="9"/>
  <c r="DJ259" i="9"/>
  <c r="DJ271" i="9"/>
  <c r="DJ306" i="9"/>
  <c r="DJ355" i="9"/>
  <c r="DJ361" i="9"/>
  <c r="DJ481" i="9"/>
  <c r="DJ525" i="9"/>
  <c r="DJ23" i="9"/>
  <c r="DJ41" i="9"/>
  <c r="DJ60" i="9"/>
  <c r="DJ123" i="9"/>
  <c r="DJ144" i="9"/>
  <c r="DJ160" i="9"/>
  <c r="DJ178" i="9"/>
  <c r="DJ237" i="9"/>
  <c r="DJ261" i="9"/>
  <c r="DJ277" i="9"/>
  <c r="DJ278" i="9"/>
  <c r="DJ319" i="9"/>
  <c r="DJ331" i="9"/>
  <c r="DJ343" i="9"/>
  <c r="DJ375" i="9"/>
  <c r="DJ376" i="9"/>
  <c r="DJ381" i="9"/>
  <c r="DJ382" i="9"/>
  <c r="DJ387" i="9"/>
  <c r="DJ390" i="9"/>
  <c r="DJ401" i="9"/>
  <c r="DJ425" i="9"/>
  <c r="DJ439" i="9"/>
  <c r="DJ500" i="9"/>
  <c r="DJ76" i="9"/>
  <c r="DJ318" i="9"/>
  <c r="DJ50" i="9"/>
  <c r="DJ12" i="9"/>
  <c r="DJ313" i="9"/>
  <c r="DJ186" i="9"/>
  <c r="DJ437" i="9"/>
  <c r="DJ510" i="9"/>
  <c r="DJ136" i="9"/>
  <c r="DJ47" i="9"/>
  <c r="DJ48" i="9"/>
  <c r="DJ49" i="9"/>
  <c r="DJ334" i="9"/>
  <c r="DJ282" i="9"/>
  <c r="DJ75" i="9"/>
  <c r="DJ414" i="9"/>
  <c r="DJ463" i="9"/>
  <c r="DJ40" i="9"/>
  <c r="DJ462" i="9"/>
  <c r="DJ505" i="9"/>
  <c r="DJ173" i="9"/>
  <c r="DJ90" i="9"/>
  <c r="DJ179" i="9"/>
  <c r="DJ410" i="9"/>
  <c r="DJ455" i="9"/>
  <c r="DJ184" i="9"/>
  <c r="DJ171" i="9"/>
  <c r="DJ429" i="9"/>
  <c r="DJ45" i="9"/>
  <c r="DJ52" i="9"/>
  <c r="DJ195" i="9"/>
  <c r="DJ406" i="9"/>
  <c r="DJ307" i="9"/>
  <c r="DJ328" i="9"/>
  <c r="DJ359" i="9"/>
  <c r="DJ357" i="9"/>
  <c r="DJ28" i="9"/>
  <c r="DJ54" i="9"/>
  <c r="DJ143" i="9"/>
  <c r="DJ216" i="9"/>
  <c r="DJ252" i="9"/>
  <c r="DJ263" i="9"/>
  <c r="DJ345" i="9"/>
  <c r="DJ405" i="9"/>
  <c r="DJ478" i="9"/>
  <c r="DJ442" i="9"/>
  <c r="DJ450" i="9"/>
  <c r="DJ275" i="9"/>
  <c r="DJ373" i="9"/>
  <c r="DJ102" i="9"/>
  <c r="DJ392" i="9"/>
  <c r="DJ159" i="9"/>
  <c r="DJ399" i="9"/>
  <c r="DJ521" i="9"/>
  <c r="DJ198" i="9"/>
  <c r="DJ150" i="9"/>
  <c r="DJ344" i="9"/>
  <c r="DJ290" i="9"/>
  <c r="DJ148" i="9"/>
  <c r="DJ120" i="9"/>
  <c r="DJ472" i="9"/>
  <c r="DJ139" i="9"/>
  <c r="DJ413" i="9"/>
  <c r="DJ440" i="9"/>
  <c r="DJ224" i="9"/>
  <c r="DJ364" i="9"/>
  <c r="DJ341" i="9"/>
  <c r="DJ349" i="9"/>
  <c r="DJ391" i="9"/>
  <c r="DJ203" i="9"/>
  <c r="DJ470" i="9"/>
  <c r="DJ411" i="9"/>
  <c r="DJ514" i="9"/>
  <c r="DJ365" i="9"/>
  <c r="DJ273" i="9"/>
  <c r="DJ20" i="9"/>
  <c r="DJ116" i="9"/>
  <c r="DJ503" i="9"/>
  <c r="DJ36" i="9"/>
  <c r="DJ202" i="9"/>
  <c r="DJ231" i="9"/>
  <c r="DJ428" i="9"/>
  <c r="DJ444" i="9"/>
  <c r="DJ113" i="9"/>
  <c r="DJ57" i="9"/>
  <c r="DJ242" i="9"/>
  <c r="DJ70" i="9"/>
  <c r="DJ126" i="9"/>
  <c r="DJ348" i="9"/>
  <c r="DJ460" i="9"/>
  <c r="DJ494" i="9"/>
  <c r="DJ130" i="9"/>
  <c r="DJ165" i="9"/>
  <c r="DJ389" i="9"/>
  <c r="DJ56" i="9"/>
  <c r="DJ66" i="9"/>
  <c r="DJ268" i="9"/>
  <c r="DJ419" i="9"/>
  <c r="DJ67" i="9"/>
  <c r="DJ71" i="9"/>
  <c r="DJ454" i="9"/>
  <c r="DJ239" i="9"/>
  <c r="DJ324" i="9"/>
  <c r="DJ515" i="9"/>
  <c r="DJ395" i="9"/>
  <c r="DJ490" i="9"/>
  <c r="DJ228" i="9"/>
  <c r="DJ415" i="9"/>
  <c r="DJ449" i="9"/>
  <c r="DJ351" i="9"/>
  <c r="DJ235" i="9"/>
  <c r="DJ156" i="9"/>
  <c r="DJ16" i="9"/>
  <c r="DJ79" i="9"/>
  <c r="DJ9" i="9"/>
  <c r="DJ105" i="9"/>
  <c r="DJ138" i="9"/>
  <c r="DJ407" i="9"/>
  <c r="DJ167" i="9"/>
  <c r="DJ189" i="9"/>
  <c r="DJ342" i="9"/>
  <c r="DJ522" i="9"/>
  <c r="DJ151" i="9"/>
  <c r="DJ326" i="9"/>
  <c r="DJ362" i="9"/>
  <c r="DJ190" i="9"/>
  <c r="DJ124" i="9"/>
  <c r="DJ205" i="9"/>
  <c r="DJ404" i="9"/>
  <c r="DJ486" i="9"/>
  <c r="DJ30" i="9"/>
  <c r="DJ55" i="9"/>
  <c r="DJ192" i="9"/>
  <c r="DJ466" i="9"/>
  <c r="DJ430" i="9"/>
  <c r="DJ483" i="9"/>
  <c r="DJ232" i="9"/>
  <c r="DJ377" i="9"/>
  <c r="DJ84" i="9"/>
  <c r="DJ129" i="9"/>
  <c r="DJ17" i="9"/>
  <c r="DJ170" i="9"/>
  <c r="DJ507" i="9"/>
  <c r="DJ253" i="9"/>
  <c r="DJ427" i="9"/>
  <c r="DJ119" i="9"/>
  <c r="DJ132" i="9"/>
  <c r="DJ422" i="9"/>
  <c r="DJ147" i="9"/>
  <c r="DJ161" i="9"/>
  <c r="DJ212" i="9"/>
  <c r="DJ288" i="9"/>
  <c r="DJ295" i="9"/>
  <c r="DJ459" i="9"/>
  <c r="DJ106" i="9"/>
  <c r="DJ274" i="9"/>
  <c r="DJ281" i="9"/>
  <c r="DJ333" i="9"/>
  <c r="DJ283" i="9"/>
  <c r="DJ63" i="9"/>
  <c r="DJ512" i="9"/>
  <c r="DJ166" i="9"/>
  <c r="DJ482" i="9"/>
  <c r="DJ207" i="9"/>
  <c r="DJ501" i="9"/>
  <c r="DJ262" i="9"/>
  <c r="DJ417" i="9"/>
  <c r="DJ400" i="9"/>
  <c r="DJ416" i="9"/>
  <c r="DJ157" i="9"/>
  <c r="DJ305" i="9"/>
  <c r="DJ87" i="9"/>
  <c r="DJ240" i="9"/>
  <c r="DJ321" i="9"/>
  <c r="DJ175" i="9"/>
  <c r="DJ284" i="9"/>
  <c r="DJ243" i="9"/>
  <c r="DJ112" i="9"/>
  <c r="DJ29" i="9"/>
  <c r="DJ280" i="9"/>
  <c r="DJ193" i="9"/>
  <c r="DJ209" i="9"/>
  <c r="DJ298" i="9"/>
  <c r="DJ125" i="9"/>
  <c r="DJ107" i="9"/>
  <c r="DJ62" i="9"/>
  <c r="DJ39" i="9"/>
  <c r="DJ330" i="9"/>
  <c r="DJ367" i="9"/>
  <c r="DJ327" i="9"/>
  <c r="DJ264" i="9"/>
  <c r="DJ104" i="9"/>
  <c r="DJ18" i="9"/>
  <c r="DJ180" i="9"/>
  <c r="DJ358" i="9"/>
  <c r="DJ350" i="9"/>
  <c r="DJ438" i="9"/>
  <c r="DJ485" i="9"/>
  <c r="DJ436" i="9"/>
  <c r="DJ270" i="9"/>
  <c r="DJ19" i="9"/>
  <c r="DJ302" i="9"/>
  <c r="DJ448" i="9"/>
  <c r="DJ251" i="9"/>
  <c r="DJ142" i="9"/>
  <c r="DJ13" i="9"/>
  <c r="DJ149" i="9"/>
  <c r="DJ37" i="9"/>
  <c r="DJ314" i="9"/>
  <c r="DJ398" i="9"/>
  <c r="DJ257" i="9"/>
  <c r="DJ347" i="9"/>
  <c r="DJ434" i="9"/>
  <c r="DJ385" i="9"/>
  <c r="DJ99" i="9"/>
  <c r="DJ424" i="9"/>
  <c r="DJ379" i="9"/>
  <c r="DJ388" i="9"/>
  <c r="DJ95" i="9"/>
  <c r="DJ98" i="9"/>
  <c r="DJ96" i="9"/>
  <c r="DJ97" i="9"/>
  <c r="DJ14" i="9"/>
  <c r="DJ451" i="9"/>
  <c r="DJ25" i="9"/>
  <c r="DJ293" i="9"/>
  <c r="DJ266" i="9"/>
  <c r="DJ73" i="9"/>
  <c r="DJ446" i="9"/>
  <c r="DJ366" i="9"/>
  <c r="DJ426" i="9"/>
  <c r="DJ520" i="9"/>
  <c r="DJ516" i="9"/>
  <c r="DJ109" i="9"/>
  <c r="DJ191" i="9"/>
  <c r="DJ214" i="9"/>
  <c r="DJ187" i="9"/>
  <c r="DJ61" i="9"/>
  <c r="DJ320" i="9"/>
  <c r="DJ374" i="9"/>
  <c r="DJ177" i="9"/>
  <c r="DJ93" i="9"/>
  <c r="DJ301" i="9"/>
  <c r="DJ233" i="9"/>
  <c r="DJ322" i="9"/>
  <c r="DJ238" i="9"/>
  <c r="DJ312" i="9"/>
  <c r="DJ488" i="9"/>
  <c r="DJ372" i="9"/>
  <c r="DJ443" i="9"/>
  <c r="DJ114" i="9"/>
  <c r="DJ480" i="9"/>
  <c r="DJ394" i="9"/>
  <c r="DJ309" i="9"/>
  <c r="DJ353" i="9"/>
  <c r="DJ226" i="9"/>
  <c r="DJ496" i="9"/>
  <c r="DJ329" i="9"/>
  <c r="DJ256" i="9"/>
  <c r="DJ502" i="9"/>
  <c r="DJ169" i="9"/>
  <c r="DJ200" i="9"/>
  <c r="DJ174" i="9"/>
  <c r="DJ222" i="9"/>
  <c r="DJ194" i="9"/>
  <c r="DJ94" i="9"/>
  <c r="DJ83" i="9"/>
  <c r="DJ476" i="9"/>
  <c r="DJ499" i="9"/>
  <c r="DJ506" i="9"/>
  <c r="DJ85" i="9"/>
  <c r="DJ86" i="9"/>
  <c r="DJ211" i="9"/>
  <c r="DJ461" i="9"/>
  <c r="DJ260" i="9"/>
  <c r="DJ89" i="9"/>
  <c r="DJ183" i="9"/>
  <c r="DJ265" i="9"/>
  <c r="DJ118" i="9"/>
  <c r="DJ158" i="9"/>
  <c r="DJ336" i="9"/>
  <c r="DJ15" i="9"/>
  <c r="DJ153" i="9"/>
  <c r="DJ258" i="9"/>
  <c r="DJ458" i="9"/>
  <c r="DJ380" i="9"/>
  <c r="DJ452" i="9"/>
  <c r="DJ508" i="9"/>
  <c r="DJ22" i="9"/>
  <c r="DJ215" i="9"/>
  <c r="DJ474" i="9"/>
  <c r="DJ127" i="9"/>
  <c r="DJ64" i="9"/>
  <c r="DJ163" i="9"/>
  <c r="DJ445" i="9"/>
  <c r="DJ74" i="9"/>
  <c r="DJ369" i="9"/>
  <c r="DJ168" i="9"/>
  <c r="DJ487" i="9"/>
  <c r="DJ33" i="9"/>
  <c r="DJ206" i="9"/>
  <c r="DJ338" i="9"/>
  <c r="DJ397" i="9"/>
  <c r="DJ518" i="9"/>
  <c r="DJ117" i="9"/>
  <c r="DJ230" i="9"/>
  <c r="DJ408" i="9"/>
  <c r="DJ489" i="9"/>
  <c r="DJ10" i="9"/>
  <c r="DJ244" i="9"/>
  <c r="DJ475" i="9"/>
  <c r="DJ255" i="9"/>
  <c r="DJ267" i="9"/>
  <c r="DJ176" i="9"/>
  <c r="DJ146" i="9"/>
  <c r="DJ465" i="9"/>
  <c r="DJ310" i="9"/>
  <c r="DJ199" i="9"/>
  <c r="DJ269" i="9"/>
  <c r="DJ188" i="9"/>
  <c r="DJ100" i="9"/>
  <c r="DJ247" i="9"/>
  <c r="DJ134" i="9"/>
  <c r="DJ65" i="9"/>
  <c r="DJ311" i="9"/>
  <c r="DJ477" i="9"/>
  <c r="DJ420" i="9"/>
  <c r="DJ210" i="9"/>
  <c r="DJ51" i="9"/>
  <c r="DJ432" i="9"/>
  <c r="DJ384" i="9"/>
  <c r="DJ297" i="9"/>
  <c r="DJ110" i="9"/>
  <c r="DJ34" i="9"/>
  <c r="DJ300" i="9"/>
  <c r="DJ340" i="9"/>
  <c r="DJ101" i="9"/>
  <c r="DJ196" i="9"/>
  <c r="DJ53" i="9"/>
  <c r="DJ92" i="9"/>
  <c r="DJ103" i="9"/>
  <c r="DJ245" i="9"/>
  <c r="DJ433" i="9"/>
  <c r="DJ492" i="9"/>
  <c r="DJ498" i="9"/>
  <c r="DJ218" i="9"/>
  <c r="DJ220" i="9"/>
  <c r="DJ325" i="9"/>
  <c r="DJ378" i="9"/>
  <c r="DJ78" i="9"/>
  <c r="DJ152" i="9"/>
  <c r="DJ513" i="9"/>
  <c r="DJ368" i="9"/>
  <c r="DJ484" i="9"/>
  <c r="DJ393" i="9"/>
  <c r="DJ141" i="9"/>
  <c r="DJ172" i="9"/>
  <c r="DJ304" i="9"/>
  <c r="DJ58" i="9"/>
  <c r="DJ517" i="9"/>
  <c r="DJ467" i="9"/>
  <c r="DJ131" i="9"/>
  <c r="DJ346" i="9"/>
  <c r="DJ473" i="9"/>
  <c r="DJ91" i="9"/>
  <c r="DJ197" i="9"/>
  <c r="DJ140" i="9"/>
  <c r="DJ287" i="9"/>
  <c r="DJ491" i="9"/>
  <c r="DJ421" i="9"/>
  <c r="DJ225" i="9"/>
  <c r="DJ121" i="9"/>
  <c r="DJ519" i="9"/>
  <c r="DJ8" i="9"/>
  <c r="DJ441" i="9"/>
  <c r="DJ44" i="9"/>
  <c r="DJ402" i="9"/>
  <c r="DJ323" i="9"/>
  <c r="DJ219" i="9"/>
  <c r="DJ316" i="9"/>
  <c r="DF108" i="9"/>
  <c r="DF69" i="9"/>
  <c r="DF217" i="9"/>
  <c r="DF296" i="9"/>
  <c r="DF164" i="9"/>
  <c r="DF386" i="9"/>
  <c r="DF409" i="9"/>
  <c r="DF299" i="9"/>
  <c r="DF315" i="9"/>
  <c r="DF115" i="9"/>
  <c r="DF495" i="9"/>
  <c r="DF31" i="9"/>
  <c r="DF42" i="9"/>
  <c r="DF27" i="9"/>
  <c r="DF493" i="9"/>
  <c r="DF279" i="9"/>
  <c r="DF208" i="9"/>
  <c r="DF221" i="9"/>
  <c r="DF182" i="9"/>
  <c r="DF308" i="9"/>
  <c r="DF145" i="9"/>
  <c r="DF456" i="9"/>
  <c r="DF447" i="9"/>
  <c r="DF457" i="9"/>
  <c r="DF396" i="9"/>
  <c r="DF471" i="9"/>
  <c r="DF335" i="9"/>
  <c r="DF352" i="9"/>
  <c r="DF32" i="9"/>
  <c r="DF77" i="9"/>
  <c r="DF80" i="9"/>
  <c r="DF68" i="9"/>
  <c r="DF35" i="9"/>
  <c r="DF24" i="9"/>
  <c r="DF81" i="9"/>
  <c r="DF88" i="9"/>
  <c r="DF122" i="9"/>
  <c r="DF360" i="9"/>
  <c r="DF135" i="9"/>
  <c r="DF162" i="9"/>
  <c r="DF204" i="9"/>
  <c r="DF248" i="9"/>
  <c r="DF249" i="9"/>
  <c r="DF272" i="9"/>
  <c r="DF294" i="9"/>
  <c r="DF332" i="9"/>
  <c r="DF337" i="9"/>
  <c r="DF354" i="9"/>
  <c r="DF418" i="9"/>
  <c r="DF181" i="9"/>
  <c r="DF431" i="9"/>
  <c r="DF435" i="9"/>
  <c r="DF504" i="9"/>
  <c r="DF509" i="9"/>
  <c r="DF511" i="9"/>
  <c r="DF241" i="9"/>
  <c r="DF383" i="9"/>
  <c r="DF227" i="9"/>
  <c r="DF234" i="9"/>
  <c r="DF254" i="9"/>
  <c r="DF363" i="9"/>
  <c r="DF291" i="9"/>
  <c r="DF82" i="9"/>
  <c r="DF453" i="9"/>
  <c r="DF276" i="9"/>
  <c r="DF289" i="9"/>
  <c r="DF250" i="9"/>
  <c r="DF526" i="9"/>
  <c r="DF285" i="9"/>
  <c r="DF38" i="9"/>
  <c r="DF72" i="9"/>
  <c r="DF43" i="9"/>
  <c r="DF469" i="9"/>
  <c r="DF464" i="9"/>
  <c r="DF423" i="9"/>
  <c r="DF479" i="9"/>
  <c r="DF356" i="9"/>
  <c r="DF403" i="9"/>
  <c r="DF412" i="9"/>
  <c r="DF468" i="9"/>
  <c r="DF497" i="9"/>
  <c r="DF223" i="9"/>
  <c r="DF317" i="9"/>
  <c r="DF128" i="9"/>
  <c r="DF154" i="9"/>
  <c r="DF46" i="9"/>
  <c r="DF229" i="9"/>
  <c r="DF286" i="9"/>
  <c r="DF523" i="9"/>
  <c r="DF213" i="9"/>
  <c r="DF137" i="9"/>
  <c r="DF339" i="9"/>
  <c r="DF370" i="9"/>
  <c r="DF371" i="9"/>
  <c r="DF201" i="9"/>
  <c r="DF185" i="9"/>
  <c r="DF524" i="9"/>
  <c r="DF292" i="9"/>
  <c r="DF21" i="9"/>
  <c r="DF303" i="9"/>
  <c r="DF59" i="9"/>
  <c r="DF111" i="9"/>
  <c r="DF11" i="9"/>
  <c r="DF26" i="9"/>
  <c r="DF133" i="9"/>
  <c r="DF155" i="9"/>
  <c r="DF236" i="9"/>
  <c r="DF246" i="9"/>
  <c r="DF259" i="9"/>
  <c r="DF271" i="9"/>
  <c r="DF306" i="9"/>
  <c r="DF355" i="9"/>
  <c r="DF361" i="9"/>
  <c r="DF481" i="9"/>
  <c r="DF525" i="9"/>
  <c r="DF23" i="9"/>
  <c r="DF41" i="9"/>
  <c r="DF60" i="9"/>
  <c r="DF123" i="9"/>
  <c r="DF144" i="9"/>
  <c r="DF160" i="9"/>
  <c r="DF178" i="9"/>
  <c r="DF237" i="9"/>
  <c r="DF261" i="9"/>
  <c r="DF277" i="9"/>
  <c r="DF278" i="9"/>
  <c r="DF319" i="9"/>
  <c r="DF331" i="9"/>
  <c r="DF343" i="9"/>
  <c r="DF375" i="9"/>
  <c r="DF376" i="9"/>
  <c r="DF381" i="9"/>
  <c r="DF382" i="9"/>
  <c r="DF387" i="9"/>
  <c r="DF390" i="9"/>
  <c r="DF401" i="9"/>
  <c r="DF425" i="9"/>
  <c r="DF439" i="9"/>
  <c r="DF500" i="9"/>
  <c r="DF76" i="9"/>
  <c r="DF318" i="9"/>
  <c r="DF50" i="9"/>
  <c r="DF12" i="9"/>
  <c r="DF313" i="9"/>
  <c r="DF186" i="9"/>
  <c r="DF437" i="9"/>
  <c r="DF510" i="9"/>
  <c r="DF136" i="9"/>
  <c r="DF47" i="9"/>
  <c r="DF48" i="9"/>
  <c r="DF49" i="9"/>
  <c r="DF334" i="9"/>
  <c r="DF282" i="9"/>
  <c r="DF75" i="9"/>
  <c r="DF414" i="9"/>
  <c r="DF463" i="9"/>
  <c r="DF40" i="9"/>
  <c r="DF462" i="9"/>
  <c r="DF505" i="9"/>
  <c r="DF173" i="9"/>
  <c r="DF90" i="9"/>
  <c r="DF179" i="9"/>
  <c r="DF410" i="9"/>
  <c r="DF455" i="9"/>
  <c r="DF184" i="9"/>
  <c r="DF171" i="9"/>
  <c r="DF429" i="9"/>
  <c r="DF45" i="9"/>
  <c r="DF52" i="9"/>
  <c r="DF195" i="9"/>
  <c r="DF406" i="9"/>
  <c r="DF307" i="9"/>
  <c r="DF328" i="9"/>
  <c r="DF359" i="9"/>
  <c r="DF357" i="9"/>
  <c r="DF28" i="9"/>
  <c r="DF54" i="9"/>
  <c r="DF143" i="9"/>
  <c r="DF216" i="9"/>
  <c r="DF252" i="9"/>
  <c r="DF263" i="9"/>
  <c r="DF345" i="9"/>
  <c r="DF405" i="9"/>
  <c r="DF478" i="9"/>
  <c r="DF442" i="9"/>
  <c r="DF450" i="9"/>
  <c r="DF275" i="9"/>
  <c r="DF373" i="9"/>
  <c r="DF102" i="9"/>
  <c r="DF392" i="9"/>
  <c r="DF159" i="9"/>
  <c r="DF399" i="9"/>
  <c r="DF521" i="9"/>
  <c r="DF198" i="9"/>
  <c r="DF150" i="9"/>
  <c r="DF344" i="9"/>
  <c r="DF290" i="9"/>
  <c r="DF148" i="9"/>
  <c r="DF120" i="9"/>
  <c r="DF472" i="9"/>
  <c r="DF139" i="9"/>
  <c r="DF413" i="9"/>
  <c r="DF440" i="9"/>
  <c r="DF224" i="9"/>
  <c r="DF364" i="9"/>
  <c r="DF341" i="9"/>
  <c r="DF349" i="9"/>
  <c r="DF391" i="9"/>
  <c r="DF203" i="9"/>
  <c r="DF470" i="9"/>
  <c r="DF411" i="9"/>
  <c r="DF514" i="9"/>
  <c r="DF365" i="9"/>
  <c r="DF273" i="9"/>
  <c r="DF20" i="9"/>
  <c r="DF116" i="9"/>
  <c r="DF503" i="9"/>
  <c r="DF36" i="9"/>
  <c r="DF202" i="9"/>
  <c r="DF231" i="9"/>
  <c r="DF428" i="9"/>
  <c r="DF444" i="9"/>
  <c r="DF113" i="9"/>
  <c r="DF57" i="9"/>
  <c r="DF242" i="9"/>
  <c r="DF70" i="9"/>
  <c r="DF126" i="9"/>
  <c r="DF348" i="9"/>
  <c r="DF460" i="9"/>
  <c r="DF494" i="9"/>
  <c r="DF130" i="9"/>
  <c r="DF165" i="9"/>
  <c r="DF389" i="9"/>
  <c r="DF56" i="9"/>
  <c r="DF66" i="9"/>
  <c r="DF268" i="9"/>
  <c r="DF419" i="9"/>
  <c r="DF67" i="9"/>
  <c r="DF71" i="9"/>
  <c r="DF454" i="9"/>
  <c r="DF239" i="9"/>
  <c r="DF324" i="9"/>
  <c r="DF515" i="9"/>
  <c r="DF395" i="9"/>
  <c r="DF490" i="9"/>
  <c r="DF228" i="9"/>
  <c r="DF415" i="9"/>
  <c r="DF449" i="9"/>
  <c r="DF351" i="9"/>
  <c r="DF235" i="9"/>
  <c r="DF156" i="9"/>
  <c r="DF16" i="9"/>
  <c r="DF79" i="9"/>
  <c r="DF9" i="9"/>
  <c r="DF105" i="9"/>
  <c r="DF138" i="9"/>
  <c r="DF407" i="9"/>
  <c r="DF167" i="9"/>
  <c r="DF189" i="9"/>
  <c r="DF342" i="9"/>
  <c r="DF522" i="9"/>
  <c r="DF151" i="9"/>
  <c r="DF326" i="9"/>
  <c r="DF362" i="9"/>
  <c r="DF190" i="9"/>
  <c r="DF124" i="9"/>
  <c r="DF205" i="9"/>
  <c r="DF404" i="9"/>
  <c r="DF486" i="9"/>
  <c r="DF30" i="9"/>
  <c r="DF55" i="9"/>
  <c r="DF192" i="9"/>
  <c r="DF466" i="9"/>
  <c r="DF430" i="9"/>
  <c r="DF483" i="9"/>
  <c r="DF232" i="9"/>
  <c r="DF377" i="9"/>
  <c r="DF84" i="9"/>
  <c r="DF129" i="9"/>
  <c r="DF17" i="9"/>
  <c r="DF170" i="9"/>
  <c r="DF507" i="9"/>
  <c r="DF253" i="9"/>
  <c r="DF427" i="9"/>
  <c r="DF119" i="9"/>
  <c r="DF132" i="9"/>
  <c r="DF422" i="9"/>
  <c r="DF147" i="9"/>
  <c r="DF161" i="9"/>
  <c r="DF212" i="9"/>
  <c r="DF288" i="9"/>
  <c r="DF295" i="9"/>
  <c r="DF459" i="9"/>
  <c r="DF106" i="9"/>
  <c r="DF274" i="9"/>
  <c r="DF281" i="9"/>
  <c r="DF333" i="9"/>
  <c r="DF283" i="9"/>
  <c r="DF63" i="9"/>
  <c r="DF512" i="9"/>
  <c r="DF166" i="9"/>
  <c r="DF482" i="9"/>
  <c r="DF207" i="9"/>
  <c r="DF501" i="9"/>
  <c r="DF262" i="9"/>
  <c r="DF417" i="9"/>
  <c r="DF400" i="9"/>
  <c r="DF416" i="9"/>
  <c r="DF157" i="9"/>
  <c r="DF305" i="9"/>
  <c r="DF87" i="9"/>
  <c r="DF240" i="9"/>
  <c r="DF321" i="9"/>
  <c r="DF175" i="9"/>
  <c r="DF284" i="9"/>
  <c r="DF243" i="9"/>
  <c r="DF112" i="9"/>
  <c r="DF29" i="9"/>
  <c r="DF280" i="9"/>
  <c r="DF193" i="9"/>
  <c r="DF209" i="9"/>
  <c r="DF298" i="9"/>
  <c r="DF125" i="9"/>
  <c r="DF107" i="9"/>
  <c r="DF62" i="9"/>
  <c r="DF39" i="9"/>
  <c r="DF330" i="9"/>
  <c r="DF367" i="9"/>
  <c r="DF327" i="9"/>
  <c r="DF264" i="9"/>
  <c r="DF104" i="9"/>
  <c r="DF18" i="9"/>
  <c r="DF180" i="9"/>
  <c r="DF358" i="9"/>
  <c r="DF350" i="9"/>
  <c r="DF438" i="9"/>
  <c r="DF485" i="9"/>
  <c r="DF436" i="9"/>
  <c r="DF270" i="9"/>
  <c r="DF19" i="9"/>
  <c r="DF302" i="9"/>
  <c r="DF448" i="9"/>
  <c r="DF251" i="9"/>
  <c r="DF142" i="9"/>
  <c r="DF13" i="9"/>
  <c r="DF149" i="9"/>
  <c r="DF37" i="9"/>
  <c r="DF314" i="9"/>
  <c r="DF398" i="9"/>
  <c r="DF257" i="9"/>
  <c r="DF347" i="9"/>
  <c r="DF434" i="9"/>
  <c r="DF385" i="9"/>
  <c r="DF99" i="9"/>
  <c r="DF424" i="9"/>
  <c r="DF379" i="9"/>
  <c r="DF388" i="9"/>
  <c r="DF95" i="9"/>
  <c r="DF98" i="9"/>
  <c r="DF96" i="9"/>
  <c r="DF97" i="9"/>
  <c r="DF14" i="9"/>
  <c r="DF451" i="9"/>
  <c r="DF25" i="9"/>
  <c r="DF293" i="9"/>
  <c r="DF266" i="9"/>
  <c r="DF73" i="9"/>
  <c r="DF446" i="9"/>
  <c r="DF366" i="9"/>
  <c r="DF426" i="9"/>
  <c r="DF520" i="9"/>
  <c r="DF516" i="9"/>
  <c r="DF109" i="9"/>
  <c r="DF191" i="9"/>
  <c r="DF214" i="9"/>
  <c r="DF187" i="9"/>
  <c r="DF61" i="9"/>
  <c r="DF320" i="9"/>
  <c r="DF374" i="9"/>
  <c r="DF177" i="9"/>
  <c r="DF93" i="9"/>
  <c r="DF301" i="9"/>
  <c r="DF233" i="9"/>
  <c r="DF322" i="9"/>
  <c r="DF238" i="9"/>
  <c r="DF312" i="9"/>
  <c r="DF488" i="9"/>
  <c r="DF372" i="9"/>
  <c r="DF443" i="9"/>
  <c r="DF114" i="9"/>
  <c r="DF480" i="9"/>
  <c r="DF394" i="9"/>
  <c r="DF309" i="9"/>
  <c r="DF353" i="9"/>
  <c r="DF226" i="9"/>
  <c r="DF496" i="9"/>
  <c r="DF329" i="9"/>
  <c r="DF256" i="9"/>
  <c r="DF502" i="9"/>
  <c r="DF169" i="9"/>
  <c r="DF200" i="9"/>
  <c r="DF174" i="9"/>
  <c r="DF222" i="9"/>
  <c r="DF194" i="9"/>
  <c r="DF94" i="9"/>
  <c r="DF83" i="9"/>
  <c r="DF476" i="9"/>
  <c r="DF499" i="9"/>
  <c r="DF506" i="9"/>
  <c r="DF85" i="9"/>
  <c r="DF86" i="9"/>
  <c r="DF211" i="9"/>
  <c r="DF461" i="9"/>
  <c r="DF260" i="9"/>
  <c r="DF89" i="9"/>
  <c r="DF183" i="9"/>
  <c r="DF265" i="9"/>
  <c r="DF118" i="9"/>
  <c r="DF158" i="9"/>
  <c r="DF336" i="9"/>
  <c r="DF15" i="9"/>
  <c r="DF153" i="9"/>
  <c r="DF258" i="9"/>
  <c r="DF458" i="9"/>
  <c r="DF380" i="9"/>
  <c r="DF452" i="9"/>
  <c r="DF508" i="9"/>
  <c r="DF22" i="9"/>
  <c r="DF215" i="9"/>
  <c r="DF474" i="9"/>
  <c r="DF127" i="9"/>
  <c r="DF64" i="9"/>
  <c r="DF163" i="9"/>
  <c r="DF445" i="9"/>
  <c r="DF74" i="9"/>
  <c r="DF369" i="9"/>
  <c r="DF168" i="9"/>
  <c r="DF487" i="9"/>
  <c r="DF33" i="9"/>
  <c r="DF206" i="9"/>
  <c r="DF338" i="9"/>
  <c r="DF397" i="9"/>
  <c r="DF518" i="9"/>
  <c r="DF117" i="9"/>
  <c r="DF230" i="9"/>
  <c r="DF408" i="9"/>
  <c r="DF489" i="9"/>
  <c r="DF10" i="9"/>
  <c r="DF244" i="9"/>
  <c r="DF475" i="9"/>
  <c r="DF255" i="9"/>
  <c r="DF267" i="9"/>
  <c r="DF176" i="9"/>
  <c r="DF146" i="9"/>
  <c r="DF465" i="9"/>
  <c r="DF310" i="9"/>
  <c r="DF199" i="9"/>
  <c r="DF269" i="9"/>
  <c r="DF188" i="9"/>
  <c r="DF100" i="9"/>
  <c r="DF247" i="9"/>
  <c r="DF134" i="9"/>
  <c r="DF65" i="9"/>
  <c r="DF311" i="9"/>
  <c r="DF477" i="9"/>
  <c r="DF420" i="9"/>
  <c r="DF210" i="9"/>
  <c r="DF51" i="9"/>
  <c r="DF432" i="9"/>
  <c r="DF384" i="9"/>
  <c r="DF297" i="9"/>
  <c r="DF110" i="9"/>
  <c r="DF34" i="9"/>
  <c r="DF300" i="9"/>
  <c r="DF340" i="9"/>
  <c r="DF101" i="9"/>
  <c r="DF196" i="9"/>
  <c r="DF53" i="9"/>
  <c r="DF92" i="9"/>
  <c r="DF103" i="9"/>
  <c r="DF245" i="9"/>
  <c r="DF433" i="9"/>
  <c r="DF492" i="9"/>
  <c r="DF498" i="9"/>
  <c r="DF218" i="9"/>
  <c r="DF220" i="9"/>
  <c r="DF325" i="9"/>
  <c r="DF378" i="9"/>
  <c r="DF78" i="9"/>
  <c r="DF152" i="9"/>
  <c r="DF513" i="9"/>
  <c r="DF368" i="9"/>
  <c r="DF484" i="9"/>
  <c r="DF393" i="9"/>
  <c r="DF141" i="9"/>
  <c r="DF172" i="9"/>
  <c r="DF304" i="9"/>
  <c r="DF58" i="9"/>
  <c r="DF517" i="9"/>
  <c r="DF467" i="9"/>
  <c r="DF131" i="9"/>
  <c r="DF346" i="9"/>
  <c r="DF473" i="9"/>
  <c r="DF91" i="9"/>
  <c r="DF197" i="9"/>
  <c r="DF140" i="9"/>
  <c r="DF287" i="9"/>
  <c r="DF491" i="9"/>
  <c r="DF421" i="9"/>
  <c r="DF225" i="9"/>
  <c r="DF121" i="9"/>
  <c r="DF519" i="9"/>
  <c r="DF8" i="9"/>
  <c r="DF441" i="9"/>
  <c r="DF44" i="9"/>
  <c r="DF402" i="9"/>
  <c r="DF323" i="9"/>
  <c r="DF219" i="9"/>
  <c r="DF316" i="9"/>
  <c r="DB108" i="9"/>
  <c r="DB69" i="9"/>
  <c r="DB217" i="9"/>
  <c r="DB296" i="9"/>
  <c r="DB164" i="9"/>
  <c r="DB386" i="9"/>
  <c r="DB409" i="9"/>
  <c r="DB299" i="9"/>
  <c r="DB315" i="9"/>
  <c r="DB115" i="9"/>
  <c r="DB495" i="9"/>
  <c r="DB31" i="9"/>
  <c r="DB42" i="9"/>
  <c r="DB27" i="9"/>
  <c r="DB493" i="9"/>
  <c r="DB279" i="9"/>
  <c r="DB208" i="9"/>
  <c r="DB221" i="9"/>
  <c r="DB182" i="9"/>
  <c r="DB308" i="9"/>
  <c r="DB145" i="9"/>
  <c r="DB456" i="9"/>
  <c r="DB447" i="9"/>
  <c r="DB457" i="9"/>
  <c r="DB396" i="9"/>
  <c r="DB471" i="9"/>
  <c r="DB335" i="9"/>
  <c r="DB352" i="9"/>
  <c r="DB32" i="9"/>
  <c r="DB77" i="9"/>
  <c r="DB80" i="9"/>
  <c r="DB68" i="9"/>
  <c r="DB35" i="9"/>
  <c r="DB24" i="9"/>
  <c r="DB81" i="9"/>
  <c r="DB88" i="9"/>
  <c r="DB122" i="9"/>
  <c r="DB360" i="9"/>
  <c r="DB135" i="9"/>
  <c r="DB162" i="9"/>
  <c r="DB204" i="9"/>
  <c r="DB248" i="9"/>
  <c r="DB249" i="9"/>
  <c r="DB272" i="9"/>
  <c r="DB294" i="9"/>
  <c r="DB332" i="9"/>
  <c r="DB337" i="9"/>
  <c r="DB354" i="9"/>
  <c r="DB418" i="9"/>
  <c r="DB181" i="9"/>
  <c r="DB431" i="9"/>
  <c r="DB435" i="9"/>
  <c r="DB504" i="9"/>
  <c r="DB509" i="9"/>
  <c r="DB511" i="9"/>
  <c r="DB241" i="9"/>
  <c r="DB383" i="9"/>
  <c r="DB227" i="9"/>
  <c r="DB234" i="9"/>
  <c r="DB254" i="9"/>
  <c r="DB363" i="9"/>
  <c r="DB291" i="9"/>
  <c r="DB82" i="9"/>
  <c r="DB453" i="9"/>
  <c r="DB276" i="9"/>
  <c r="DB289" i="9"/>
  <c r="DB250" i="9"/>
  <c r="DB526" i="9"/>
  <c r="DB285" i="9"/>
  <c r="DB38" i="9"/>
  <c r="DB72" i="9"/>
  <c r="DB43" i="9"/>
  <c r="DB469" i="9"/>
  <c r="DB464" i="9"/>
  <c r="DB423" i="9"/>
  <c r="DB479" i="9"/>
  <c r="DB356" i="9"/>
  <c r="DB403" i="9"/>
  <c r="DB412" i="9"/>
  <c r="DB468" i="9"/>
  <c r="DB497" i="9"/>
  <c r="DB223" i="9"/>
  <c r="DB317" i="9"/>
  <c r="DB128" i="9"/>
  <c r="DB154" i="9"/>
  <c r="DB46" i="9"/>
  <c r="DB229" i="9"/>
  <c r="DB286" i="9"/>
  <c r="DB523" i="9"/>
  <c r="DB213" i="9"/>
  <c r="DB137" i="9"/>
  <c r="DB339" i="9"/>
  <c r="DB370" i="9"/>
  <c r="DB371" i="9"/>
  <c r="DB201" i="9"/>
  <c r="DB185" i="9"/>
  <c r="DB524" i="9"/>
  <c r="DB292" i="9"/>
  <c r="DB21" i="9"/>
  <c r="DB303" i="9"/>
  <c r="DB59" i="9"/>
  <c r="DB111" i="9"/>
  <c r="DB11" i="9"/>
  <c r="DB26" i="9"/>
  <c r="DB133" i="9"/>
  <c r="DB155" i="9"/>
  <c r="DB236" i="9"/>
  <c r="DB246" i="9"/>
  <c r="DB259" i="9"/>
  <c r="DB271" i="9"/>
  <c r="DB306" i="9"/>
  <c r="DB355" i="9"/>
  <c r="DB361" i="9"/>
  <c r="DB481" i="9"/>
  <c r="DB525" i="9"/>
  <c r="DB23" i="9"/>
  <c r="DB41" i="9"/>
  <c r="DB60" i="9"/>
  <c r="DB123" i="9"/>
  <c r="DB144" i="9"/>
  <c r="DB160" i="9"/>
  <c r="DB178" i="9"/>
  <c r="DB237" i="9"/>
  <c r="DB261" i="9"/>
  <c r="DB277" i="9"/>
  <c r="DB278" i="9"/>
  <c r="DB319" i="9"/>
  <c r="DB331" i="9"/>
  <c r="DB343" i="9"/>
  <c r="DB375" i="9"/>
  <c r="DB376" i="9"/>
  <c r="DB381" i="9"/>
  <c r="DB382" i="9"/>
  <c r="DB387" i="9"/>
  <c r="DB390" i="9"/>
  <c r="DB401" i="9"/>
  <c r="DB425" i="9"/>
  <c r="DB439" i="9"/>
  <c r="DB500" i="9"/>
  <c r="DB76" i="9"/>
  <c r="DB318" i="9"/>
  <c r="DB50" i="9"/>
  <c r="DB12" i="9"/>
  <c r="DB313" i="9"/>
  <c r="DB186" i="9"/>
  <c r="DB437" i="9"/>
  <c r="DB510" i="9"/>
  <c r="DB136" i="9"/>
  <c r="DB47" i="9"/>
  <c r="DB48" i="9"/>
  <c r="DB49" i="9"/>
  <c r="DB334" i="9"/>
  <c r="DB282" i="9"/>
  <c r="DB75" i="9"/>
  <c r="DB414" i="9"/>
  <c r="DB463" i="9"/>
  <c r="DB40" i="9"/>
  <c r="DB462" i="9"/>
  <c r="DB505" i="9"/>
  <c r="DB173" i="9"/>
  <c r="DB90" i="9"/>
  <c r="DB179" i="9"/>
  <c r="DB410" i="9"/>
  <c r="DB455" i="9"/>
  <c r="DB184" i="9"/>
  <c r="DB171" i="9"/>
  <c r="DB429" i="9"/>
  <c r="DB45" i="9"/>
  <c r="DB52" i="9"/>
  <c r="DB195" i="9"/>
  <c r="DB406" i="9"/>
  <c r="DB307" i="9"/>
  <c r="DB328" i="9"/>
  <c r="DB359" i="9"/>
  <c r="DB357" i="9"/>
  <c r="DB28" i="9"/>
  <c r="DB54" i="9"/>
  <c r="DB143" i="9"/>
  <c r="DB216" i="9"/>
  <c r="DB252" i="9"/>
  <c r="DB263" i="9"/>
  <c r="DB345" i="9"/>
  <c r="DB405" i="9"/>
  <c r="DB478" i="9"/>
  <c r="DB442" i="9"/>
  <c r="DB450" i="9"/>
  <c r="DB275" i="9"/>
  <c r="DB373" i="9"/>
  <c r="DB102" i="9"/>
  <c r="DB392" i="9"/>
  <c r="DB159" i="9"/>
  <c r="DB399" i="9"/>
  <c r="DB521" i="9"/>
  <c r="DB198" i="9"/>
  <c r="DB150" i="9"/>
  <c r="DB344" i="9"/>
  <c r="DB290" i="9"/>
  <c r="DB148" i="9"/>
  <c r="DB120" i="9"/>
  <c r="DB472" i="9"/>
  <c r="DB139" i="9"/>
  <c r="DB413" i="9"/>
  <c r="DB440" i="9"/>
  <c r="DB224" i="9"/>
  <c r="DB364" i="9"/>
  <c r="DB341" i="9"/>
  <c r="DB349" i="9"/>
  <c r="DB391" i="9"/>
  <c r="DB203" i="9"/>
  <c r="DB470" i="9"/>
  <c r="DB411" i="9"/>
  <c r="DB514" i="9"/>
  <c r="DB365" i="9"/>
  <c r="DB273" i="9"/>
  <c r="DB20" i="9"/>
  <c r="DB116" i="9"/>
  <c r="DB503" i="9"/>
  <c r="DB36" i="9"/>
  <c r="DB202" i="9"/>
  <c r="DB231" i="9"/>
  <c r="DB428" i="9"/>
  <c r="DB444" i="9"/>
  <c r="DB113" i="9"/>
  <c r="DB57" i="9"/>
  <c r="DB242" i="9"/>
  <c r="DB70" i="9"/>
  <c r="DB126" i="9"/>
  <c r="DB348" i="9"/>
  <c r="DB460" i="9"/>
  <c r="DB494" i="9"/>
  <c r="DB130" i="9"/>
  <c r="DB165" i="9"/>
  <c r="DB389" i="9"/>
  <c r="DB56" i="9"/>
  <c r="DB66" i="9"/>
  <c r="DB268" i="9"/>
  <c r="DB419" i="9"/>
  <c r="DB67" i="9"/>
  <c r="DB71" i="9"/>
  <c r="DB454" i="9"/>
  <c r="DB239" i="9"/>
  <c r="DB324" i="9"/>
  <c r="DB515" i="9"/>
  <c r="DB395" i="9"/>
  <c r="DB490" i="9"/>
  <c r="DB228" i="9"/>
  <c r="DB415" i="9"/>
  <c r="DB449" i="9"/>
  <c r="DB351" i="9"/>
  <c r="DB235" i="9"/>
  <c r="DB156" i="9"/>
  <c r="DB16" i="9"/>
  <c r="DB79" i="9"/>
  <c r="DB9" i="9"/>
  <c r="DB105" i="9"/>
  <c r="DB138" i="9"/>
  <c r="DB407" i="9"/>
  <c r="DB167" i="9"/>
  <c r="DB189" i="9"/>
  <c r="DB342" i="9"/>
  <c r="DB522" i="9"/>
  <c r="DB151" i="9"/>
  <c r="DB326" i="9"/>
  <c r="DB362" i="9"/>
  <c r="DB190" i="9"/>
  <c r="DB124" i="9"/>
  <c r="DB205" i="9"/>
  <c r="DB404" i="9"/>
  <c r="DB486" i="9"/>
  <c r="DB30" i="9"/>
  <c r="DB55" i="9"/>
  <c r="DB192" i="9"/>
  <c r="DB466" i="9"/>
  <c r="DB430" i="9"/>
  <c r="DB483" i="9"/>
  <c r="DB232" i="9"/>
  <c r="DB377" i="9"/>
  <c r="DB84" i="9"/>
  <c r="DB129" i="9"/>
  <c r="DB17" i="9"/>
  <c r="DB170" i="9"/>
  <c r="DB507" i="9"/>
  <c r="DB253" i="9"/>
  <c r="DB427" i="9"/>
  <c r="DB119" i="9"/>
  <c r="DB132" i="9"/>
  <c r="DB422" i="9"/>
  <c r="DB147" i="9"/>
  <c r="DB161" i="9"/>
  <c r="DB212" i="9"/>
  <c r="DB288" i="9"/>
  <c r="DB295" i="9"/>
  <c r="DB459" i="9"/>
  <c r="DB106" i="9"/>
  <c r="DB274" i="9"/>
  <c r="DB281" i="9"/>
  <c r="DB333" i="9"/>
  <c r="DB283" i="9"/>
  <c r="DB63" i="9"/>
  <c r="DB512" i="9"/>
  <c r="DB166" i="9"/>
  <c r="DB482" i="9"/>
  <c r="DB207" i="9"/>
  <c r="DB501" i="9"/>
  <c r="DB262" i="9"/>
  <c r="DB417" i="9"/>
  <c r="DB400" i="9"/>
  <c r="DB416" i="9"/>
  <c r="DB157" i="9"/>
  <c r="DB305" i="9"/>
  <c r="DB87" i="9"/>
  <c r="DB240" i="9"/>
  <c r="DB321" i="9"/>
  <c r="DB175" i="9"/>
  <c r="DB284" i="9"/>
  <c r="DB243" i="9"/>
  <c r="DB112" i="9"/>
  <c r="DB29" i="9"/>
  <c r="DB280" i="9"/>
  <c r="DB193" i="9"/>
  <c r="DB209" i="9"/>
  <c r="DB298" i="9"/>
  <c r="DB125" i="9"/>
  <c r="DB107" i="9"/>
  <c r="DB62" i="9"/>
  <c r="DB39" i="9"/>
  <c r="DB330" i="9"/>
  <c r="DB367" i="9"/>
  <c r="DB327" i="9"/>
  <c r="DB264" i="9"/>
  <c r="DB104" i="9"/>
  <c r="DB18" i="9"/>
  <c r="DB180" i="9"/>
  <c r="DB358" i="9"/>
  <c r="DB350" i="9"/>
  <c r="DB438" i="9"/>
  <c r="DB485" i="9"/>
  <c r="DB436" i="9"/>
  <c r="DB270" i="9"/>
  <c r="DB19" i="9"/>
  <c r="DB302" i="9"/>
  <c r="DB448" i="9"/>
  <c r="DB251" i="9"/>
  <c r="DB142" i="9"/>
  <c r="DB13" i="9"/>
  <c r="DB149" i="9"/>
  <c r="DB37" i="9"/>
  <c r="DB314" i="9"/>
  <c r="DB398" i="9"/>
  <c r="DB257" i="9"/>
  <c r="DB347" i="9"/>
  <c r="DB434" i="9"/>
  <c r="DB385" i="9"/>
  <c r="DB99" i="9"/>
  <c r="DB424" i="9"/>
  <c r="DB379" i="9"/>
  <c r="DB388" i="9"/>
  <c r="DB95" i="9"/>
  <c r="DB98" i="9"/>
  <c r="DB96" i="9"/>
  <c r="DB97" i="9"/>
  <c r="DB14" i="9"/>
  <c r="DB451" i="9"/>
  <c r="DB25" i="9"/>
  <c r="DB293" i="9"/>
  <c r="DB266" i="9"/>
  <c r="DB73" i="9"/>
  <c r="DB446" i="9"/>
  <c r="DB366" i="9"/>
  <c r="DB426" i="9"/>
  <c r="DB520" i="9"/>
  <c r="DB516" i="9"/>
  <c r="DB109" i="9"/>
  <c r="DB191" i="9"/>
  <c r="DB214" i="9"/>
  <c r="DB187" i="9"/>
  <c r="DB61" i="9"/>
  <c r="DB320" i="9"/>
  <c r="DB374" i="9"/>
  <c r="DB177" i="9"/>
  <c r="DB93" i="9"/>
  <c r="DB301" i="9"/>
  <c r="DB233" i="9"/>
  <c r="DB322" i="9"/>
  <c r="DB238" i="9"/>
  <c r="DB312" i="9"/>
  <c r="DB488" i="9"/>
  <c r="DB372" i="9"/>
  <c r="DB443" i="9"/>
  <c r="DB114" i="9"/>
  <c r="DB480" i="9"/>
  <c r="DB394" i="9"/>
  <c r="DB309" i="9"/>
  <c r="DB353" i="9"/>
  <c r="DB226" i="9"/>
  <c r="DB496" i="9"/>
  <c r="DB329" i="9"/>
  <c r="DB256" i="9"/>
  <c r="DB502" i="9"/>
  <c r="DB169" i="9"/>
  <c r="DB200" i="9"/>
  <c r="DB174" i="9"/>
  <c r="DB222" i="9"/>
  <c r="DB194" i="9"/>
  <c r="DB94" i="9"/>
  <c r="DB83" i="9"/>
  <c r="DB476" i="9"/>
  <c r="DB499" i="9"/>
  <c r="DB506" i="9"/>
  <c r="DB85" i="9"/>
  <c r="DB86" i="9"/>
  <c r="DB211" i="9"/>
  <c r="DB461" i="9"/>
  <c r="DB260" i="9"/>
  <c r="DB89" i="9"/>
  <c r="DB183" i="9"/>
  <c r="DB265" i="9"/>
  <c r="DB118" i="9"/>
  <c r="DB158" i="9"/>
  <c r="DB336" i="9"/>
  <c r="DB15" i="9"/>
  <c r="DB153" i="9"/>
  <c r="DB258" i="9"/>
  <c r="DB458" i="9"/>
  <c r="DB380" i="9"/>
  <c r="DB452" i="9"/>
  <c r="DB508" i="9"/>
  <c r="DB22" i="9"/>
  <c r="DB215" i="9"/>
  <c r="DB474" i="9"/>
  <c r="DB127" i="9"/>
  <c r="DB64" i="9"/>
  <c r="DB163" i="9"/>
  <c r="DB445" i="9"/>
  <c r="DB74" i="9"/>
  <c r="DB369" i="9"/>
  <c r="DB168" i="9"/>
  <c r="DB487" i="9"/>
  <c r="DB33" i="9"/>
  <c r="DB206" i="9"/>
  <c r="DB338" i="9"/>
  <c r="DB397" i="9"/>
  <c r="DB518" i="9"/>
  <c r="DB117" i="9"/>
  <c r="DB230" i="9"/>
  <c r="DB408" i="9"/>
  <c r="DB489" i="9"/>
  <c r="DB10" i="9"/>
  <c r="DB244" i="9"/>
  <c r="DB475" i="9"/>
  <c r="DB255" i="9"/>
  <c r="DB267" i="9"/>
  <c r="DB176" i="9"/>
  <c r="DB146" i="9"/>
  <c r="DB465" i="9"/>
  <c r="DB310" i="9"/>
  <c r="DB199" i="9"/>
  <c r="DB269" i="9"/>
  <c r="DB188" i="9"/>
  <c r="DB100" i="9"/>
  <c r="DB247" i="9"/>
  <c r="DB134" i="9"/>
  <c r="DB65" i="9"/>
  <c r="DB311" i="9"/>
  <c r="DB477" i="9"/>
  <c r="DB420" i="9"/>
  <c r="DB210" i="9"/>
  <c r="DB51" i="9"/>
  <c r="DB432" i="9"/>
  <c r="DB384" i="9"/>
  <c r="DB297" i="9"/>
  <c r="DB110" i="9"/>
  <c r="DB34" i="9"/>
  <c r="DB300" i="9"/>
  <c r="DB340" i="9"/>
  <c r="DB101" i="9"/>
  <c r="DB196" i="9"/>
  <c r="DB53" i="9"/>
  <c r="DB92" i="9"/>
  <c r="DB103" i="9"/>
  <c r="DB245" i="9"/>
  <c r="DB433" i="9"/>
  <c r="DB492" i="9"/>
  <c r="DB498" i="9"/>
  <c r="DB218" i="9"/>
  <c r="DB220" i="9"/>
  <c r="DB325" i="9"/>
  <c r="DB378" i="9"/>
  <c r="DB78" i="9"/>
  <c r="DB152" i="9"/>
  <c r="DB513" i="9"/>
  <c r="DB368" i="9"/>
  <c r="DB484" i="9"/>
  <c r="DB393" i="9"/>
  <c r="DB141" i="9"/>
  <c r="DB172" i="9"/>
  <c r="DB304" i="9"/>
  <c r="DB58" i="9"/>
  <c r="DB517" i="9"/>
  <c r="DB467" i="9"/>
  <c r="DB131" i="9"/>
  <c r="DB346" i="9"/>
  <c r="DB473" i="9"/>
  <c r="DB91" i="9"/>
  <c r="DB197" i="9"/>
  <c r="DB140" i="9"/>
  <c r="DB287" i="9"/>
  <c r="DB491" i="9"/>
  <c r="DB421" i="9"/>
  <c r="DB225" i="9"/>
  <c r="DB121" i="9"/>
  <c r="DB519" i="9"/>
  <c r="DB8" i="9"/>
  <c r="DB441" i="9"/>
  <c r="DB44" i="9"/>
  <c r="DB402" i="9"/>
  <c r="DB323" i="9"/>
  <c r="DB219" i="9"/>
  <c r="DB316" i="9"/>
  <c r="CX108" i="9"/>
  <c r="CX69" i="9"/>
  <c r="CX217" i="9"/>
  <c r="CX296" i="9"/>
  <c r="CX164" i="9"/>
  <c r="CX386" i="9"/>
  <c r="CX409" i="9"/>
  <c r="CX299" i="9"/>
  <c r="CX315" i="9"/>
  <c r="CX115" i="9"/>
  <c r="CX495" i="9"/>
  <c r="CX31" i="9"/>
  <c r="CX42" i="9"/>
  <c r="CX27" i="9"/>
  <c r="CX493" i="9"/>
  <c r="CX279" i="9"/>
  <c r="CX208" i="9"/>
  <c r="CX221" i="9"/>
  <c r="CX182" i="9"/>
  <c r="CX308" i="9"/>
  <c r="CX145" i="9"/>
  <c r="CX456" i="9"/>
  <c r="CX447" i="9"/>
  <c r="CX457" i="9"/>
  <c r="CX396" i="9"/>
  <c r="CX471" i="9"/>
  <c r="CX335" i="9"/>
  <c r="CX352" i="9"/>
  <c r="CX32" i="9"/>
  <c r="CX77" i="9"/>
  <c r="CX80" i="9"/>
  <c r="CX68" i="9"/>
  <c r="CX35" i="9"/>
  <c r="CX24" i="9"/>
  <c r="CX81" i="9"/>
  <c r="CX88" i="9"/>
  <c r="CX122" i="9"/>
  <c r="CX360" i="9"/>
  <c r="CX135" i="9"/>
  <c r="CX162" i="9"/>
  <c r="CX204" i="9"/>
  <c r="CX248" i="9"/>
  <c r="CX249" i="9"/>
  <c r="CX272" i="9"/>
  <c r="CX294" i="9"/>
  <c r="CX332" i="9"/>
  <c r="CX337" i="9"/>
  <c r="CX354" i="9"/>
  <c r="CX418" i="9"/>
  <c r="CX181" i="9"/>
  <c r="CX431" i="9"/>
  <c r="CX435" i="9"/>
  <c r="CX504" i="9"/>
  <c r="CX509" i="9"/>
  <c r="CX511" i="9"/>
  <c r="CX241" i="9"/>
  <c r="CX383" i="9"/>
  <c r="CX227" i="9"/>
  <c r="CX234" i="9"/>
  <c r="CX254" i="9"/>
  <c r="CX363" i="9"/>
  <c r="CX291" i="9"/>
  <c r="CX82" i="9"/>
  <c r="CX453" i="9"/>
  <c r="CX276" i="9"/>
  <c r="CX289" i="9"/>
  <c r="CX250" i="9"/>
  <c r="CX526" i="9"/>
  <c r="CX285" i="9"/>
  <c r="CX38" i="9"/>
  <c r="CX72" i="9"/>
  <c r="CX43" i="9"/>
  <c r="CX469" i="9"/>
  <c r="CX464" i="9"/>
  <c r="CX423" i="9"/>
  <c r="CX479" i="9"/>
  <c r="CX356" i="9"/>
  <c r="CX403" i="9"/>
  <c r="CX412" i="9"/>
  <c r="CX468" i="9"/>
  <c r="CX497" i="9"/>
  <c r="CX223" i="9"/>
  <c r="CX317" i="9"/>
  <c r="CX128" i="9"/>
  <c r="CX154" i="9"/>
  <c r="CX46" i="9"/>
  <c r="CX229" i="9"/>
  <c r="CX286" i="9"/>
  <c r="CX523" i="9"/>
  <c r="CX213" i="9"/>
  <c r="CX137" i="9"/>
  <c r="CX339" i="9"/>
  <c r="CX370" i="9"/>
  <c r="CX371" i="9"/>
  <c r="CX201" i="9"/>
  <c r="CX185" i="9"/>
  <c r="CX524" i="9"/>
  <c r="CX292" i="9"/>
  <c r="CX21" i="9"/>
  <c r="CX303" i="9"/>
  <c r="CX59" i="9"/>
  <c r="CX111" i="9"/>
  <c r="CX11" i="9"/>
  <c r="CX26" i="9"/>
  <c r="CX133" i="9"/>
  <c r="CX155" i="9"/>
  <c r="CX236" i="9"/>
  <c r="CX246" i="9"/>
  <c r="CX259" i="9"/>
  <c r="CX271" i="9"/>
  <c r="CX306" i="9"/>
  <c r="CX355" i="9"/>
  <c r="CX361" i="9"/>
  <c r="CX481" i="9"/>
  <c r="CX525" i="9"/>
  <c r="CX23" i="9"/>
  <c r="CX41" i="9"/>
  <c r="CX60" i="9"/>
  <c r="CX123" i="9"/>
  <c r="CX144" i="9"/>
  <c r="CX160" i="9"/>
  <c r="CX178" i="9"/>
  <c r="CX237" i="9"/>
  <c r="CX261" i="9"/>
  <c r="CX277" i="9"/>
  <c r="CX278" i="9"/>
  <c r="CX319" i="9"/>
  <c r="CX331" i="9"/>
  <c r="CX343" i="9"/>
  <c r="CX375" i="9"/>
  <c r="CX376" i="9"/>
  <c r="CX381" i="9"/>
  <c r="CX382" i="9"/>
  <c r="CX387" i="9"/>
  <c r="CX390" i="9"/>
  <c r="CX401" i="9"/>
  <c r="CX425" i="9"/>
  <c r="CX439" i="9"/>
  <c r="CX500" i="9"/>
  <c r="CX76" i="9"/>
  <c r="CX318" i="9"/>
  <c r="CX50" i="9"/>
  <c r="CX12" i="9"/>
  <c r="CX313" i="9"/>
  <c r="CX186" i="9"/>
  <c r="CX437" i="9"/>
  <c r="CX510" i="9"/>
  <c r="CX136" i="9"/>
  <c r="CX47" i="9"/>
  <c r="CX48" i="9"/>
  <c r="CX49" i="9"/>
  <c r="CX334" i="9"/>
  <c r="CX282" i="9"/>
  <c r="CX75" i="9"/>
  <c r="CX414" i="9"/>
  <c r="CX463" i="9"/>
  <c r="CX40" i="9"/>
  <c r="CX462" i="9"/>
  <c r="CX505" i="9"/>
  <c r="CX173" i="9"/>
  <c r="CX90" i="9"/>
  <c r="CX179" i="9"/>
  <c r="CX410" i="9"/>
  <c r="CX455" i="9"/>
  <c r="CX184" i="9"/>
  <c r="CX171" i="9"/>
  <c r="CX429" i="9"/>
  <c r="CX45" i="9"/>
  <c r="CX52" i="9"/>
  <c r="CX195" i="9"/>
  <c r="CX406" i="9"/>
  <c r="CX307" i="9"/>
  <c r="CX328" i="9"/>
  <c r="CX359" i="9"/>
  <c r="CX357" i="9"/>
  <c r="CX28" i="9"/>
  <c r="CX54" i="9"/>
  <c r="CX143" i="9"/>
  <c r="CX216" i="9"/>
  <c r="CX252" i="9"/>
  <c r="CX263" i="9"/>
  <c r="CX345" i="9"/>
  <c r="CX405" i="9"/>
  <c r="CX478" i="9"/>
  <c r="CX442" i="9"/>
  <c r="CX450" i="9"/>
  <c r="CX275" i="9"/>
  <c r="CX373" i="9"/>
  <c r="CX102" i="9"/>
  <c r="CX392" i="9"/>
  <c r="CX159" i="9"/>
  <c r="CX399" i="9"/>
  <c r="CX521" i="9"/>
  <c r="CX198" i="9"/>
  <c r="CX150" i="9"/>
  <c r="CX344" i="9"/>
  <c r="CX290" i="9"/>
  <c r="CX148" i="9"/>
  <c r="CX120" i="9"/>
  <c r="CX472" i="9"/>
  <c r="CX139" i="9"/>
  <c r="CX413" i="9"/>
  <c r="CX440" i="9"/>
  <c r="CX224" i="9"/>
  <c r="CX364" i="9"/>
  <c r="CX341" i="9"/>
  <c r="CX349" i="9"/>
  <c r="CX391" i="9"/>
  <c r="CX203" i="9"/>
  <c r="CX470" i="9"/>
  <c r="CX411" i="9"/>
  <c r="CX514" i="9"/>
  <c r="CX365" i="9"/>
  <c r="CX273" i="9"/>
  <c r="CX20" i="9"/>
  <c r="CX116" i="9"/>
  <c r="CX503" i="9"/>
  <c r="CX36" i="9"/>
  <c r="CX202" i="9"/>
  <c r="CX231" i="9"/>
  <c r="CX428" i="9"/>
  <c r="CX444" i="9"/>
  <c r="CX113" i="9"/>
  <c r="CX57" i="9"/>
  <c r="CX242" i="9"/>
  <c r="CX70" i="9"/>
  <c r="CX126" i="9"/>
  <c r="CX348" i="9"/>
  <c r="CX460" i="9"/>
  <c r="CX494" i="9"/>
  <c r="CX130" i="9"/>
  <c r="CX165" i="9"/>
  <c r="CX389" i="9"/>
  <c r="CX56" i="9"/>
  <c r="CX66" i="9"/>
  <c r="CX268" i="9"/>
  <c r="CX419" i="9"/>
  <c r="CX67" i="9"/>
  <c r="CX71" i="9"/>
  <c r="CX454" i="9"/>
  <c r="CX239" i="9"/>
  <c r="CX324" i="9"/>
  <c r="CX515" i="9"/>
  <c r="CX395" i="9"/>
  <c r="CX490" i="9"/>
  <c r="CX228" i="9"/>
  <c r="CX415" i="9"/>
  <c r="CX449" i="9"/>
  <c r="CX351" i="9"/>
  <c r="CX235" i="9"/>
  <c r="CX156" i="9"/>
  <c r="CX16" i="9"/>
  <c r="CX79" i="9"/>
  <c r="CX9" i="9"/>
  <c r="CX105" i="9"/>
  <c r="CX138" i="9"/>
  <c r="CX407" i="9"/>
  <c r="CX167" i="9"/>
  <c r="CX189" i="9"/>
  <c r="CX342" i="9"/>
  <c r="CX522" i="9"/>
  <c r="CX151" i="9"/>
  <c r="CX326" i="9"/>
  <c r="CX362" i="9"/>
  <c r="CX190" i="9"/>
  <c r="CX124" i="9"/>
  <c r="CX205" i="9"/>
  <c r="CX404" i="9"/>
  <c r="CX486" i="9"/>
  <c r="CX30" i="9"/>
  <c r="CX55" i="9"/>
  <c r="CX192" i="9"/>
  <c r="CX466" i="9"/>
  <c r="CX430" i="9"/>
  <c r="CX483" i="9"/>
  <c r="CX232" i="9"/>
  <c r="CX377" i="9"/>
  <c r="CX84" i="9"/>
  <c r="CX129" i="9"/>
  <c r="CX17" i="9"/>
  <c r="CX170" i="9"/>
  <c r="CX507" i="9"/>
  <c r="CX253" i="9"/>
  <c r="CX427" i="9"/>
  <c r="CX119" i="9"/>
  <c r="CX132" i="9"/>
  <c r="CX422" i="9"/>
  <c r="CX147" i="9"/>
  <c r="CX161" i="9"/>
  <c r="CX212" i="9"/>
  <c r="CX288" i="9"/>
  <c r="CX295" i="9"/>
  <c r="CX459" i="9"/>
  <c r="CX106" i="9"/>
  <c r="CX274" i="9"/>
  <c r="CX281" i="9"/>
  <c r="CX333" i="9"/>
  <c r="CX283" i="9"/>
  <c r="CX63" i="9"/>
  <c r="CX512" i="9"/>
  <c r="CX166" i="9"/>
  <c r="CX482" i="9"/>
  <c r="CX207" i="9"/>
  <c r="CX501" i="9"/>
  <c r="CX262" i="9"/>
  <c r="CX417" i="9"/>
  <c r="CX400" i="9"/>
  <c r="CX416" i="9"/>
  <c r="CX157" i="9"/>
  <c r="CX305" i="9"/>
  <c r="CX87" i="9"/>
  <c r="CX240" i="9"/>
  <c r="CX321" i="9"/>
  <c r="CX175" i="9"/>
  <c r="CX284" i="9"/>
  <c r="CX243" i="9"/>
  <c r="CX112" i="9"/>
  <c r="CX29" i="9"/>
  <c r="CX280" i="9"/>
  <c r="CX193" i="9"/>
  <c r="CX209" i="9"/>
  <c r="CX298" i="9"/>
  <c r="CX125" i="9"/>
  <c r="CX107" i="9"/>
  <c r="CX62" i="9"/>
  <c r="CX39" i="9"/>
  <c r="CX330" i="9"/>
  <c r="CX367" i="9"/>
  <c r="CX327" i="9"/>
  <c r="CX264" i="9"/>
  <c r="CX104" i="9"/>
  <c r="CX18" i="9"/>
  <c r="CX180" i="9"/>
  <c r="CX358" i="9"/>
  <c r="CX350" i="9"/>
  <c r="CX438" i="9"/>
  <c r="CX485" i="9"/>
  <c r="CX436" i="9"/>
  <c r="CX270" i="9"/>
  <c r="CX19" i="9"/>
  <c r="CX302" i="9"/>
  <c r="CX448" i="9"/>
  <c r="CX251" i="9"/>
  <c r="CX142" i="9"/>
  <c r="CX13" i="9"/>
  <c r="CX149" i="9"/>
  <c r="CX37" i="9"/>
  <c r="CX314" i="9"/>
  <c r="CX398" i="9"/>
  <c r="CX257" i="9"/>
  <c r="CX347" i="9"/>
  <c r="CX434" i="9"/>
  <c r="CX385" i="9"/>
  <c r="CX99" i="9"/>
  <c r="CX424" i="9"/>
  <c r="CX379" i="9"/>
  <c r="CX388" i="9"/>
  <c r="CX95" i="9"/>
  <c r="CX98" i="9"/>
  <c r="CX96" i="9"/>
  <c r="CX97" i="9"/>
  <c r="CX14" i="9"/>
  <c r="CX451" i="9"/>
  <c r="CX25" i="9"/>
  <c r="CX293" i="9"/>
  <c r="CX266" i="9"/>
  <c r="CX73" i="9"/>
  <c r="CX446" i="9"/>
  <c r="CX366" i="9"/>
  <c r="CX426" i="9"/>
  <c r="CX520" i="9"/>
  <c r="CX516" i="9"/>
  <c r="CX109" i="9"/>
  <c r="CX191" i="9"/>
  <c r="CX214" i="9"/>
  <c r="CX187" i="9"/>
  <c r="CX61" i="9"/>
  <c r="CX320" i="9"/>
  <c r="CX374" i="9"/>
  <c r="CX177" i="9"/>
  <c r="CX93" i="9"/>
  <c r="CX301" i="9"/>
  <c r="CX233" i="9"/>
  <c r="CX322" i="9"/>
  <c r="CX238" i="9"/>
  <c r="CX312" i="9"/>
  <c r="CX488" i="9"/>
  <c r="CX372" i="9"/>
  <c r="CX443" i="9"/>
  <c r="CX114" i="9"/>
  <c r="CX480" i="9"/>
  <c r="CX394" i="9"/>
  <c r="CX309" i="9"/>
  <c r="CX353" i="9"/>
  <c r="CX226" i="9"/>
  <c r="CX496" i="9"/>
  <c r="CX329" i="9"/>
  <c r="CX256" i="9"/>
  <c r="CX502" i="9"/>
  <c r="CX169" i="9"/>
  <c r="CX200" i="9"/>
  <c r="CX174" i="9"/>
  <c r="CX222" i="9"/>
  <c r="CX194" i="9"/>
  <c r="CX94" i="9"/>
  <c r="CX83" i="9"/>
  <c r="CX476" i="9"/>
  <c r="CX499" i="9"/>
  <c r="CX506" i="9"/>
  <c r="CX85" i="9"/>
  <c r="CX86" i="9"/>
  <c r="CX211" i="9"/>
  <c r="CX461" i="9"/>
  <c r="CX260" i="9"/>
  <c r="CX89" i="9"/>
  <c r="CX183" i="9"/>
  <c r="CX265" i="9"/>
  <c r="CX118" i="9"/>
  <c r="CX158" i="9"/>
  <c r="CX336" i="9"/>
  <c r="CX15" i="9"/>
  <c r="CX153" i="9"/>
  <c r="CX258" i="9"/>
  <c r="CX458" i="9"/>
  <c r="CX380" i="9"/>
  <c r="CX452" i="9"/>
  <c r="CX508" i="9"/>
  <c r="CX22" i="9"/>
  <c r="CX215" i="9"/>
  <c r="CX474" i="9"/>
  <c r="CX127" i="9"/>
  <c r="CX64" i="9"/>
  <c r="CX163" i="9"/>
  <c r="CX445" i="9"/>
  <c r="CX74" i="9"/>
  <c r="CX369" i="9"/>
  <c r="CX168" i="9"/>
  <c r="CX487" i="9"/>
  <c r="CX33" i="9"/>
  <c r="CX206" i="9"/>
  <c r="CX338" i="9"/>
  <c r="CX397" i="9"/>
  <c r="CX518" i="9"/>
  <c r="CX117" i="9"/>
  <c r="CX230" i="9"/>
  <c r="CX408" i="9"/>
  <c r="CX489" i="9"/>
  <c r="CX10" i="9"/>
  <c r="CX244" i="9"/>
  <c r="CX475" i="9"/>
  <c r="CX255" i="9"/>
  <c r="CX267" i="9"/>
  <c r="CX176" i="9"/>
  <c r="CX146" i="9"/>
  <c r="CX465" i="9"/>
  <c r="CX310" i="9"/>
  <c r="CX199" i="9"/>
  <c r="CX269" i="9"/>
  <c r="CX188" i="9"/>
  <c r="CX100" i="9"/>
  <c r="CX247" i="9"/>
  <c r="CX134" i="9"/>
  <c r="CX65" i="9"/>
  <c r="CX311" i="9"/>
  <c r="CX477" i="9"/>
  <c r="CX420" i="9"/>
  <c r="CX210" i="9"/>
  <c r="CX51" i="9"/>
  <c r="CX432" i="9"/>
  <c r="CX384" i="9"/>
  <c r="CX297" i="9"/>
  <c r="CX110" i="9"/>
  <c r="CX34" i="9"/>
  <c r="CX300" i="9"/>
  <c r="CX340" i="9"/>
  <c r="CX101" i="9"/>
  <c r="CX196" i="9"/>
  <c r="CX53" i="9"/>
  <c r="CX92" i="9"/>
  <c r="CX103" i="9"/>
  <c r="CX245" i="9"/>
  <c r="CX433" i="9"/>
  <c r="CX492" i="9"/>
  <c r="CX498" i="9"/>
  <c r="CX218" i="9"/>
  <c r="CX220" i="9"/>
  <c r="CX325" i="9"/>
  <c r="CX378" i="9"/>
  <c r="CX78" i="9"/>
  <c r="CX152" i="9"/>
  <c r="CX513" i="9"/>
  <c r="CX368" i="9"/>
  <c r="CX484" i="9"/>
  <c r="CX393" i="9"/>
  <c r="CX141" i="9"/>
  <c r="CX172" i="9"/>
  <c r="CX304" i="9"/>
  <c r="CX58" i="9"/>
  <c r="CX517" i="9"/>
  <c r="CX467" i="9"/>
  <c r="CX131" i="9"/>
  <c r="CX346" i="9"/>
  <c r="CX473" i="9"/>
  <c r="CX91" i="9"/>
  <c r="CX197" i="9"/>
  <c r="CX140" i="9"/>
  <c r="CX287" i="9"/>
  <c r="CX491" i="9"/>
  <c r="CX421" i="9"/>
  <c r="CX225" i="9"/>
  <c r="CX121" i="9"/>
  <c r="CX519" i="9"/>
  <c r="CX8" i="9"/>
  <c r="CX441" i="9"/>
  <c r="CX44" i="9"/>
  <c r="CX402" i="9"/>
  <c r="CX323" i="9"/>
  <c r="CX219" i="9"/>
  <c r="CX316" i="9"/>
  <c r="CT108" i="9"/>
  <c r="CT69" i="9"/>
  <c r="CT217" i="9"/>
  <c r="CT296" i="9"/>
  <c r="CT164" i="9"/>
  <c r="CT386" i="9"/>
  <c r="CT409" i="9"/>
  <c r="CT299" i="9"/>
  <c r="CT315" i="9"/>
  <c r="CT115" i="9"/>
  <c r="CT495" i="9"/>
  <c r="CT31" i="9"/>
  <c r="CT42" i="9"/>
  <c r="CT27" i="9"/>
  <c r="CT493" i="9"/>
  <c r="CT279" i="9"/>
  <c r="CT208" i="9"/>
  <c r="CT221" i="9"/>
  <c r="CT182" i="9"/>
  <c r="CT308" i="9"/>
  <c r="CT145" i="9"/>
  <c r="CT456" i="9"/>
  <c r="CT447" i="9"/>
  <c r="CT457" i="9"/>
  <c r="CT396" i="9"/>
  <c r="CT471" i="9"/>
  <c r="CT335" i="9"/>
  <c r="CT352" i="9"/>
  <c r="CT32" i="9"/>
  <c r="CT77" i="9"/>
  <c r="CT80" i="9"/>
  <c r="CT68" i="9"/>
  <c r="CT35" i="9"/>
  <c r="CT24" i="9"/>
  <c r="CT81" i="9"/>
  <c r="CT88" i="9"/>
  <c r="CT122" i="9"/>
  <c r="CT360" i="9"/>
  <c r="CT135" i="9"/>
  <c r="CT162" i="9"/>
  <c r="CT204" i="9"/>
  <c r="CT248" i="9"/>
  <c r="CT249" i="9"/>
  <c r="CT272" i="9"/>
  <c r="CT294" i="9"/>
  <c r="CT332" i="9"/>
  <c r="CT337" i="9"/>
  <c r="CT354" i="9"/>
  <c r="CT418" i="9"/>
  <c r="CT181" i="9"/>
  <c r="CT431" i="9"/>
  <c r="CT435" i="9"/>
  <c r="CT504" i="9"/>
  <c r="CT509" i="9"/>
  <c r="CT511" i="9"/>
  <c r="CT241" i="9"/>
  <c r="CT383" i="9"/>
  <c r="CT227" i="9"/>
  <c r="CT234" i="9"/>
  <c r="CT254" i="9"/>
  <c r="CT363" i="9"/>
  <c r="CT291" i="9"/>
  <c r="CT82" i="9"/>
  <c r="CT453" i="9"/>
  <c r="CT276" i="9"/>
  <c r="CT289" i="9"/>
  <c r="CT250" i="9"/>
  <c r="CT526" i="9"/>
  <c r="CT285" i="9"/>
  <c r="CT38" i="9"/>
  <c r="CT72" i="9"/>
  <c r="CT43" i="9"/>
  <c r="CT469" i="9"/>
  <c r="CT464" i="9"/>
  <c r="CT423" i="9"/>
  <c r="CT479" i="9"/>
  <c r="CT356" i="9"/>
  <c r="CT403" i="9"/>
  <c r="CT412" i="9"/>
  <c r="CT468" i="9"/>
  <c r="CT497" i="9"/>
  <c r="CT223" i="9"/>
  <c r="CT317" i="9"/>
  <c r="CT128" i="9"/>
  <c r="CT154" i="9"/>
  <c r="CT46" i="9"/>
  <c r="CT229" i="9"/>
  <c r="CT286" i="9"/>
  <c r="CT523" i="9"/>
  <c r="CT213" i="9"/>
  <c r="CT137" i="9"/>
  <c r="CT339" i="9"/>
  <c r="CT370" i="9"/>
  <c r="CT371" i="9"/>
  <c r="CT201" i="9"/>
  <c r="CT185" i="9"/>
  <c r="CT524" i="9"/>
  <c r="CT292" i="9"/>
  <c r="CT21" i="9"/>
  <c r="CT303" i="9"/>
  <c r="CT59" i="9"/>
  <c r="CT111" i="9"/>
  <c r="CT11" i="9"/>
  <c r="CT26" i="9"/>
  <c r="CT133" i="9"/>
  <c r="CT155" i="9"/>
  <c r="CT236" i="9"/>
  <c r="CT246" i="9"/>
  <c r="CT259" i="9"/>
  <c r="CT271" i="9"/>
  <c r="CT306" i="9"/>
  <c r="CT355" i="9"/>
  <c r="CT361" i="9"/>
  <c r="CT481" i="9"/>
  <c r="CT525" i="9"/>
  <c r="CT23" i="9"/>
  <c r="CT41" i="9"/>
  <c r="CT60" i="9"/>
  <c r="CT123" i="9"/>
  <c r="CT144" i="9"/>
  <c r="CT160" i="9"/>
  <c r="CT178" i="9"/>
  <c r="CT237" i="9"/>
  <c r="CT261" i="9"/>
  <c r="CT277" i="9"/>
  <c r="CT278" i="9"/>
  <c r="CT319" i="9"/>
  <c r="CT331" i="9"/>
  <c r="CT343" i="9"/>
  <c r="CT375" i="9"/>
  <c r="CT376" i="9"/>
  <c r="CT381" i="9"/>
  <c r="CT382" i="9"/>
  <c r="CT387" i="9"/>
  <c r="CT390" i="9"/>
  <c r="CT401" i="9"/>
  <c r="CT425" i="9"/>
  <c r="CT439" i="9"/>
  <c r="CT500" i="9"/>
  <c r="CT76" i="9"/>
  <c r="CT318" i="9"/>
  <c r="CT50" i="9"/>
  <c r="CT12" i="9"/>
  <c r="CT313" i="9"/>
  <c r="CT186" i="9"/>
  <c r="CT437" i="9"/>
  <c r="CT510" i="9"/>
  <c r="CT136" i="9"/>
  <c r="CT47" i="9"/>
  <c r="CT48" i="9"/>
  <c r="CT49" i="9"/>
  <c r="CT334" i="9"/>
  <c r="CT282" i="9"/>
  <c r="CT75" i="9"/>
  <c r="CT414" i="9"/>
  <c r="CT463" i="9"/>
  <c r="CT40" i="9"/>
  <c r="CT462" i="9"/>
  <c r="CT505" i="9"/>
  <c r="CT173" i="9"/>
  <c r="CT90" i="9"/>
  <c r="CT179" i="9"/>
  <c r="CT410" i="9"/>
  <c r="CT455" i="9"/>
  <c r="CT184" i="9"/>
  <c r="CT171" i="9"/>
  <c r="CT429" i="9"/>
  <c r="CT45" i="9"/>
  <c r="CT52" i="9"/>
  <c r="CT195" i="9"/>
  <c r="CT406" i="9"/>
  <c r="CT307" i="9"/>
  <c r="CT328" i="9"/>
  <c r="CT359" i="9"/>
  <c r="CT357" i="9"/>
  <c r="CT28" i="9"/>
  <c r="CT54" i="9"/>
  <c r="CT143" i="9"/>
  <c r="CT216" i="9"/>
  <c r="CT252" i="9"/>
  <c r="CT263" i="9"/>
  <c r="CT345" i="9"/>
  <c r="CT405" i="9"/>
  <c r="CT478" i="9"/>
  <c r="CT442" i="9"/>
  <c r="CT450" i="9"/>
  <c r="CT275" i="9"/>
  <c r="CT373" i="9"/>
  <c r="CT102" i="9"/>
  <c r="CT392" i="9"/>
  <c r="CT159" i="9"/>
  <c r="CT399" i="9"/>
  <c r="CT521" i="9"/>
  <c r="CT198" i="9"/>
  <c r="CT150" i="9"/>
  <c r="CT344" i="9"/>
  <c r="CT290" i="9"/>
  <c r="CT148" i="9"/>
  <c r="CT120" i="9"/>
  <c r="CT472" i="9"/>
  <c r="CT139" i="9"/>
  <c r="CT413" i="9"/>
  <c r="CT440" i="9"/>
  <c r="CT224" i="9"/>
  <c r="CT364" i="9"/>
  <c r="CT341" i="9"/>
  <c r="CT349" i="9"/>
  <c r="CT391" i="9"/>
  <c r="CT203" i="9"/>
  <c r="CT470" i="9"/>
  <c r="CT411" i="9"/>
  <c r="CT514" i="9"/>
  <c r="CT365" i="9"/>
  <c r="CT273" i="9"/>
  <c r="CT20" i="9"/>
  <c r="CT116" i="9"/>
  <c r="CT503" i="9"/>
  <c r="CT36" i="9"/>
  <c r="CT202" i="9"/>
  <c r="CT231" i="9"/>
  <c r="CT428" i="9"/>
  <c r="CT444" i="9"/>
  <c r="CT113" i="9"/>
  <c r="CT57" i="9"/>
  <c r="CT242" i="9"/>
  <c r="CT70" i="9"/>
  <c r="CT126" i="9"/>
  <c r="CT348" i="9"/>
  <c r="CT460" i="9"/>
  <c r="CT494" i="9"/>
  <c r="CT130" i="9"/>
  <c r="CT165" i="9"/>
  <c r="CT389" i="9"/>
  <c r="CT56" i="9"/>
  <c r="CT66" i="9"/>
  <c r="CT268" i="9"/>
  <c r="CT419" i="9"/>
  <c r="CT67" i="9"/>
  <c r="CT71" i="9"/>
  <c r="CT454" i="9"/>
  <c r="CT239" i="9"/>
  <c r="CT324" i="9"/>
  <c r="CT515" i="9"/>
  <c r="CT395" i="9"/>
  <c r="CT490" i="9"/>
  <c r="CT228" i="9"/>
  <c r="CT415" i="9"/>
  <c r="CT449" i="9"/>
  <c r="CT351" i="9"/>
  <c r="CT235" i="9"/>
  <c r="CT156" i="9"/>
  <c r="CT16" i="9"/>
  <c r="CT79" i="9"/>
  <c r="CT9" i="9"/>
  <c r="CT105" i="9"/>
  <c r="CT138" i="9"/>
  <c r="CT407" i="9"/>
  <c r="CT167" i="9"/>
  <c r="CT189" i="9"/>
  <c r="CT342" i="9"/>
  <c r="CT522" i="9"/>
  <c r="CT151" i="9"/>
  <c r="CT326" i="9"/>
  <c r="CT362" i="9"/>
  <c r="CT190" i="9"/>
  <c r="CT124" i="9"/>
  <c r="CT205" i="9"/>
  <c r="CT404" i="9"/>
  <c r="CT486" i="9"/>
  <c r="CT30" i="9"/>
  <c r="CT55" i="9"/>
  <c r="CT192" i="9"/>
  <c r="CT466" i="9"/>
  <c r="CT430" i="9"/>
  <c r="CT483" i="9"/>
  <c r="CT232" i="9"/>
  <c r="CT377" i="9"/>
  <c r="CT84" i="9"/>
  <c r="CT129" i="9"/>
  <c r="CT17" i="9"/>
  <c r="CT170" i="9"/>
  <c r="CT507" i="9"/>
  <c r="CT253" i="9"/>
  <c r="CT427" i="9"/>
  <c r="CT119" i="9"/>
  <c r="CT132" i="9"/>
  <c r="CT422" i="9"/>
  <c r="CT147" i="9"/>
  <c r="CT161" i="9"/>
  <c r="CT212" i="9"/>
  <c r="CT288" i="9"/>
  <c r="CT295" i="9"/>
  <c r="CT459" i="9"/>
  <c r="CT106" i="9"/>
  <c r="CT274" i="9"/>
  <c r="CT281" i="9"/>
  <c r="CT333" i="9"/>
  <c r="CT283" i="9"/>
  <c r="CT63" i="9"/>
  <c r="CT512" i="9"/>
  <c r="CT166" i="9"/>
  <c r="CT482" i="9"/>
  <c r="CT207" i="9"/>
  <c r="CT501" i="9"/>
  <c r="CT262" i="9"/>
  <c r="CT417" i="9"/>
  <c r="CT400" i="9"/>
  <c r="CT416" i="9"/>
  <c r="CT157" i="9"/>
  <c r="CT305" i="9"/>
  <c r="CT87" i="9"/>
  <c r="CT240" i="9"/>
  <c r="CT321" i="9"/>
  <c r="CT175" i="9"/>
  <c r="CT284" i="9"/>
  <c r="CT243" i="9"/>
  <c r="CT112" i="9"/>
  <c r="CT29" i="9"/>
  <c r="CT280" i="9"/>
  <c r="CT193" i="9"/>
  <c r="CT209" i="9"/>
  <c r="CT298" i="9"/>
  <c r="CT125" i="9"/>
  <c r="CT107" i="9"/>
  <c r="CT62" i="9"/>
  <c r="CT39" i="9"/>
  <c r="CT330" i="9"/>
  <c r="CT367" i="9"/>
  <c r="CT327" i="9"/>
  <c r="CT264" i="9"/>
  <c r="CT104" i="9"/>
  <c r="CT18" i="9"/>
  <c r="CT180" i="9"/>
  <c r="CT358" i="9"/>
  <c r="CT350" i="9"/>
  <c r="CT438" i="9"/>
  <c r="CT485" i="9"/>
  <c r="CT436" i="9"/>
  <c r="CT270" i="9"/>
  <c r="CT19" i="9"/>
  <c r="CT302" i="9"/>
  <c r="CT448" i="9"/>
  <c r="CT251" i="9"/>
  <c r="CT142" i="9"/>
  <c r="CT13" i="9"/>
  <c r="CT149" i="9"/>
  <c r="CT37" i="9"/>
  <c r="CT314" i="9"/>
  <c r="CT398" i="9"/>
  <c r="CT257" i="9"/>
  <c r="CT347" i="9"/>
  <c r="CT434" i="9"/>
  <c r="CT385" i="9"/>
  <c r="CT99" i="9"/>
  <c r="CT424" i="9"/>
  <c r="CT379" i="9"/>
  <c r="CT388" i="9"/>
  <c r="CT95" i="9"/>
  <c r="CT98" i="9"/>
  <c r="CT96" i="9"/>
  <c r="CT97" i="9"/>
  <c r="CT14" i="9"/>
  <c r="CT451" i="9"/>
  <c r="CT25" i="9"/>
  <c r="CT293" i="9"/>
  <c r="CT266" i="9"/>
  <c r="CT73" i="9"/>
  <c r="CT446" i="9"/>
  <c r="CT366" i="9"/>
  <c r="CT426" i="9"/>
  <c r="CT520" i="9"/>
  <c r="CT516" i="9"/>
  <c r="CT109" i="9"/>
  <c r="CT191" i="9"/>
  <c r="CT214" i="9"/>
  <c r="CT187" i="9"/>
  <c r="CT61" i="9"/>
  <c r="CT320" i="9"/>
  <c r="CT374" i="9"/>
  <c r="CT177" i="9"/>
  <c r="CT93" i="9"/>
  <c r="CT301" i="9"/>
  <c r="CT233" i="9"/>
  <c r="CT322" i="9"/>
  <c r="CT238" i="9"/>
  <c r="CT312" i="9"/>
  <c r="CT488" i="9"/>
  <c r="CT372" i="9"/>
  <c r="CT443" i="9"/>
  <c r="CT114" i="9"/>
  <c r="CT480" i="9"/>
  <c r="CT394" i="9"/>
  <c r="CT309" i="9"/>
  <c r="CT353" i="9"/>
  <c r="CT226" i="9"/>
  <c r="CT496" i="9"/>
  <c r="CT329" i="9"/>
  <c r="CT256" i="9"/>
  <c r="CT502" i="9"/>
  <c r="CT169" i="9"/>
  <c r="CT200" i="9"/>
  <c r="CT174" i="9"/>
  <c r="CT222" i="9"/>
  <c r="CT194" i="9"/>
  <c r="CT94" i="9"/>
  <c r="CT83" i="9"/>
  <c r="CT476" i="9"/>
  <c r="CT499" i="9"/>
  <c r="CT506" i="9"/>
  <c r="CT85" i="9"/>
  <c r="CT86" i="9"/>
  <c r="CT211" i="9"/>
  <c r="CT461" i="9"/>
  <c r="CT260" i="9"/>
  <c r="CT89" i="9"/>
  <c r="CT183" i="9"/>
  <c r="CT265" i="9"/>
  <c r="CT118" i="9"/>
  <c r="CT158" i="9"/>
  <c r="CT336" i="9"/>
  <c r="CT15" i="9"/>
  <c r="CT153" i="9"/>
  <c r="CT258" i="9"/>
  <c r="CT458" i="9"/>
  <c r="CT380" i="9"/>
  <c r="CT452" i="9"/>
  <c r="CT508" i="9"/>
  <c r="CT22" i="9"/>
  <c r="CT215" i="9"/>
  <c r="CT474" i="9"/>
  <c r="CT127" i="9"/>
  <c r="CT64" i="9"/>
  <c r="CT163" i="9"/>
  <c r="CT445" i="9"/>
  <c r="CT74" i="9"/>
  <c r="CT369" i="9"/>
  <c r="CT168" i="9"/>
  <c r="CT487" i="9"/>
  <c r="CT33" i="9"/>
  <c r="CT206" i="9"/>
  <c r="CT338" i="9"/>
  <c r="CT397" i="9"/>
  <c r="CT518" i="9"/>
  <c r="CT117" i="9"/>
  <c r="CT230" i="9"/>
  <c r="CT408" i="9"/>
  <c r="CT489" i="9"/>
  <c r="CT10" i="9"/>
  <c r="CT244" i="9"/>
  <c r="CT475" i="9"/>
  <c r="CT255" i="9"/>
  <c r="CT267" i="9"/>
  <c r="CT176" i="9"/>
  <c r="CT146" i="9"/>
  <c r="CT465" i="9"/>
  <c r="CT310" i="9"/>
  <c r="CT199" i="9"/>
  <c r="CT269" i="9"/>
  <c r="CT188" i="9"/>
  <c r="CT100" i="9"/>
  <c r="CT247" i="9"/>
  <c r="CT134" i="9"/>
  <c r="CT65" i="9"/>
  <c r="CT311" i="9"/>
  <c r="CT477" i="9"/>
  <c r="CT420" i="9"/>
  <c r="CT210" i="9"/>
  <c r="CT51" i="9"/>
  <c r="CT432" i="9"/>
  <c r="CT384" i="9"/>
  <c r="CT297" i="9"/>
  <c r="CT110" i="9"/>
  <c r="CT34" i="9"/>
  <c r="CT300" i="9"/>
  <c r="CT340" i="9"/>
  <c r="CT101" i="9"/>
  <c r="CT196" i="9"/>
  <c r="CT53" i="9"/>
  <c r="CT92" i="9"/>
  <c r="CT103" i="9"/>
  <c r="CT245" i="9"/>
  <c r="CT433" i="9"/>
  <c r="CT492" i="9"/>
  <c r="CT498" i="9"/>
  <c r="CT218" i="9"/>
  <c r="CT220" i="9"/>
  <c r="CT325" i="9"/>
  <c r="CT378" i="9"/>
  <c r="CT78" i="9"/>
  <c r="CT152" i="9"/>
  <c r="CT513" i="9"/>
  <c r="CT368" i="9"/>
  <c r="CT484" i="9"/>
  <c r="CT393" i="9"/>
  <c r="CT141" i="9"/>
  <c r="CT172" i="9"/>
  <c r="CT304" i="9"/>
  <c r="CT58" i="9"/>
  <c r="CT517" i="9"/>
  <c r="CT467" i="9"/>
  <c r="CT131" i="9"/>
  <c r="CT346" i="9"/>
  <c r="CT473" i="9"/>
  <c r="CT91" i="9"/>
  <c r="CT197" i="9"/>
  <c r="CT140" i="9"/>
  <c r="CT287" i="9"/>
  <c r="CT491" i="9"/>
  <c r="CT421" i="9"/>
  <c r="CT225" i="9"/>
  <c r="CT121" i="9"/>
  <c r="CT519" i="9"/>
  <c r="CT8" i="9"/>
  <c r="CT441" i="9"/>
  <c r="CT44" i="9"/>
  <c r="CT402" i="9"/>
  <c r="CT323" i="9"/>
  <c r="CT219" i="9"/>
  <c r="CT316" i="9"/>
  <c r="CP108" i="9"/>
  <c r="CP69" i="9"/>
  <c r="CP217" i="9"/>
  <c r="CP296" i="9"/>
  <c r="CP164" i="9"/>
  <c r="CP386" i="9"/>
  <c r="CP409" i="9"/>
  <c r="CP299" i="9"/>
  <c r="CP315" i="9"/>
  <c r="CP115" i="9"/>
  <c r="CP495" i="9"/>
  <c r="CP31" i="9"/>
  <c r="CP42" i="9"/>
  <c r="CP27" i="9"/>
  <c r="CP493" i="9"/>
  <c r="CP279" i="9"/>
  <c r="CP208" i="9"/>
  <c r="CP221" i="9"/>
  <c r="CP182" i="9"/>
  <c r="CP308" i="9"/>
  <c r="CP145" i="9"/>
  <c r="CP456" i="9"/>
  <c r="CP447" i="9"/>
  <c r="CP457" i="9"/>
  <c r="CP396" i="9"/>
  <c r="CP471" i="9"/>
  <c r="CP335" i="9"/>
  <c r="CP352" i="9"/>
  <c r="CP32" i="9"/>
  <c r="CP77" i="9"/>
  <c r="CP80" i="9"/>
  <c r="CP68" i="9"/>
  <c r="CP35" i="9"/>
  <c r="CP24" i="9"/>
  <c r="CP81" i="9"/>
  <c r="CP88" i="9"/>
  <c r="CP122" i="9"/>
  <c r="CP360" i="9"/>
  <c r="CP135" i="9"/>
  <c r="CP162" i="9"/>
  <c r="CP204" i="9"/>
  <c r="CP248" i="9"/>
  <c r="CP249" i="9"/>
  <c r="CP272" i="9"/>
  <c r="CP294" i="9"/>
  <c r="CP332" i="9"/>
  <c r="CP337" i="9"/>
  <c r="CP354" i="9"/>
  <c r="CP418" i="9"/>
  <c r="CP181" i="9"/>
  <c r="CP431" i="9"/>
  <c r="CP435" i="9"/>
  <c r="CP504" i="9"/>
  <c r="CP509" i="9"/>
  <c r="CP511" i="9"/>
  <c r="CP241" i="9"/>
  <c r="CP383" i="9"/>
  <c r="CP227" i="9"/>
  <c r="CP234" i="9"/>
  <c r="CP254" i="9"/>
  <c r="CP363" i="9"/>
  <c r="CP291" i="9"/>
  <c r="CP82" i="9"/>
  <c r="CP453" i="9"/>
  <c r="CP276" i="9"/>
  <c r="CP289" i="9"/>
  <c r="CP250" i="9"/>
  <c r="CP526" i="9"/>
  <c r="CP285" i="9"/>
  <c r="CP38" i="9"/>
  <c r="CP72" i="9"/>
  <c r="CP43" i="9"/>
  <c r="CP469" i="9"/>
  <c r="CP464" i="9"/>
  <c r="CP423" i="9"/>
  <c r="CP479" i="9"/>
  <c r="CP356" i="9"/>
  <c r="CP403" i="9"/>
  <c r="CP412" i="9"/>
  <c r="CP468" i="9"/>
  <c r="CP497" i="9"/>
  <c r="CP223" i="9"/>
  <c r="CP317" i="9"/>
  <c r="CP128" i="9"/>
  <c r="CP154" i="9"/>
  <c r="CP46" i="9"/>
  <c r="CP229" i="9"/>
  <c r="CP286" i="9"/>
  <c r="CP523" i="9"/>
  <c r="CP213" i="9"/>
  <c r="CP137" i="9"/>
  <c r="CP339" i="9"/>
  <c r="CP370" i="9"/>
  <c r="CP371" i="9"/>
  <c r="CP201" i="9"/>
  <c r="CP185" i="9"/>
  <c r="CP524" i="9"/>
  <c r="CP292" i="9"/>
  <c r="CP21" i="9"/>
  <c r="CP303" i="9"/>
  <c r="CP59" i="9"/>
  <c r="CP111" i="9"/>
  <c r="CP11" i="9"/>
  <c r="CP26" i="9"/>
  <c r="CP133" i="9"/>
  <c r="CP155" i="9"/>
  <c r="CP236" i="9"/>
  <c r="CP246" i="9"/>
  <c r="CP259" i="9"/>
  <c r="CP271" i="9"/>
  <c r="CP306" i="9"/>
  <c r="CP355" i="9"/>
  <c r="CP361" i="9"/>
  <c r="CP481" i="9"/>
  <c r="CP525" i="9"/>
  <c r="CP23" i="9"/>
  <c r="CP41" i="9"/>
  <c r="CP60" i="9"/>
  <c r="CP123" i="9"/>
  <c r="CP144" i="9"/>
  <c r="CP160" i="9"/>
  <c r="CP178" i="9"/>
  <c r="CP237" i="9"/>
  <c r="CP261" i="9"/>
  <c r="CP277" i="9"/>
  <c r="CP278" i="9"/>
  <c r="CP319" i="9"/>
  <c r="CP331" i="9"/>
  <c r="CP343" i="9"/>
  <c r="CP375" i="9"/>
  <c r="CP376" i="9"/>
  <c r="CP381" i="9"/>
  <c r="CP382" i="9"/>
  <c r="CP387" i="9"/>
  <c r="CP390" i="9"/>
  <c r="CP401" i="9"/>
  <c r="CP425" i="9"/>
  <c r="CP439" i="9"/>
  <c r="CP500" i="9"/>
  <c r="CP76" i="9"/>
  <c r="CP318" i="9"/>
  <c r="CP50" i="9"/>
  <c r="CP12" i="9"/>
  <c r="CP313" i="9"/>
  <c r="CP186" i="9"/>
  <c r="CP437" i="9"/>
  <c r="CP510" i="9"/>
  <c r="CP136" i="9"/>
  <c r="CP47" i="9"/>
  <c r="CP48" i="9"/>
  <c r="CP49" i="9"/>
  <c r="CP334" i="9"/>
  <c r="CP282" i="9"/>
  <c r="CP75" i="9"/>
  <c r="CP414" i="9"/>
  <c r="CP463" i="9"/>
  <c r="CP40" i="9"/>
  <c r="CP462" i="9"/>
  <c r="CP505" i="9"/>
  <c r="CP173" i="9"/>
  <c r="CP90" i="9"/>
  <c r="CP179" i="9"/>
  <c r="CP410" i="9"/>
  <c r="CP455" i="9"/>
  <c r="CP184" i="9"/>
  <c r="CP171" i="9"/>
  <c r="CP429" i="9"/>
  <c r="CP45" i="9"/>
  <c r="CP52" i="9"/>
  <c r="CP195" i="9"/>
  <c r="CP406" i="9"/>
  <c r="CP307" i="9"/>
  <c r="CP328" i="9"/>
  <c r="CP359" i="9"/>
  <c r="CP357" i="9"/>
  <c r="CP28" i="9"/>
  <c r="CP54" i="9"/>
  <c r="CP143" i="9"/>
  <c r="CP216" i="9"/>
  <c r="CP252" i="9"/>
  <c r="CP263" i="9"/>
  <c r="CP345" i="9"/>
  <c r="CP405" i="9"/>
  <c r="CP478" i="9"/>
  <c r="CP442" i="9"/>
  <c r="CP450" i="9"/>
  <c r="CP275" i="9"/>
  <c r="CP373" i="9"/>
  <c r="CP102" i="9"/>
  <c r="CP392" i="9"/>
  <c r="CP159" i="9"/>
  <c r="CP399" i="9"/>
  <c r="CP521" i="9"/>
  <c r="CP198" i="9"/>
  <c r="CP150" i="9"/>
  <c r="CP344" i="9"/>
  <c r="CP290" i="9"/>
  <c r="CP148" i="9"/>
  <c r="CP120" i="9"/>
  <c r="CP472" i="9"/>
  <c r="CP139" i="9"/>
  <c r="CP413" i="9"/>
  <c r="CP440" i="9"/>
  <c r="CP224" i="9"/>
  <c r="CP364" i="9"/>
  <c r="CP341" i="9"/>
  <c r="CP349" i="9"/>
  <c r="CP391" i="9"/>
  <c r="CP203" i="9"/>
  <c r="CP470" i="9"/>
  <c r="CP411" i="9"/>
  <c r="CP514" i="9"/>
  <c r="CP365" i="9"/>
  <c r="CP273" i="9"/>
  <c r="CP20" i="9"/>
  <c r="CP116" i="9"/>
  <c r="CP503" i="9"/>
  <c r="CP36" i="9"/>
  <c r="CP202" i="9"/>
  <c r="CP231" i="9"/>
  <c r="CP428" i="9"/>
  <c r="CP444" i="9"/>
  <c r="CP113" i="9"/>
  <c r="CP57" i="9"/>
  <c r="CP242" i="9"/>
  <c r="CP70" i="9"/>
  <c r="CP126" i="9"/>
  <c r="CP348" i="9"/>
  <c r="CP460" i="9"/>
  <c r="CP494" i="9"/>
  <c r="CP130" i="9"/>
  <c r="CP165" i="9"/>
  <c r="CP389" i="9"/>
  <c r="CP56" i="9"/>
  <c r="CP66" i="9"/>
  <c r="CP268" i="9"/>
  <c r="CP419" i="9"/>
  <c r="CP67" i="9"/>
  <c r="CP71" i="9"/>
  <c r="CP454" i="9"/>
  <c r="CP239" i="9"/>
  <c r="CP324" i="9"/>
  <c r="CP515" i="9"/>
  <c r="CP395" i="9"/>
  <c r="CP490" i="9"/>
  <c r="CP228" i="9"/>
  <c r="CP415" i="9"/>
  <c r="CP449" i="9"/>
  <c r="CP351" i="9"/>
  <c r="CP235" i="9"/>
  <c r="CP156" i="9"/>
  <c r="CP16" i="9"/>
  <c r="CP79" i="9"/>
  <c r="CP9" i="9"/>
  <c r="CP105" i="9"/>
  <c r="CP138" i="9"/>
  <c r="CP407" i="9"/>
  <c r="CP167" i="9"/>
  <c r="CP189" i="9"/>
  <c r="CP342" i="9"/>
  <c r="CP522" i="9"/>
  <c r="CP151" i="9"/>
  <c r="CP326" i="9"/>
  <c r="CP362" i="9"/>
  <c r="CP190" i="9"/>
  <c r="CP124" i="9"/>
  <c r="CP205" i="9"/>
  <c r="CP404" i="9"/>
  <c r="CP486" i="9"/>
  <c r="CP30" i="9"/>
  <c r="CP55" i="9"/>
  <c r="CP192" i="9"/>
  <c r="CP466" i="9"/>
  <c r="CP430" i="9"/>
  <c r="CP483" i="9"/>
  <c r="CP232" i="9"/>
  <c r="CP377" i="9"/>
  <c r="CP84" i="9"/>
  <c r="CP129" i="9"/>
  <c r="CP17" i="9"/>
  <c r="CP170" i="9"/>
  <c r="CP507" i="9"/>
  <c r="CP253" i="9"/>
  <c r="CP427" i="9"/>
  <c r="CP119" i="9"/>
  <c r="CP132" i="9"/>
  <c r="CP422" i="9"/>
  <c r="CP147" i="9"/>
  <c r="CP161" i="9"/>
  <c r="CP212" i="9"/>
  <c r="CP288" i="9"/>
  <c r="CP295" i="9"/>
  <c r="CP459" i="9"/>
  <c r="CP106" i="9"/>
  <c r="CP274" i="9"/>
  <c r="CP281" i="9"/>
  <c r="CP333" i="9"/>
  <c r="CP283" i="9"/>
  <c r="CP63" i="9"/>
  <c r="CP512" i="9"/>
  <c r="CP166" i="9"/>
  <c r="CP482" i="9"/>
  <c r="CP207" i="9"/>
  <c r="CP501" i="9"/>
  <c r="CP262" i="9"/>
  <c r="CP417" i="9"/>
  <c r="CP400" i="9"/>
  <c r="CP416" i="9"/>
  <c r="CP157" i="9"/>
  <c r="CP305" i="9"/>
  <c r="CP87" i="9"/>
  <c r="CP240" i="9"/>
  <c r="CP321" i="9"/>
  <c r="CP175" i="9"/>
  <c r="CP284" i="9"/>
  <c r="CP243" i="9"/>
  <c r="CP112" i="9"/>
  <c r="CP29" i="9"/>
  <c r="CP280" i="9"/>
  <c r="CP193" i="9"/>
  <c r="CP209" i="9"/>
  <c r="CP298" i="9"/>
  <c r="CP125" i="9"/>
  <c r="CP107" i="9"/>
  <c r="CP62" i="9"/>
  <c r="CP39" i="9"/>
  <c r="CP330" i="9"/>
  <c r="CP367" i="9"/>
  <c r="CP327" i="9"/>
  <c r="CP264" i="9"/>
  <c r="CP104" i="9"/>
  <c r="CP18" i="9"/>
  <c r="CP180" i="9"/>
  <c r="CP358" i="9"/>
  <c r="CP350" i="9"/>
  <c r="CP438" i="9"/>
  <c r="CP485" i="9"/>
  <c r="CP436" i="9"/>
  <c r="CP270" i="9"/>
  <c r="CP19" i="9"/>
  <c r="CP302" i="9"/>
  <c r="CP448" i="9"/>
  <c r="CP251" i="9"/>
  <c r="CP142" i="9"/>
  <c r="CP13" i="9"/>
  <c r="CP149" i="9"/>
  <c r="CP37" i="9"/>
  <c r="CP314" i="9"/>
  <c r="CP398" i="9"/>
  <c r="CP257" i="9"/>
  <c r="CP347" i="9"/>
  <c r="CP434" i="9"/>
  <c r="CP385" i="9"/>
  <c r="CP99" i="9"/>
  <c r="CP424" i="9"/>
  <c r="CP379" i="9"/>
  <c r="CP388" i="9"/>
  <c r="CP95" i="9"/>
  <c r="CP98" i="9"/>
  <c r="CP96" i="9"/>
  <c r="CP97" i="9"/>
  <c r="CP14" i="9"/>
  <c r="CP451" i="9"/>
  <c r="CP25" i="9"/>
  <c r="CP293" i="9"/>
  <c r="CP266" i="9"/>
  <c r="CP73" i="9"/>
  <c r="CP446" i="9"/>
  <c r="CP366" i="9"/>
  <c r="CP426" i="9"/>
  <c r="CP520" i="9"/>
  <c r="CP516" i="9"/>
  <c r="CP109" i="9"/>
  <c r="CP191" i="9"/>
  <c r="CP214" i="9"/>
  <c r="CP187" i="9"/>
  <c r="CP61" i="9"/>
  <c r="CP320" i="9"/>
  <c r="CP374" i="9"/>
  <c r="CP177" i="9"/>
  <c r="CP93" i="9"/>
  <c r="CP301" i="9"/>
  <c r="CP233" i="9"/>
  <c r="CP322" i="9"/>
  <c r="CP238" i="9"/>
  <c r="CP312" i="9"/>
  <c r="CP488" i="9"/>
  <c r="CP372" i="9"/>
  <c r="CP443" i="9"/>
  <c r="CP114" i="9"/>
  <c r="CP480" i="9"/>
  <c r="CP394" i="9"/>
  <c r="CP309" i="9"/>
  <c r="CP353" i="9"/>
  <c r="CP226" i="9"/>
  <c r="CP496" i="9"/>
  <c r="CP329" i="9"/>
  <c r="CP256" i="9"/>
  <c r="CP502" i="9"/>
  <c r="CP169" i="9"/>
  <c r="CP200" i="9"/>
  <c r="CP174" i="9"/>
  <c r="CP222" i="9"/>
  <c r="CP194" i="9"/>
  <c r="CP94" i="9"/>
  <c r="CP83" i="9"/>
  <c r="CP476" i="9"/>
  <c r="CP499" i="9"/>
  <c r="CP506" i="9"/>
  <c r="CP85" i="9"/>
  <c r="CP86" i="9"/>
  <c r="CP211" i="9"/>
  <c r="CP461" i="9"/>
  <c r="CP260" i="9"/>
  <c r="CP89" i="9"/>
  <c r="CP183" i="9"/>
  <c r="CP265" i="9"/>
  <c r="CP118" i="9"/>
  <c r="CP158" i="9"/>
  <c r="CP336" i="9"/>
  <c r="CP15" i="9"/>
  <c r="CP153" i="9"/>
  <c r="CP258" i="9"/>
  <c r="CP458" i="9"/>
  <c r="CP380" i="9"/>
  <c r="CP452" i="9"/>
  <c r="CP508" i="9"/>
  <c r="CP22" i="9"/>
  <c r="CP215" i="9"/>
  <c r="CP474" i="9"/>
  <c r="CP127" i="9"/>
  <c r="CP64" i="9"/>
  <c r="CP163" i="9"/>
  <c r="CP445" i="9"/>
  <c r="CP74" i="9"/>
  <c r="CP369" i="9"/>
  <c r="CP168" i="9"/>
  <c r="CP487" i="9"/>
  <c r="CP33" i="9"/>
  <c r="CP206" i="9"/>
  <c r="CP338" i="9"/>
  <c r="CP397" i="9"/>
  <c r="CP518" i="9"/>
  <c r="CP117" i="9"/>
  <c r="CP230" i="9"/>
  <c r="CP408" i="9"/>
  <c r="CP489" i="9"/>
  <c r="CP10" i="9"/>
  <c r="CP244" i="9"/>
  <c r="CP475" i="9"/>
  <c r="CP255" i="9"/>
  <c r="CP267" i="9"/>
  <c r="CP176" i="9"/>
  <c r="CP146" i="9"/>
  <c r="CP465" i="9"/>
  <c r="CP310" i="9"/>
  <c r="CP199" i="9"/>
  <c r="CP269" i="9"/>
  <c r="CP188" i="9"/>
  <c r="CP100" i="9"/>
  <c r="CP247" i="9"/>
  <c r="CP134" i="9"/>
  <c r="CP65" i="9"/>
  <c r="CP311" i="9"/>
  <c r="CP477" i="9"/>
  <c r="CP420" i="9"/>
  <c r="CP210" i="9"/>
  <c r="CP51" i="9"/>
  <c r="CP432" i="9"/>
  <c r="CP384" i="9"/>
  <c r="CP297" i="9"/>
  <c r="CP110" i="9"/>
  <c r="CP34" i="9"/>
  <c r="CP300" i="9"/>
  <c r="CP340" i="9"/>
  <c r="CP101" i="9"/>
  <c r="CP196" i="9"/>
  <c r="CP53" i="9"/>
  <c r="CP92" i="9"/>
  <c r="CP103" i="9"/>
  <c r="CP245" i="9"/>
  <c r="CP433" i="9"/>
  <c r="CP492" i="9"/>
  <c r="CP498" i="9"/>
  <c r="CP218" i="9"/>
  <c r="CP220" i="9"/>
  <c r="CP325" i="9"/>
  <c r="CP378" i="9"/>
  <c r="CP78" i="9"/>
  <c r="CP152" i="9"/>
  <c r="CP513" i="9"/>
  <c r="CP368" i="9"/>
  <c r="CP484" i="9"/>
  <c r="CP393" i="9"/>
  <c r="CP141" i="9"/>
  <c r="CP172" i="9"/>
  <c r="CP304" i="9"/>
  <c r="CP58" i="9"/>
  <c r="CP517" i="9"/>
  <c r="CP467" i="9"/>
  <c r="CP131" i="9"/>
  <c r="CP346" i="9"/>
  <c r="CP473" i="9"/>
  <c r="CP91" i="9"/>
  <c r="CP197" i="9"/>
  <c r="CP140" i="9"/>
  <c r="CP287" i="9"/>
  <c r="CP491" i="9"/>
  <c r="CP421" i="9"/>
  <c r="CP225" i="9"/>
  <c r="CP121" i="9"/>
  <c r="CP519" i="9"/>
  <c r="CP8" i="9"/>
  <c r="CP441" i="9"/>
  <c r="CP44" i="9"/>
  <c r="CP402" i="9"/>
  <c r="CP323" i="9"/>
  <c r="CP219" i="9"/>
  <c r="CP316" i="9"/>
  <c r="CL108" i="9"/>
  <c r="CL69" i="9"/>
  <c r="CL217" i="9"/>
  <c r="CL296" i="9"/>
  <c r="CL164" i="9"/>
  <c r="CL386" i="9"/>
  <c r="CL409" i="9"/>
  <c r="CL299" i="9"/>
  <c r="CL315" i="9"/>
  <c r="CL115" i="9"/>
  <c r="CL495" i="9"/>
  <c r="CL31" i="9"/>
  <c r="CL42" i="9"/>
  <c r="CL27" i="9"/>
  <c r="CL493" i="9"/>
  <c r="CL279" i="9"/>
  <c r="CL208" i="9"/>
  <c r="CL221" i="9"/>
  <c r="CL182" i="9"/>
  <c r="CL308" i="9"/>
  <c r="CL145" i="9"/>
  <c r="CL456" i="9"/>
  <c r="CL447" i="9"/>
  <c r="CL457" i="9"/>
  <c r="CL396" i="9"/>
  <c r="CL471" i="9"/>
  <c r="CL335" i="9"/>
  <c r="CL352" i="9"/>
  <c r="CL32" i="9"/>
  <c r="CL77" i="9"/>
  <c r="CL80" i="9"/>
  <c r="CL68" i="9"/>
  <c r="CL35" i="9"/>
  <c r="CL24" i="9"/>
  <c r="CL81" i="9"/>
  <c r="CL88" i="9"/>
  <c r="CL122" i="9"/>
  <c r="CL360" i="9"/>
  <c r="CL135" i="9"/>
  <c r="CL162" i="9"/>
  <c r="CL204" i="9"/>
  <c r="CL248" i="9"/>
  <c r="CL249" i="9"/>
  <c r="CL272" i="9"/>
  <c r="CL294" i="9"/>
  <c r="CL332" i="9"/>
  <c r="CL337" i="9"/>
  <c r="CL354" i="9"/>
  <c r="CL418" i="9"/>
  <c r="CL181" i="9"/>
  <c r="CL431" i="9"/>
  <c r="CL435" i="9"/>
  <c r="CL504" i="9"/>
  <c r="CL509" i="9"/>
  <c r="CL511" i="9"/>
  <c r="CL241" i="9"/>
  <c r="CL383" i="9"/>
  <c r="CL227" i="9"/>
  <c r="CL234" i="9"/>
  <c r="CL254" i="9"/>
  <c r="CL363" i="9"/>
  <c r="CL291" i="9"/>
  <c r="CL82" i="9"/>
  <c r="CL453" i="9"/>
  <c r="CL276" i="9"/>
  <c r="CL289" i="9"/>
  <c r="CL250" i="9"/>
  <c r="CL526" i="9"/>
  <c r="CL285" i="9"/>
  <c r="CL38" i="9"/>
  <c r="CL72" i="9"/>
  <c r="CL43" i="9"/>
  <c r="CL469" i="9"/>
  <c r="CL464" i="9"/>
  <c r="CL423" i="9"/>
  <c r="CL479" i="9"/>
  <c r="CL356" i="9"/>
  <c r="CL403" i="9"/>
  <c r="CL412" i="9"/>
  <c r="CL468" i="9"/>
  <c r="CL497" i="9"/>
  <c r="CL223" i="9"/>
  <c r="CL317" i="9"/>
  <c r="CL128" i="9"/>
  <c r="CL154" i="9"/>
  <c r="CL46" i="9"/>
  <c r="CL229" i="9"/>
  <c r="CL286" i="9"/>
  <c r="CL523" i="9"/>
  <c r="CL213" i="9"/>
  <c r="CL137" i="9"/>
  <c r="CL339" i="9"/>
  <c r="CL370" i="9"/>
  <c r="CL371" i="9"/>
  <c r="CL201" i="9"/>
  <c r="CL185" i="9"/>
  <c r="CL524" i="9"/>
  <c r="CL292" i="9"/>
  <c r="CL21" i="9"/>
  <c r="CL303" i="9"/>
  <c r="CL59" i="9"/>
  <c r="CL111" i="9"/>
  <c r="CL11" i="9"/>
  <c r="CL26" i="9"/>
  <c r="CL133" i="9"/>
  <c r="CL155" i="9"/>
  <c r="CL236" i="9"/>
  <c r="CL246" i="9"/>
  <c r="CL259" i="9"/>
  <c r="CL271" i="9"/>
  <c r="CL306" i="9"/>
  <c r="CL355" i="9"/>
  <c r="CL361" i="9"/>
  <c r="CL481" i="9"/>
  <c r="CL525" i="9"/>
  <c r="CL23" i="9"/>
  <c r="CL41" i="9"/>
  <c r="CL60" i="9"/>
  <c r="CL123" i="9"/>
  <c r="CL144" i="9"/>
  <c r="CL160" i="9"/>
  <c r="CL178" i="9"/>
  <c r="CL237" i="9"/>
  <c r="CL261" i="9"/>
  <c r="CL277" i="9"/>
  <c r="CL278" i="9"/>
  <c r="CL319" i="9"/>
  <c r="CL331" i="9"/>
  <c r="CL343" i="9"/>
  <c r="CL375" i="9"/>
  <c r="CL376" i="9"/>
  <c r="CL381" i="9"/>
  <c r="CL382" i="9"/>
  <c r="CL387" i="9"/>
  <c r="CL390" i="9"/>
  <c r="CL401" i="9"/>
  <c r="CL425" i="9"/>
  <c r="CL439" i="9"/>
  <c r="CL500" i="9"/>
  <c r="CL76" i="9"/>
  <c r="CL318" i="9"/>
  <c r="CL50" i="9"/>
  <c r="CL12" i="9"/>
  <c r="CL313" i="9"/>
  <c r="CL186" i="9"/>
  <c r="CL437" i="9"/>
  <c r="CL510" i="9"/>
  <c r="CL136" i="9"/>
  <c r="CL47" i="9"/>
  <c r="CL48" i="9"/>
  <c r="CL49" i="9"/>
  <c r="CL334" i="9"/>
  <c r="CL282" i="9"/>
  <c r="CL75" i="9"/>
  <c r="CL414" i="9"/>
  <c r="CL463" i="9"/>
  <c r="CL40" i="9"/>
  <c r="CL462" i="9"/>
  <c r="CL505" i="9"/>
  <c r="CL173" i="9"/>
  <c r="CL90" i="9"/>
  <c r="CL179" i="9"/>
  <c r="CL410" i="9"/>
  <c r="CL455" i="9"/>
  <c r="CL184" i="9"/>
  <c r="CL171" i="9"/>
  <c r="CL429" i="9"/>
  <c r="CL45" i="9"/>
  <c r="CL52" i="9"/>
  <c r="CL195" i="9"/>
  <c r="CL406" i="9"/>
  <c r="CL307" i="9"/>
  <c r="CL328" i="9"/>
  <c r="CL359" i="9"/>
  <c r="CL357" i="9"/>
  <c r="CL28" i="9"/>
  <c r="CL54" i="9"/>
  <c r="CL143" i="9"/>
  <c r="CL216" i="9"/>
  <c r="CL252" i="9"/>
  <c r="CL263" i="9"/>
  <c r="CL345" i="9"/>
  <c r="CL405" i="9"/>
  <c r="CL478" i="9"/>
  <c r="CL442" i="9"/>
  <c r="CL450" i="9"/>
  <c r="CL275" i="9"/>
  <c r="CL373" i="9"/>
  <c r="CL102" i="9"/>
  <c r="CL392" i="9"/>
  <c r="CL159" i="9"/>
  <c r="CL399" i="9"/>
  <c r="CL521" i="9"/>
  <c r="CL198" i="9"/>
  <c r="CL150" i="9"/>
  <c r="CL344" i="9"/>
  <c r="CL290" i="9"/>
  <c r="CL148" i="9"/>
  <c r="CL120" i="9"/>
  <c r="CL472" i="9"/>
  <c r="CL139" i="9"/>
  <c r="CL413" i="9"/>
  <c r="CL440" i="9"/>
  <c r="CL224" i="9"/>
  <c r="CL364" i="9"/>
  <c r="CL341" i="9"/>
  <c r="CL349" i="9"/>
  <c r="CL391" i="9"/>
  <c r="CL203" i="9"/>
  <c r="CL470" i="9"/>
  <c r="CL411" i="9"/>
  <c r="CL514" i="9"/>
  <c r="CL365" i="9"/>
  <c r="CL273" i="9"/>
  <c r="CL20" i="9"/>
  <c r="CL116" i="9"/>
  <c r="CL503" i="9"/>
  <c r="CL36" i="9"/>
  <c r="CL202" i="9"/>
  <c r="CL231" i="9"/>
  <c r="CL428" i="9"/>
  <c r="CL444" i="9"/>
  <c r="CL113" i="9"/>
  <c r="CL57" i="9"/>
  <c r="CL242" i="9"/>
  <c r="CL70" i="9"/>
  <c r="CL126" i="9"/>
  <c r="CL348" i="9"/>
  <c r="CL460" i="9"/>
  <c r="CL494" i="9"/>
  <c r="CL130" i="9"/>
  <c r="CL165" i="9"/>
  <c r="CL389" i="9"/>
  <c r="CL56" i="9"/>
  <c r="CL66" i="9"/>
  <c r="CL268" i="9"/>
  <c r="CL419" i="9"/>
  <c r="CL67" i="9"/>
  <c r="CL71" i="9"/>
  <c r="CL454" i="9"/>
  <c r="CL239" i="9"/>
  <c r="CL324" i="9"/>
  <c r="CL515" i="9"/>
  <c r="CL395" i="9"/>
  <c r="CL490" i="9"/>
  <c r="CL228" i="9"/>
  <c r="CL415" i="9"/>
  <c r="CL449" i="9"/>
  <c r="CL351" i="9"/>
  <c r="CL235" i="9"/>
  <c r="CL156" i="9"/>
  <c r="CL16" i="9"/>
  <c r="CL79" i="9"/>
  <c r="CL9" i="9"/>
  <c r="CL105" i="9"/>
  <c r="CL138" i="9"/>
  <c r="CL407" i="9"/>
  <c r="CL167" i="9"/>
  <c r="CL189" i="9"/>
  <c r="CL342" i="9"/>
  <c r="CL522" i="9"/>
  <c r="CL151" i="9"/>
  <c r="CL326" i="9"/>
  <c r="CL362" i="9"/>
  <c r="CL190" i="9"/>
  <c r="CL124" i="9"/>
  <c r="CL205" i="9"/>
  <c r="CL404" i="9"/>
  <c r="CL486" i="9"/>
  <c r="CL30" i="9"/>
  <c r="CL55" i="9"/>
  <c r="CL192" i="9"/>
  <c r="CL466" i="9"/>
  <c r="CL430" i="9"/>
  <c r="CL483" i="9"/>
  <c r="CL232" i="9"/>
  <c r="CL377" i="9"/>
  <c r="CL84" i="9"/>
  <c r="CL129" i="9"/>
  <c r="CL17" i="9"/>
  <c r="CL170" i="9"/>
  <c r="CL507" i="9"/>
  <c r="CL253" i="9"/>
  <c r="CL427" i="9"/>
  <c r="CL119" i="9"/>
  <c r="CL132" i="9"/>
  <c r="CL422" i="9"/>
  <c r="CL147" i="9"/>
  <c r="CL161" i="9"/>
  <c r="CL212" i="9"/>
  <c r="CL288" i="9"/>
  <c r="CL295" i="9"/>
  <c r="CL459" i="9"/>
  <c r="CL106" i="9"/>
  <c r="CL274" i="9"/>
  <c r="CL281" i="9"/>
  <c r="CL333" i="9"/>
  <c r="CL283" i="9"/>
  <c r="CL63" i="9"/>
  <c r="CL512" i="9"/>
  <c r="CL166" i="9"/>
  <c r="CL482" i="9"/>
  <c r="CL207" i="9"/>
  <c r="CL501" i="9"/>
  <c r="CL262" i="9"/>
  <c r="CL417" i="9"/>
  <c r="CL400" i="9"/>
  <c r="CL416" i="9"/>
  <c r="CL157" i="9"/>
  <c r="CL305" i="9"/>
  <c r="CL87" i="9"/>
  <c r="CL240" i="9"/>
  <c r="CL321" i="9"/>
  <c r="CL175" i="9"/>
  <c r="CL284" i="9"/>
  <c r="CL243" i="9"/>
  <c r="CL112" i="9"/>
  <c r="CL29" i="9"/>
  <c r="CL280" i="9"/>
  <c r="CL193" i="9"/>
  <c r="CL209" i="9"/>
  <c r="CL298" i="9"/>
  <c r="CL125" i="9"/>
  <c r="CL107" i="9"/>
  <c r="CL62" i="9"/>
  <c r="CL39" i="9"/>
  <c r="CL330" i="9"/>
  <c r="CL367" i="9"/>
  <c r="CL327" i="9"/>
  <c r="CL264" i="9"/>
  <c r="CL104" i="9"/>
  <c r="CL18" i="9"/>
  <c r="CL180" i="9"/>
  <c r="CL358" i="9"/>
  <c r="CL350" i="9"/>
  <c r="CL438" i="9"/>
  <c r="CL485" i="9"/>
  <c r="CL436" i="9"/>
  <c r="CL270" i="9"/>
  <c r="CL19" i="9"/>
  <c r="CL302" i="9"/>
  <c r="CL448" i="9"/>
  <c r="CL251" i="9"/>
  <c r="CL142" i="9"/>
  <c r="CL13" i="9"/>
  <c r="CL149" i="9"/>
  <c r="CL37" i="9"/>
  <c r="CL314" i="9"/>
  <c r="CL398" i="9"/>
  <c r="CL257" i="9"/>
  <c r="CL347" i="9"/>
  <c r="CL434" i="9"/>
  <c r="CL385" i="9"/>
  <c r="CL99" i="9"/>
  <c r="CL424" i="9"/>
  <c r="CL379" i="9"/>
  <c r="CL388" i="9"/>
  <c r="CL95" i="9"/>
  <c r="CL98" i="9"/>
  <c r="CL96" i="9"/>
  <c r="CL97" i="9"/>
  <c r="CL14" i="9"/>
  <c r="CL451" i="9"/>
  <c r="CL25" i="9"/>
  <c r="CL293" i="9"/>
  <c r="CL266" i="9"/>
  <c r="CL73" i="9"/>
  <c r="CL446" i="9"/>
  <c r="CL366" i="9"/>
  <c r="CL426" i="9"/>
  <c r="CL520" i="9"/>
  <c r="CL516" i="9"/>
  <c r="CL109" i="9"/>
  <c r="CL191" i="9"/>
  <c r="CL214" i="9"/>
  <c r="CL187" i="9"/>
  <c r="CL61" i="9"/>
  <c r="CL320" i="9"/>
  <c r="CL374" i="9"/>
  <c r="CL177" i="9"/>
  <c r="CL93" i="9"/>
  <c r="CL301" i="9"/>
  <c r="CL233" i="9"/>
  <c r="CL322" i="9"/>
  <c r="CL238" i="9"/>
  <c r="CL312" i="9"/>
  <c r="CL488" i="9"/>
  <c r="CL372" i="9"/>
  <c r="CL443" i="9"/>
  <c r="CL114" i="9"/>
  <c r="CL480" i="9"/>
  <c r="CL394" i="9"/>
  <c r="CL309" i="9"/>
  <c r="CL353" i="9"/>
  <c r="CL226" i="9"/>
  <c r="CL496" i="9"/>
  <c r="CL329" i="9"/>
  <c r="CL256" i="9"/>
  <c r="CL502" i="9"/>
  <c r="CL169" i="9"/>
  <c r="CL200" i="9"/>
  <c r="CL174" i="9"/>
  <c r="CL222" i="9"/>
  <c r="CL194" i="9"/>
  <c r="CL94" i="9"/>
  <c r="CL83" i="9"/>
  <c r="CL476" i="9"/>
  <c r="CL499" i="9"/>
  <c r="CL506" i="9"/>
  <c r="CL85" i="9"/>
  <c r="CL86" i="9"/>
  <c r="CL211" i="9"/>
  <c r="CL461" i="9"/>
  <c r="CL260" i="9"/>
  <c r="CL89" i="9"/>
  <c r="CL183" i="9"/>
  <c r="CL265" i="9"/>
  <c r="CL118" i="9"/>
  <c r="CL158" i="9"/>
  <c r="CL336" i="9"/>
  <c r="CL15" i="9"/>
  <c r="CL153" i="9"/>
  <c r="CL258" i="9"/>
  <c r="CL458" i="9"/>
  <c r="CL380" i="9"/>
  <c r="CL452" i="9"/>
  <c r="CL508" i="9"/>
  <c r="CL22" i="9"/>
  <c r="CL215" i="9"/>
  <c r="CL474" i="9"/>
  <c r="CL127" i="9"/>
  <c r="CL64" i="9"/>
  <c r="CL163" i="9"/>
  <c r="CL445" i="9"/>
  <c r="CL74" i="9"/>
  <c r="CL369" i="9"/>
  <c r="CL168" i="9"/>
  <c r="CL487" i="9"/>
  <c r="CL33" i="9"/>
  <c r="CL206" i="9"/>
  <c r="CL338" i="9"/>
  <c r="CL397" i="9"/>
  <c r="CL518" i="9"/>
  <c r="CL117" i="9"/>
  <c r="CL230" i="9"/>
  <c r="CL408" i="9"/>
  <c r="CL489" i="9"/>
  <c r="CL10" i="9"/>
  <c r="CL244" i="9"/>
  <c r="CL475" i="9"/>
  <c r="CL255" i="9"/>
  <c r="CL267" i="9"/>
  <c r="CL176" i="9"/>
  <c r="CL146" i="9"/>
  <c r="CL465" i="9"/>
  <c r="CL310" i="9"/>
  <c r="CL199" i="9"/>
  <c r="CL269" i="9"/>
  <c r="CL188" i="9"/>
  <c r="CL100" i="9"/>
  <c r="CL247" i="9"/>
  <c r="CL134" i="9"/>
  <c r="CL65" i="9"/>
  <c r="CL311" i="9"/>
  <c r="CL477" i="9"/>
  <c r="CL420" i="9"/>
  <c r="CL210" i="9"/>
  <c r="CL51" i="9"/>
  <c r="CL432" i="9"/>
  <c r="CL384" i="9"/>
  <c r="CL297" i="9"/>
  <c r="CL110" i="9"/>
  <c r="CL34" i="9"/>
  <c r="CL300" i="9"/>
  <c r="CL340" i="9"/>
  <c r="CL101" i="9"/>
  <c r="CL196" i="9"/>
  <c r="CL53" i="9"/>
  <c r="CL92" i="9"/>
  <c r="CL103" i="9"/>
  <c r="CL245" i="9"/>
  <c r="CL433" i="9"/>
  <c r="CL492" i="9"/>
  <c r="CL498" i="9"/>
  <c r="CL218" i="9"/>
  <c r="CL220" i="9"/>
  <c r="CL325" i="9"/>
  <c r="CL378" i="9"/>
  <c r="CL78" i="9"/>
  <c r="CL152" i="9"/>
  <c r="CL513" i="9"/>
  <c r="CL368" i="9"/>
  <c r="CL484" i="9"/>
  <c r="CL393" i="9"/>
  <c r="CL141" i="9"/>
  <c r="CL172" i="9"/>
  <c r="CL304" i="9"/>
  <c r="CL58" i="9"/>
  <c r="CL517" i="9"/>
  <c r="CL467" i="9"/>
  <c r="CL131" i="9"/>
  <c r="CL346" i="9"/>
  <c r="CL473" i="9"/>
  <c r="CL91" i="9"/>
  <c r="CL197" i="9"/>
  <c r="CL140" i="9"/>
  <c r="CL287" i="9"/>
  <c r="CL491" i="9"/>
  <c r="CL421" i="9"/>
  <c r="CL225" i="9"/>
  <c r="CL121" i="9"/>
  <c r="CL519" i="9"/>
  <c r="CL8" i="9"/>
  <c r="CL441" i="9"/>
  <c r="CL44" i="9"/>
  <c r="CL402" i="9"/>
  <c r="CL323" i="9"/>
  <c r="CL219" i="9"/>
  <c r="CL316" i="9"/>
  <c r="CH108" i="9"/>
  <c r="CH69" i="9"/>
  <c r="CH217" i="9"/>
  <c r="CH296" i="9"/>
  <c r="CH164" i="9"/>
  <c r="CH386" i="9"/>
  <c r="CH409" i="9"/>
  <c r="CH299" i="9"/>
  <c r="CH315" i="9"/>
  <c r="CH115" i="9"/>
  <c r="CH495" i="9"/>
  <c r="CH31" i="9"/>
  <c r="CH42" i="9"/>
  <c r="CH27" i="9"/>
  <c r="CH493" i="9"/>
  <c r="CH279" i="9"/>
  <c r="CH208" i="9"/>
  <c r="CH221" i="9"/>
  <c r="CH182" i="9"/>
  <c r="CH308" i="9"/>
  <c r="CH145" i="9"/>
  <c r="CH456" i="9"/>
  <c r="CH447" i="9"/>
  <c r="CH457" i="9"/>
  <c r="CH396" i="9"/>
  <c r="CH471" i="9"/>
  <c r="CH335" i="9"/>
  <c r="CH352" i="9"/>
  <c r="CH32" i="9"/>
  <c r="CH77" i="9"/>
  <c r="CH80" i="9"/>
  <c r="CH68" i="9"/>
  <c r="CH35" i="9"/>
  <c r="CH24" i="9"/>
  <c r="CH81" i="9"/>
  <c r="CH88" i="9"/>
  <c r="CH122" i="9"/>
  <c r="CH360" i="9"/>
  <c r="CH135" i="9"/>
  <c r="CH162" i="9"/>
  <c r="CH204" i="9"/>
  <c r="CH248" i="9"/>
  <c r="CH249" i="9"/>
  <c r="CH272" i="9"/>
  <c r="CH294" i="9"/>
  <c r="CH332" i="9"/>
  <c r="CH337" i="9"/>
  <c r="CH354" i="9"/>
  <c r="CH418" i="9"/>
  <c r="CH181" i="9"/>
  <c r="CH431" i="9"/>
  <c r="CH435" i="9"/>
  <c r="CH504" i="9"/>
  <c r="CH509" i="9"/>
  <c r="CH511" i="9"/>
  <c r="CH241" i="9"/>
  <c r="CH383" i="9"/>
  <c r="CH227" i="9"/>
  <c r="CH234" i="9"/>
  <c r="CH254" i="9"/>
  <c r="CH363" i="9"/>
  <c r="CH291" i="9"/>
  <c r="CH82" i="9"/>
  <c r="CH453" i="9"/>
  <c r="CH276" i="9"/>
  <c r="CH289" i="9"/>
  <c r="CH250" i="9"/>
  <c r="CH526" i="9"/>
  <c r="CH285" i="9"/>
  <c r="CH38" i="9"/>
  <c r="CH72" i="9"/>
  <c r="CH43" i="9"/>
  <c r="CH469" i="9"/>
  <c r="CH464" i="9"/>
  <c r="CH423" i="9"/>
  <c r="CH479" i="9"/>
  <c r="CH356" i="9"/>
  <c r="CH403" i="9"/>
  <c r="CH412" i="9"/>
  <c r="CH468" i="9"/>
  <c r="CH497" i="9"/>
  <c r="CH223" i="9"/>
  <c r="CH317" i="9"/>
  <c r="CH128" i="9"/>
  <c r="CH154" i="9"/>
  <c r="CH46" i="9"/>
  <c r="CH229" i="9"/>
  <c r="CH286" i="9"/>
  <c r="CH523" i="9"/>
  <c r="CH213" i="9"/>
  <c r="CH137" i="9"/>
  <c r="CH339" i="9"/>
  <c r="CH370" i="9"/>
  <c r="CH371" i="9"/>
  <c r="CH201" i="9"/>
  <c r="CH185" i="9"/>
  <c r="CH524" i="9"/>
  <c r="CH292" i="9"/>
  <c r="CH21" i="9"/>
  <c r="CH303" i="9"/>
  <c r="CH59" i="9"/>
  <c r="CH111" i="9"/>
  <c r="CH11" i="9"/>
  <c r="CH26" i="9"/>
  <c r="CH133" i="9"/>
  <c r="CH155" i="9"/>
  <c r="CH236" i="9"/>
  <c r="CH246" i="9"/>
  <c r="CH259" i="9"/>
  <c r="CH271" i="9"/>
  <c r="CH306" i="9"/>
  <c r="CH355" i="9"/>
  <c r="CH361" i="9"/>
  <c r="CH481" i="9"/>
  <c r="CH525" i="9"/>
  <c r="CH23" i="9"/>
  <c r="CH41" i="9"/>
  <c r="CH60" i="9"/>
  <c r="CH123" i="9"/>
  <c r="CH144" i="9"/>
  <c r="CH160" i="9"/>
  <c r="CH178" i="9"/>
  <c r="CH237" i="9"/>
  <c r="CH261" i="9"/>
  <c r="CH277" i="9"/>
  <c r="CH278" i="9"/>
  <c r="CH319" i="9"/>
  <c r="CH331" i="9"/>
  <c r="CH343" i="9"/>
  <c r="CH375" i="9"/>
  <c r="CH376" i="9"/>
  <c r="CH381" i="9"/>
  <c r="CH382" i="9"/>
  <c r="CH387" i="9"/>
  <c r="CH390" i="9"/>
  <c r="CH401" i="9"/>
  <c r="CH425" i="9"/>
  <c r="CH439" i="9"/>
  <c r="CH500" i="9"/>
  <c r="CH76" i="9"/>
  <c r="CH318" i="9"/>
  <c r="CH50" i="9"/>
  <c r="CH12" i="9"/>
  <c r="CH313" i="9"/>
  <c r="CH186" i="9"/>
  <c r="CH437" i="9"/>
  <c r="CH510" i="9"/>
  <c r="CH136" i="9"/>
  <c r="CH47" i="9"/>
  <c r="CH48" i="9"/>
  <c r="CH49" i="9"/>
  <c r="CH334" i="9"/>
  <c r="CH282" i="9"/>
  <c r="CH75" i="9"/>
  <c r="CH414" i="9"/>
  <c r="CH463" i="9"/>
  <c r="CH40" i="9"/>
  <c r="CH462" i="9"/>
  <c r="CH505" i="9"/>
  <c r="CH173" i="9"/>
  <c r="CH90" i="9"/>
  <c r="CH179" i="9"/>
  <c r="CH410" i="9"/>
  <c r="CH455" i="9"/>
  <c r="CH184" i="9"/>
  <c r="CH171" i="9"/>
  <c r="CH429" i="9"/>
  <c r="CH45" i="9"/>
  <c r="CH52" i="9"/>
  <c r="CH195" i="9"/>
  <c r="CH406" i="9"/>
  <c r="CH307" i="9"/>
  <c r="CH328" i="9"/>
  <c r="CH359" i="9"/>
  <c r="CH357" i="9"/>
  <c r="CH28" i="9"/>
  <c r="CH54" i="9"/>
  <c r="CH143" i="9"/>
  <c r="CH216" i="9"/>
  <c r="CH252" i="9"/>
  <c r="CH263" i="9"/>
  <c r="CH345" i="9"/>
  <c r="CH405" i="9"/>
  <c r="CH478" i="9"/>
  <c r="CH442" i="9"/>
  <c r="CH450" i="9"/>
  <c r="CH275" i="9"/>
  <c r="CH373" i="9"/>
  <c r="CH102" i="9"/>
  <c r="CH392" i="9"/>
  <c r="CH159" i="9"/>
  <c r="CH399" i="9"/>
  <c r="CH521" i="9"/>
  <c r="CH198" i="9"/>
  <c r="CH150" i="9"/>
  <c r="CH344" i="9"/>
  <c r="CH290" i="9"/>
  <c r="CH148" i="9"/>
  <c r="CH120" i="9"/>
  <c r="CH472" i="9"/>
  <c r="CH139" i="9"/>
  <c r="CH413" i="9"/>
  <c r="CH440" i="9"/>
  <c r="CH224" i="9"/>
  <c r="CH364" i="9"/>
  <c r="CH341" i="9"/>
  <c r="CH349" i="9"/>
  <c r="CH391" i="9"/>
  <c r="CH203" i="9"/>
  <c r="CH470" i="9"/>
  <c r="CH411" i="9"/>
  <c r="CH514" i="9"/>
  <c r="CH365" i="9"/>
  <c r="CH273" i="9"/>
  <c r="CH20" i="9"/>
  <c r="CH116" i="9"/>
  <c r="CH503" i="9"/>
  <c r="CH36" i="9"/>
  <c r="CH202" i="9"/>
  <c r="CH231" i="9"/>
  <c r="CH428" i="9"/>
  <c r="CH444" i="9"/>
  <c r="CH113" i="9"/>
  <c r="CH57" i="9"/>
  <c r="CH242" i="9"/>
  <c r="CH70" i="9"/>
  <c r="CH126" i="9"/>
  <c r="CH348" i="9"/>
  <c r="CH460" i="9"/>
  <c r="CH494" i="9"/>
  <c r="CH130" i="9"/>
  <c r="CH165" i="9"/>
  <c r="CH389" i="9"/>
  <c r="CH56" i="9"/>
  <c r="CH66" i="9"/>
  <c r="CH268" i="9"/>
  <c r="CH419" i="9"/>
  <c r="CH67" i="9"/>
  <c r="CH71" i="9"/>
  <c r="CH454" i="9"/>
  <c r="CH239" i="9"/>
  <c r="CH324" i="9"/>
  <c r="CH515" i="9"/>
  <c r="CH395" i="9"/>
  <c r="CH490" i="9"/>
  <c r="CH228" i="9"/>
  <c r="CH415" i="9"/>
  <c r="CH449" i="9"/>
  <c r="CH351" i="9"/>
  <c r="CH235" i="9"/>
  <c r="CH156" i="9"/>
  <c r="CH16" i="9"/>
  <c r="CH79" i="9"/>
  <c r="CH9" i="9"/>
  <c r="CH105" i="9"/>
  <c r="CH138" i="9"/>
  <c r="CH407" i="9"/>
  <c r="CH167" i="9"/>
  <c r="CH189" i="9"/>
  <c r="CH342" i="9"/>
  <c r="CH522" i="9"/>
  <c r="CH151" i="9"/>
  <c r="CH326" i="9"/>
  <c r="CH362" i="9"/>
  <c r="CH190" i="9"/>
  <c r="CH124" i="9"/>
  <c r="CH205" i="9"/>
  <c r="CH404" i="9"/>
  <c r="CH486" i="9"/>
  <c r="CH30" i="9"/>
  <c r="CH55" i="9"/>
  <c r="CH192" i="9"/>
  <c r="CH466" i="9"/>
  <c r="CH430" i="9"/>
  <c r="CH483" i="9"/>
  <c r="CH232" i="9"/>
  <c r="CH377" i="9"/>
  <c r="CH84" i="9"/>
  <c r="CH129" i="9"/>
  <c r="CH17" i="9"/>
  <c r="CH170" i="9"/>
  <c r="CH507" i="9"/>
  <c r="CH253" i="9"/>
  <c r="CH427" i="9"/>
  <c r="CH119" i="9"/>
  <c r="CH132" i="9"/>
  <c r="CH422" i="9"/>
  <c r="CH147" i="9"/>
  <c r="CH161" i="9"/>
  <c r="CH212" i="9"/>
  <c r="CH288" i="9"/>
  <c r="CH295" i="9"/>
  <c r="CH459" i="9"/>
  <c r="CH106" i="9"/>
  <c r="CH274" i="9"/>
  <c r="CH281" i="9"/>
  <c r="CH333" i="9"/>
  <c r="CH283" i="9"/>
  <c r="CH63" i="9"/>
  <c r="CH512" i="9"/>
  <c r="CH166" i="9"/>
  <c r="CH482" i="9"/>
  <c r="CH207" i="9"/>
  <c r="CH501" i="9"/>
  <c r="CH262" i="9"/>
  <c r="CH417" i="9"/>
  <c r="CH400" i="9"/>
  <c r="CH416" i="9"/>
  <c r="CH157" i="9"/>
  <c r="CH305" i="9"/>
  <c r="CH87" i="9"/>
  <c r="CH240" i="9"/>
  <c r="CH321" i="9"/>
  <c r="CH175" i="9"/>
  <c r="CH284" i="9"/>
  <c r="CH243" i="9"/>
  <c r="CH112" i="9"/>
  <c r="CH29" i="9"/>
  <c r="CH280" i="9"/>
  <c r="CH193" i="9"/>
  <c r="CH209" i="9"/>
  <c r="CH298" i="9"/>
  <c r="CH125" i="9"/>
  <c r="CH107" i="9"/>
  <c r="CH62" i="9"/>
  <c r="CH39" i="9"/>
  <c r="CH330" i="9"/>
  <c r="CH367" i="9"/>
  <c r="CH327" i="9"/>
  <c r="CH264" i="9"/>
  <c r="CH104" i="9"/>
  <c r="CH18" i="9"/>
  <c r="CH180" i="9"/>
  <c r="CH358" i="9"/>
  <c r="CH350" i="9"/>
  <c r="CH438" i="9"/>
  <c r="CH485" i="9"/>
  <c r="CH436" i="9"/>
  <c r="CH270" i="9"/>
  <c r="CH19" i="9"/>
  <c r="CH302" i="9"/>
  <c r="CH448" i="9"/>
  <c r="CH251" i="9"/>
  <c r="CH142" i="9"/>
  <c r="CH13" i="9"/>
  <c r="CH149" i="9"/>
  <c r="CH37" i="9"/>
  <c r="CH314" i="9"/>
  <c r="CH398" i="9"/>
  <c r="CH257" i="9"/>
  <c r="CH347" i="9"/>
  <c r="CH434" i="9"/>
  <c r="CH385" i="9"/>
  <c r="CH99" i="9"/>
  <c r="CH424" i="9"/>
  <c r="CH379" i="9"/>
  <c r="CH388" i="9"/>
  <c r="CH95" i="9"/>
  <c r="CH98" i="9"/>
  <c r="CH96" i="9"/>
  <c r="CH97" i="9"/>
  <c r="CH14" i="9"/>
  <c r="CH451" i="9"/>
  <c r="CH25" i="9"/>
  <c r="CH293" i="9"/>
  <c r="CH266" i="9"/>
  <c r="CH73" i="9"/>
  <c r="CH446" i="9"/>
  <c r="CH366" i="9"/>
  <c r="CH426" i="9"/>
  <c r="CH520" i="9"/>
  <c r="CH516" i="9"/>
  <c r="CH109" i="9"/>
  <c r="CH191" i="9"/>
  <c r="CH214" i="9"/>
  <c r="CH187" i="9"/>
  <c r="CH61" i="9"/>
  <c r="CH320" i="9"/>
  <c r="CH374" i="9"/>
  <c r="CH177" i="9"/>
  <c r="CH93" i="9"/>
  <c r="CH301" i="9"/>
  <c r="CH233" i="9"/>
  <c r="CH322" i="9"/>
  <c r="CH238" i="9"/>
  <c r="CH312" i="9"/>
  <c r="CH488" i="9"/>
  <c r="CH372" i="9"/>
  <c r="CH443" i="9"/>
  <c r="CH114" i="9"/>
  <c r="CH480" i="9"/>
  <c r="CH394" i="9"/>
  <c r="CH309" i="9"/>
  <c r="CH353" i="9"/>
  <c r="CH226" i="9"/>
  <c r="CH496" i="9"/>
  <c r="CH329" i="9"/>
  <c r="CH256" i="9"/>
  <c r="CH502" i="9"/>
  <c r="CH169" i="9"/>
  <c r="CH200" i="9"/>
  <c r="CH174" i="9"/>
  <c r="CH222" i="9"/>
  <c r="CH194" i="9"/>
  <c r="CH94" i="9"/>
  <c r="CH83" i="9"/>
  <c r="CH476" i="9"/>
  <c r="CH499" i="9"/>
  <c r="CH506" i="9"/>
  <c r="CH85" i="9"/>
  <c r="CH86" i="9"/>
  <c r="CH211" i="9"/>
  <c r="CH461" i="9"/>
  <c r="CH260" i="9"/>
  <c r="CH89" i="9"/>
  <c r="CH183" i="9"/>
  <c r="CH265" i="9"/>
  <c r="CH118" i="9"/>
  <c r="CH158" i="9"/>
  <c r="CH336" i="9"/>
  <c r="CH15" i="9"/>
  <c r="CH153" i="9"/>
  <c r="CH258" i="9"/>
  <c r="CH458" i="9"/>
  <c r="CH380" i="9"/>
  <c r="CH452" i="9"/>
  <c r="CH508" i="9"/>
  <c r="CH22" i="9"/>
  <c r="CH215" i="9"/>
  <c r="CH474" i="9"/>
  <c r="CH127" i="9"/>
  <c r="CH64" i="9"/>
  <c r="CH163" i="9"/>
  <c r="CH445" i="9"/>
  <c r="CH74" i="9"/>
  <c r="CH369" i="9"/>
  <c r="CH168" i="9"/>
  <c r="CH487" i="9"/>
  <c r="CH33" i="9"/>
  <c r="CH206" i="9"/>
  <c r="CH338" i="9"/>
  <c r="CH397" i="9"/>
  <c r="CH518" i="9"/>
  <c r="CH117" i="9"/>
  <c r="CH230" i="9"/>
  <c r="CH408" i="9"/>
  <c r="CH489" i="9"/>
  <c r="CH10" i="9"/>
  <c r="CH244" i="9"/>
  <c r="CH475" i="9"/>
  <c r="CH255" i="9"/>
  <c r="CH267" i="9"/>
  <c r="CH176" i="9"/>
  <c r="CH146" i="9"/>
  <c r="CH465" i="9"/>
  <c r="CH310" i="9"/>
  <c r="CH199" i="9"/>
  <c r="CH269" i="9"/>
  <c r="CH188" i="9"/>
  <c r="CH100" i="9"/>
  <c r="CH247" i="9"/>
  <c r="CH134" i="9"/>
  <c r="CH65" i="9"/>
  <c r="CH311" i="9"/>
  <c r="CH477" i="9"/>
  <c r="CH420" i="9"/>
  <c r="CH210" i="9"/>
  <c r="CH51" i="9"/>
  <c r="CH432" i="9"/>
  <c r="CH384" i="9"/>
  <c r="CH297" i="9"/>
  <c r="CH110" i="9"/>
  <c r="CH34" i="9"/>
  <c r="CH300" i="9"/>
  <c r="CH340" i="9"/>
  <c r="CH101" i="9"/>
  <c r="CH196" i="9"/>
  <c r="CH53" i="9"/>
  <c r="CH92" i="9"/>
  <c r="CH103" i="9"/>
  <c r="CH245" i="9"/>
  <c r="CH433" i="9"/>
  <c r="CH492" i="9"/>
  <c r="CH498" i="9"/>
  <c r="CH218" i="9"/>
  <c r="CH220" i="9"/>
  <c r="CH325" i="9"/>
  <c r="CH378" i="9"/>
  <c r="CH78" i="9"/>
  <c r="CH152" i="9"/>
  <c r="CH513" i="9"/>
  <c r="CH368" i="9"/>
  <c r="CH484" i="9"/>
  <c r="CH393" i="9"/>
  <c r="CH141" i="9"/>
  <c r="CH172" i="9"/>
  <c r="CH304" i="9"/>
  <c r="CH58" i="9"/>
  <c r="CH517" i="9"/>
  <c r="CH467" i="9"/>
  <c r="CH131" i="9"/>
  <c r="CH346" i="9"/>
  <c r="CH473" i="9"/>
  <c r="CH91" i="9"/>
  <c r="CH197" i="9"/>
  <c r="CH140" i="9"/>
  <c r="CH287" i="9"/>
  <c r="CH491" i="9"/>
  <c r="CH421" i="9"/>
  <c r="CH225" i="9"/>
  <c r="CH121" i="9"/>
  <c r="CH519" i="9"/>
  <c r="CH8" i="9"/>
  <c r="CH441" i="9"/>
  <c r="CH44" i="9"/>
  <c r="CH402" i="9"/>
  <c r="CH323" i="9"/>
  <c r="CH219" i="9"/>
  <c r="CH316" i="9"/>
  <c r="CD108" i="9"/>
  <c r="CD69" i="9"/>
  <c r="CD217" i="9"/>
  <c r="CD296" i="9"/>
  <c r="CD164" i="9"/>
  <c r="CD386" i="9"/>
  <c r="CD409" i="9"/>
  <c r="CD299" i="9"/>
  <c r="CD315" i="9"/>
  <c r="CD115" i="9"/>
  <c r="CD495" i="9"/>
  <c r="CD31" i="9"/>
  <c r="CD42" i="9"/>
  <c r="CD27" i="9"/>
  <c r="CD493" i="9"/>
  <c r="CD279" i="9"/>
  <c r="CD208" i="9"/>
  <c r="CD221" i="9"/>
  <c r="CD182" i="9"/>
  <c r="CD308" i="9"/>
  <c r="CD145" i="9"/>
  <c r="CD456" i="9"/>
  <c r="CD447" i="9"/>
  <c r="CD457" i="9"/>
  <c r="CD396" i="9"/>
  <c r="CD471" i="9"/>
  <c r="CD335" i="9"/>
  <c r="CD352" i="9"/>
  <c r="CD32" i="9"/>
  <c r="CD77" i="9"/>
  <c r="CD80" i="9"/>
  <c r="CD68" i="9"/>
  <c r="CD35" i="9"/>
  <c r="CD24" i="9"/>
  <c r="CD81" i="9"/>
  <c r="CD88" i="9"/>
  <c r="CD122" i="9"/>
  <c r="CD360" i="9"/>
  <c r="CD135" i="9"/>
  <c r="CD162" i="9"/>
  <c r="CD204" i="9"/>
  <c r="CD248" i="9"/>
  <c r="CD249" i="9"/>
  <c r="CD272" i="9"/>
  <c r="CD294" i="9"/>
  <c r="CD332" i="9"/>
  <c r="CD337" i="9"/>
  <c r="CD354" i="9"/>
  <c r="CD418" i="9"/>
  <c r="CD181" i="9"/>
  <c r="CD431" i="9"/>
  <c r="CD435" i="9"/>
  <c r="CD504" i="9"/>
  <c r="CD509" i="9"/>
  <c r="CD511" i="9"/>
  <c r="CD241" i="9"/>
  <c r="CD383" i="9"/>
  <c r="CD227" i="9"/>
  <c r="CD234" i="9"/>
  <c r="CD254" i="9"/>
  <c r="CD363" i="9"/>
  <c r="CD291" i="9"/>
  <c r="CD82" i="9"/>
  <c r="CD453" i="9"/>
  <c r="CD276" i="9"/>
  <c r="CD289" i="9"/>
  <c r="CD250" i="9"/>
  <c r="CD526" i="9"/>
  <c r="CD285" i="9"/>
  <c r="CD38" i="9"/>
  <c r="CD72" i="9"/>
  <c r="CD43" i="9"/>
  <c r="CD469" i="9"/>
  <c r="CD464" i="9"/>
  <c r="CD423" i="9"/>
  <c r="CD479" i="9"/>
  <c r="CD356" i="9"/>
  <c r="CD403" i="9"/>
  <c r="CD412" i="9"/>
  <c r="CD468" i="9"/>
  <c r="CD497" i="9"/>
  <c r="CD223" i="9"/>
  <c r="CD317" i="9"/>
  <c r="CD128" i="9"/>
  <c r="CD154" i="9"/>
  <c r="CD46" i="9"/>
  <c r="CD229" i="9"/>
  <c r="CD286" i="9"/>
  <c r="CD523" i="9"/>
  <c r="CD213" i="9"/>
  <c r="CD137" i="9"/>
  <c r="CD339" i="9"/>
  <c r="CD370" i="9"/>
  <c r="CD371" i="9"/>
  <c r="CD201" i="9"/>
  <c r="CD185" i="9"/>
  <c r="CD524" i="9"/>
  <c r="CD292" i="9"/>
  <c r="CD21" i="9"/>
  <c r="CD303" i="9"/>
  <c r="CD59" i="9"/>
  <c r="CD111" i="9"/>
  <c r="CD11" i="9"/>
  <c r="CD26" i="9"/>
  <c r="CD133" i="9"/>
  <c r="CD155" i="9"/>
  <c r="CD236" i="9"/>
  <c r="CD246" i="9"/>
  <c r="CD259" i="9"/>
  <c r="CD271" i="9"/>
  <c r="CD306" i="9"/>
  <c r="CD355" i="9"/>
  <c r="CD361" i="9"/>
  <c r="CD481" i="9"/>
  <c r="CD525" i="9"/>
  <c r="CD23" i="9"/>
  <c r="CD41" i="9"/>
  <c r="CD60" i="9"/>
  <c r="CD123" i="9"/>
  <c r="CD144" i="9"/>
  <c r="CD160" i="9"/>
  <c r="CD178" i="9"/>
  <c r="CD237" i="9"/>
  <c r="CD261" i="9"/>
  <c r="CD277" i="9"/>
  <c r="CD278" i="9"/>
  <c r="CD319" i="9"/>
  <c r="CD331" i="9"/>
  <c r="CD343" i="9"/>
  <c r="CD375" i="9"/>
  <c r="CD376" i="9"/>
  <c r="CD381" i="9"/>
  <c r="CD382" i="9"/>
  <c r="CD387" i="9"/>
  <c r="CD390" i="9"/>
  <c r="CD401" i="9"/>
  <c r="CD425" i="9"/>
  <c r="CD439" i="9"/>
  <c r="CD500" i="9"/>
  <c r="CD76" i="9"/>
  <c r="CD318" i="9"/>
  <c r="CD50" i="9"/>
  <c r="CD12" i="9"/>
  <c r="CD313" i="9"/>
  <c r="CD186" i="9"/>
  <c r="CD437" i="9"/>
  <c r="CD510" i="9"/>
  <c r="CD136" i="9"/>
  <c r="CD47" i="9"/>
  <c r="CD48" i="9"/>
  <c r="CD49" i="9"/>
  <c r="CD334" i="9"/>
  <c r="CD282" i="9"/>
  <c r="CD75" i="9"/>
  <c r="CD414" i="9"/>
  <c r="CD463" i="9"/>
  <c r="CD40" i="9"/>
  <c r="CD462" i="9"/>
  <c r="CD505" i="9"/>
  <c r="CD173" i="9"/>
  <c r="CD90" i="9"/>
  <c r="CD179" i="9"/>
  <c r="CD410" i="9"/>
  <c r="CD455" i="9"/>
  <c r="CD184" i="9"/>
  <c r="CD171" i="9"/>
  <c r="CD429" i="9"/>
  <c r="CD45" i="9"/>
  <c r="CD52" i="9"/>
  <c r="CD195" i="9"/>
  <c r="CD406" i="9"/>
  <c r="CD307" i="9"/>
  <c r="CD328" i="9"/>
  <c r="CD359" i="9"/>
  <c r="CD357" i="9"/>
  <c r="CD28" i="9"/>
  <c r="CD54" i="9"/>
  <c r="CD143" i="9"/>
  <c r="CD216" i="9"/>
  <c r="CD252" i="9"/>
  <c r="CD263" i="9"/>
  <c r="CD345" i="9"/>
  <c r="CD405" i="9"/>
  <c r="CD478" i="9"/>
  <c r="CD442" i="9"/>
  <c r="CD450" i="9"/>
  <c r="CD275" i="9"/>
  <c r="CD373" i="9"/>
  <c r="CD102" i="9"/>
  <c r="CD392" i="9"/>
  <c r="CD159" i="9"/>
  <c r="CD399" i="9"/>
  <c r="CD521" i="9"/>
  <c r="CD198" i="9"/>
  <c r="CD150" i="9"/>
  <c r="CD344" i="9"/>
  <c r="CD290" i="9"/>
  <c r="CD148" i="9"/>
  <c r="CD120" i="9"/>
  <c r="CD472" i="9"/>
  <c r="CD139" i="9"/>
  <c r="CD413" i="9"/>
  <c r="CD440" i="9"/>
  <c r="CD224" i="9"/>
  <c r="CD364" i="9"/>
  <c r="CD341" i="9"/>
  <c r="CD349" i="9"/>
  <c r="CD391" i="9"/>
  <c r="CD203" i="9"/>
  <c r="CD470" i="9"/>
  <c r="CD411" i="9"/>
  <c r="CD514" i="9"/>
  <c r="CD365" i="9"/>
  <c r="CD273" i="9"/>
  <c r="CD20" i="9"/>
  <c r="CD116" i="9"/>
  <c r="CD503" i="9"/>
  <c r="CD36" i="9"/>
  <c r="CD202" i="9"/>
  <c r="CD231" i="9"/>
  <c r="CD428" i="9"/>
  <c r="CD444" i="9"/>
  <c r="CD113" i="9"/>
  <c r="CD57" i="9"/>
  <c r="CD242" i="9"/>
  <c r="CD70" i="9"/>
  <c r="CD126" i="9"/>
  <c r="CD348" i="9"/>
  <c r="CD460" i="9"/>
  <c r="CD494" i="9"/>
  <c r="CD130" i="9"/>
  <c r="CD165" i="9"/>
  <c r="CD389" i="9"/>
  <c r="CD56" i="9"/>
  <c r="CD66" i="9"/>
  <c r="CD268" i="9"/>
  <c r="CD419" i="9"/>
  <c r="CD67" i="9"/>
  <c r="CD71" i="9"/>
  <c r="CD454" i="9"/>
  <c r="CD239" i="9"/>
  <c r="CD324" i="9"/>
  <c r="CD515" i="9"/>
  <c r="CD395" i="9"/>
  <c r="CD490" i="9"/>
  <c r="CD228" i="9"/>
  <c r="CD415" i="9"/>
  <c r="CD449" i="9"/>
  <c r="CD351" i="9"/>
  <c r="CD235" i="9"/>
  <c r="CD156" i="9"/>
  <c r="CD16" i="9"/>
  <c r="CD79" i="9"/>
  <c r="CD9" i="9"/>
  <c r="CD105" i="9"/>
  <c r="CD138" i="9"/>
  <c r="CD407" i="9"/>
  <c r="CD167" i="9"/>
  <c r="CD189" i="9"/>
  <c r="CD342" i="9"/>
  <c r="CD522" i="9"/>
  <c r="CD151" i="9"/>
  <c r="CD326" i="9"/>
  <c r="CD362" i="9"/>
  <c r="CD190" i="9"/>
  <c r="CD124" i="9"/>
  <c r="CD205" i="9"/>
  <c r="CD404" i="9"/>
  <c r="CD486" i="9"/>
  <c r="CD30" i="9"/>
  <c r="CD55" i="9"/>
  <c r="CD192" i="9"/>
  <c r="CD466" i="9"/>
  <c r="CD430" i="9"/>
  <c r="CD483" i="9"/>
  <c r="CD232" i="9"/>
  <c r="CD377" i="9"/>
  <c r="CD84" i="9"/>
  <c r="CD129" i="9"/>
  <c r="CD17" i="9"/>
  <c r="CD170" i="9"/>
  <c r="CD507" i="9"/>
  <c r="CD253" i="9"/>
  <c r="CD427" i="9"/>
  <c r="CD119" i="9"/>
  <c r="CD132" i="9"/>
  <c r="CD422" i="9"/>
  <c r="CD147" i="9"/>
  <c r="CD161" i="9"/>
  <c r="CD212" i="9"/>
  <c r="CD288" i="9"/>
  <c r="CD295" i="9"/>
  <c r="CD459" i="9"/>
  <c r="CD106" i="9"/>
  <c r="CD274" i="9"/>
  <c r="CD281" i="9"/>
  <c r="CD333" i="9"/>
  <c r="CD283" i="9"/>
  <c r="CD63" i="9"/>
  <c r="CD512" i="9"/>
  <c r="CD166" i="9"/>
  <c r="CD482" i="9"/>
  <c r="CD207" i="9"/>
  <c r="CD501" i="9"/>
  <c r="CD262" i="9"/>
  <c r="CD417" i="9"/>
  <c r="CD400" i="9"/>
  <c r="CD416" i="9"/>
  <c r="CD157" i="9"/>
  <c r="CD305" i="9"/>
  <c r="CD87" i="9"/>
  <c r="CD240" i="9"/>
  <c r="CD321" i="9"/>
  <c r="CD175" i="9"/>
  <c r="CD284" i="9"/>
  <c r="CD243" i="9"/>
  <c r="CD112" i="9"/>
  <c r="CD29" i="9"/>
  <c r="CD280" i="9"/>
  <c r="CD193" i="9"/>
  <c r="CD209" i="9"/>
  <c r="CD298" i="9"/>
  <c r="CD125" i="9"/>
  <c r="CD107" i="9"/>
  <c r="CD62" i="9"/>
  <c r="CD39" i="9"/>
  <c r="CD330" i="9"/>
  <c r="CD367" i="9"/>
  <c r="CD327" i="9"/>
  <c r="CD264" i="9"/>
  <c r="CD104" i="9"/>
  <c r="CD18" i="9"/>
  <c r="CD180" i="9"/>
  <c r="CD358" i="9"/>
  <c r="CD350" i="9"/>
  <c r="CD438" i="9"/>
  <c r="CD485" i="9"/>
  <c r="CD436" i="9"/>
  <c r="CD270" i="9"/>
  <c r="CD19" i="9"/>
  <c r="CD302" i="9"/>
  <c r="CD448" i="9"/>
  <c r="CD251" i="9"/>
  <c r="CD142" i="9"/>
  <c r="CD13" i="9"/>
  <c r="CD149" i="9"/>
  <c r="CD37" i="9"/>
  <c r="CD314" i="9"/>
  <c r="CD398" i="9"/>
  <c r="CD257" i="9"/>
  <c r="CD347" i="9"/>
  <c r="CD434" i="9"/>
  <c r="CD385" i="9"/>
  <c r="CD99" i="9"/>
  <c r="CD424" i="9"/>
  <c r="CD379" i="9"/>
  <c r="CD388" i="9"/>
  <c r="CD95" i="9"/>
  <c r="CD98" i="9"/>
  <c r="CD96" i="9"/>
  <c r="CD97" i="9"/>
  <c r="CD14" i="9"/>
  <c r="CD451" i="9"/>
  <c r="CD25" i="9"/>
  <c r="CD293" i="9"/>
  <c r="CD266" i="9"/>
  <c r="CD73" i="9"/>
  <c r="CD446" i="9"/>
  <c r="CD366" i="9"/>
  <c r="CD426" i="9"/>
  <c r="CD520" i="9"/>
  <c r="CD516" i="9"/>
  <c r="CD109" i="9"/>
  <c r="CD191" i="9"/>
  <c r="CD214" i="9"/>
  <c r="CD187" i="9"/>
  <c r="CD61" i="9"/>
  <c r="CD320" i="9"/>
  <c r="CD374" i="9"/>
  <c r="CD177" i="9"/>
  <c r="CD93" i="9"/>
  <c r="CD301" i="9"/>
  <c r="CD233" i="9"/>
  <c r="CD322" i="9"/>
  <c r="CD238" i="9"/>
  <c r="CD312" i="9"/>
  <c r="CD488" i="9"/>
  <c r="CD372" i="9"/>
  <c r="CD443" i="9"/>
  <c r="CD114" i="9"/>
  <c r="CD480" i="9"/>
  <c r="CD394" i="9"/>
  <c r="CD309" i="9"/>
  <c r="CD353" i="9"/>
  <c r="CD226" i="9"/>
  <c r="CD496" i="9"/>
  <c r="CD329" i="9"/>
  <c r="CD256" i="9"/>
  <c r="CD502" i="9"/>
  <c r="CD169" i="9"/>
  <c r="CD200" i="9"/>
  <c r="CD174" i="9"/>
  <c r="CD222" i="9"/>
  <c r="CD194" i="9"/>
  <c r="CD94" i="9"/>
  <c r="CD83" i="9"/>
  <c r="CD476" i="9"/>
  <c r="CD499" i="9"/>
  <c r="CD506" i="9"/>
  <c r="CD85" i="9"/>
  <c r="CD86" i="9"/>
  <c r="CD211" i="9"/>
  <c r="CD461" i="9"/>
  <c r="CD260" i="9"/>
  <c r="CD89" i="9"/>
  <c r="CD183" i="9"/>
  <c r="CD265" i="9"/>
  <c r="CD118" i="9"/>
  <c r="CD158" i="9"/>
  <c r="CD336" i="9"/>
  <c r="CD15" i="9"/>
  <c r="CD153" i="9"/>
  <c r="CD258" i="9"/>
  <c r="CD458" i="9"/>
  <c r="CD380" i="9"/>
  <c r="CD452" i="9"/>
  <c r="CD508" i="9"/>
  <c r="CD22" i="9"/>
  <c r="CD215" i="9"/>
  <c r="CD474" i="9"/>
  <c r="CD127" i="9"/>
  <c r="CD64" i="9"/>
  <c r="CD163" i="9"/>
  <c r="CD445" i="9"/>
  <c r="CD74" i="9"/>
  <c r="CD369" i="9"/>
  <c r="CD168" i="9"/>
  <c r="CD487" i="9"/>
  <c r="CD33" i="9"/>
  <c r="CD206" i="9"/>
  <c r="CD338" i="9"/>
  <c r="CD397" i="9"/>
  <c r="CD518" i="9"/>
  <c r="CD117" i="9"/>
  <c r="CD230" i="9"/>
  <c r="CD408" i="9"/>
  <c r="CD489" i="9"/>
  <c r="CD10" i="9"/>
  <c r="CD244" i="9"/>
  <c r="CD475" i="9"/>
  <c r="CD255" i="9"/>
  <c r="CD267" i="9"/>
  <c r="CD176" i="9"/>
  <c r="CD146" i="9"/>
  <c r="CD465" i="9"/>
  <c r="CD310" i="9"/>
  <c r="CD199" i="9"/>
  <c r="CD269" i="9"/>
  <c r="CD188" i="9"/>
  <c r="CD100" i="9"/>
  <c r="CD247" i="9"/>
  <c r="CD134" i="9"/>
  <c r="CD65" i="9"/>
  <c r="CD311" i="9"/>
  <c r="CD477" i="9"/>
  <c r="CD420" i="9"/>
  <c r="CD210" i="9"/>
  <c r="CD51" i="9"/>
  <c r="CD432" i="9"/>
  <c r="CD384" i="9"/>
  <c r="CD297" i="9"/>
  <c r="CD110" i="9"/>
  <c r="CD34" i="9"/>
  <c r="CD300" i="9"/>
  <c r="CD340" i="9"/>
  <c r="CD101" i="9"/>
  <c r="CD196" i="9"/>
  <c r="CD53" i="9"/>
  <c r="CD92" i="9"/>
  <c r="CD103" i="9"/>
  <c r="CD245" i="9"/>
  <c r="CD433" i="9"/>
  <c r="CD492" i="9"/>
  <c r="CD498" i="9"/>
  <c r="CD218" i="9"/>
  <c r="CD220" i="9"/>
  <c r="CD325" i="9"/>
  <c r="CD378" i="9"/>
  <c r="CD78" i="9"/>
  <c r="CD152" i="9"/>
  <c r="CD513" i="9"/>
  <c r="CD368" i="9"/>
  <c r="CD484" i="9"/>
  <c r="CD393" i="9"/>
  <c r="CD141" i="9"/>
  <c r="CD172" i="9"/>
  <c r="CD304" i="9"/>
  <c r="CD58" i="9"/>
  <c r="CD517" i="9"/>
  <c r="CD467" i="9"/>
  <c r="CD131" i="9"/>
  <c r="CD346" i="9"/>
  <c r="CD473" i="9"/>
  <c r="CD91" i="9"/>
  <c r="CD197" i="9"/>
  <c r="CD140" i="9"/>
  <c r="CD287" i="9"/>
  <c r="CD491" i="9"/>
  <c r="CD421" i="9"/>
  <c r="CD225" i="9"/>
  <c r="CD121" i="9"/>
  <c r="CD519" i="9"/>
  <c r="CD8" i="9"/>
  <c r="CD441" i="9"/>
  <c r="CD44" i="9"/>
  <c r="CD402" i="9"/>
  <c r="CD323" i="9"/>
  <c r="CD219" i="9"/>
  <c r="CD316" i="9"/>
  <c r="BZ108" i="9"/>
  <c r="BZ69" i="9"/>
  <c r="BZ217" i="9"/>
  <c r="BZ296" i="9"/>
  <c r="BZ164" i="9"/>
  <c r="BZ386" i="9"/>
  <c r="BZ409" i="9"/>
  <c r="BZ299" i="9"/>
  <c r="BZ315" i="9"/>
  <c r="BZ115" i="9"/>
  <c r="BZ495" i="9"/>
  <c r="BZ31" i="9"/>
  <c r="BZ42" i="9"/>
  <c r="BZ27" i="9"/>
  <c r="BZ493" i="9"/>
  <c r="BZ279" i="9"/>
  <c r="BZ208" i="9"/>
  <c r="BZ221" i="9"/>
  <c r="BZ182" i="9"/>
  <c r="BZ308" i="9"/>
  <c r="BZ145" i="9"/>
  <c r="BZ456" i="9"/>
  <c r="BZ447" i="9"/>
  <c r="BZ457" i="9"/>
  <c r="BZ396" i="9"/>
  <c r="BZ471" i="9"/>
  <c r="BZ335" i="9"/>
  <c r="BZ352" i="9"/>
  <c r="BZ32" i="9"/>
  <c r="BZ77" i="9"/>
  <c r="BZ80" i="9"/>
  <c r="BZ68" i="9"/>
  <c r="BZ35" i="9"/>
  <c r="BZ24" i="9"/>
  <c r="BZ81" i="9"/>
  <c r="BZ88" i="9"/>
  <c r="BZ122" i="9"/>
  <c r="BZ360" i="9"/>
  <c r="BZ135" i="9"/>
  <c r="BZ162" i="9"/>
  <c r="BZ204" i="9"/>
  <c r="BZ248" i="9"/>
  <c r="BZ249" i="9"/>
  <c r="BZ272" i="9"/>
  <c r="BZ294" i="9"/>
  <c r="BZ332" i="9"/>
  <c r="BZ337" i="9"/>
  <c r="BZ354" i="9"/>
  <c r="BZ418" i="9"/>
  <c r="BZ181" i="9"/>
  <c r="BZ431" i="9"/>
  <c r="BZ435" i="9"/>
  <c r="BZ504" i="9"/>
  <c r="BZ509" i="9"/>
  <c r="BZ511" i="9"/>
  <c r="BZ241" i="9"/>
  <c r="BZ383" i="9"/>
  <c r="BZ227" i="9"/>
  <c r="BZ234" i="9"/>
  <c r="BZ254" i="9"/>
  <c r="BZ363" i="9"/>
  <c r="BZ291" i="9"/>
  <c r="BZ82" i="9"/>
  <c r="BZ453" i="9"/>
  <c r="BZ276" i="9"/>
  <c r="BZ289" i="9"/>
  <c r="BZ250" i="9"/>
  <c r="BZ526" i="9"/>
  <c r="BZ285" i="9"/>
  <c r="BZ38" i="9"/>
  <c r="BZ72" i="9"/>
  <c r="BZ43" i="9"/>
  <c r="BZ469" i="9"/>
  <c r="BZ464" i="9"/>
  <c r="BZ423" i="9"/>
  <c r="BZ479" i="9"/>
  <c r="BZ356" i="9"/>
  <c r="BZ403" i="9"/>
  <c r="BZ412" i="9"/>
  <c r="BZ468" i="9"/>
  <c r="BZ497" i="9"/>
  <c r="BZ223" i="9"/>
  <c r="BZ317" i="9"/>
  <c r="BZ128" i="9"/>
  <c r="BZ154" i="9"/>
  <c r="BZ46" i="9"/>
  <c r="BZ229" i="9"/>
  <c r="BZ286" i="9"/>
  <c r="BZ523" i="9"/>
  <c r="BZ213" i="9"/>
  <c r="BZ137" i="9"/>
  <c r="BZ339" i="9"/>
  <c r="BZ370" i="9"/>
  <c r="BZ371" i="9"/>
  <c r="BZ201" i="9"/>
  <c r="BZ185" i="9"/>
  <c r="BZ524" i="9"/>
  <c r="BZ292" i="9"/>
  <c r="BZ21" i="9"/>
  <c r="BZ303" i="9"/>
  <c r="BZ59" i="9"/>
  <c r="BZ111" i="9"/>
  <c r="BZ11" i="9"/>
  <c r="BZ26" i="9"/>
  <c r="BZ133" i="9"/>
  <c r="BZ155" i="9"/>
  <c r="BZ236" i="9"/>
  <c r="BZ246" i="9"/>
  <c r="BZ259" i="9"/>
  <c r="BZ271" i="9"/>
  <c r="BZ306" i="9"/>
  <c r="BZ355" i="9"/>
  <c r="BZ361" i="9"/>
  <c r="BZ481" i="9"/>
  <c r="BZ525" i="9"/>
  <c r="BZ23" i="9"/>
  <c r="BZ41" i="9"/>
  <c r="BZ60" i="9"/>
  <c r="BZ123" i="9"/>
  <c r="BZ144" i="9"/>
  <c r="BZ160" i="9"/>
  <c r="BZ178" i="9"/>
  <c r="BZ237" i="9"/>
  <c r="BZ261" i="9"/>
  <c r="BZ277" i="9"/>
  <c r="BZ278" i="9"/>
  <c r="BZ319" i="9"/>
  <c r="BZ331" i="9"/>
  <c r="BZ343" i="9"/>
  <c r="BZ375" i="9"/>
  <c r="BZ376" i="9"/>
  <c r="BZ381" i="9"/>
  <c r="BZ382" i="9"/>
  <c r="BZ387" i="9"/>
  <c r="BZ390" i="9"/>
  <c r="BZ401" i="9"/>
  <c r="BZ425" i="9"/>
  <c r="BZ439" i="9"/>
  <c r="BZ500" i="9"/>
  <c r="BZ76" i="9"/>
  <c r="BZ318" i="9"/>
  <c r="BZ50" i="9"/>
  <c r="BZ12" i="9"/>
  <c r="BZ313" i="9"/>
  <c r="BZ186" i="9"/>
  <c r="BZ437" i="9"/>
  <c r="BZ510" i="9"/>
  <c r="BZ136" i="9"/>
  <c r="BZ47" i="9"/>
  <c r="BZ48" i="9"/>
  <c r="BZ49" i="9"/>
  <c r="BZ334" i="9"/>
  <c r="BZ282" i="9"/>
  <c r="BZ75" i="9"/>
  <c r="BZ414" i="9"/>
  <c r="BZ463" i="9"/>
  <c r="BZ40" i="9"/>
  <c r="BZ462" i="9"/>
  <c r="BZ505" i="9"/>
  <c r="BZ173" i="9"/>
  <c r="BZ90" i="9"/>
  <c r="BZ179" i="9"/>
  <c r="BZ410" i="9"/>
  <c r="BZ455" i="9"/>
  <c r="BZ184" i="9"/>
  <c r="BZ171" i="9"/>
  <c r="BZ429" i="9"/>
  <c r="BZ45" i="9"/>
  <c r="BZ52" i="9"/>
  <c r="BZ195" i="9"/>
  <c r="BZ406" i="9"/>
  <c r="BZ307" i="9"/>
  <c r="BZ328" i="9"/>
  <c r="BZ359" i="9"/>
  <c r="BZ357" i="9"/>
  <c r="BZ28" i="9"/>
  <c r="BZ54" i="9"/>
  <c r="BZ143" i="9"/>
  <c r="BZ216" i="9"/>
  <c r="BZ252" i="9"/>
  <c r="BZ263" i="9"/>
  <c r="BZ345" i="9"/>
  <c r="BZ405" i="9"/>
  <c r="BZ478" i="9"/>
  <c r="BZ442" i="9"/>
  <c r="BZ450" i="9"/>
  <c r="BZ275" i="9"/>
  <c r="BZ373" i="9"/>
  <c r="BZ102" i="9"/>
  <c r="BZ392" i="9"/>
  <c r="BZ159" i="9"/>
  <c r="BZ399" i="9"/>
  <c r="BZ521" i="9"/>
  <c r="BZ198" i="9"/>
  <c r="BZ150" i="9"/>
  <c r="BZ344" i="9"/>
  <c r="BZ290" i="9"/>
  <c r="BZ148" i="9"/>
  <c r="BZ120" i="9"/>
  <c r="BZ472" i="9"/>
  <c r="BZ139" i="9"/>
  <c r="BZ413" i="9"/>
  <c r="BZ440" i="9"/>
  <c r="BZ224" i="9"/>
  <c r="BZ364" i="9"/>
  <c r="BZ341" i="9"/>
  <c r="BZ349" i="9"/>
  <c r="BZ391" i="9"/>
  <c r="BZ203" i="9"/>
  <c r="BZ470" i="9"/>
  <c r="BZ411" i="9"/>
  <c r="BZ514" i="9"/>
  <c r="BZ365" i="9"/>
  <c r="BZ273" i="9"/>
  <c r="BZ20" i="9"/>
  <c r="BZ116" i="9"/>
  <c r="BZ503" i="9"/>
  <c r="BZ36" i="9"/>
  <c r="BZ202" i="9"/>
  <c r="BZ231" i="9"/>
  <c r="BZ428" i="9"/>
  <c r="BZ444" i="9"/>
  <c r="BZ113" i="9"/>
  <c r="BZ57" i="9"/>
  <c r="BZ242" i="9"/>
  <c r="BZ70" i="9"/>
  <c r="BZ126" i="9"/>
  <c r="BZ348" i="9"/>
  <c r="BZ460" i="9"/>
  <c r="BZ494" i="9"/>
  <c r="BZ130" i="9"/>
  <c r="BZ165" i="9"/>
  <c r="BZ389" i="9"/>
  <c r="BZ56" i="9"/>
  <c r="BZ66" i="9"/>
  <c r="BZ268" i="9"/>
  <c r="BZ419" i="9"/>
  <c r="BZ67" i="9"/>
  <c r="BZ71" i="9"/>
  <c r="BZ454" i="9"/>
  <c r="BZ239" i="9"/>
  <c r="BZ324" i="9"/>
  <c r="BZ515" i="9"/>
  <c r="BZ395" i="9"/>
  <c r="BZ490" i="9"/>
  <c r="BZ228" i="9"/>
  <c r="BZ415" i="9"/>
  <c r="BZ449" i="9"/>
  <c r="BZ351" i="9"/>
  <c r="BZ235" i="9"/>
  <c r="BZ156" i="9"/>
  <c r="BZ16" i="9"/>
  <c r="BZ79" i="9"/>
  <c r="BZ9" i="9"/>
  <c r="BZ105" i="9"/>
  <c r="BZ138" i="9"/>
  <c r="BZ407" i="9"/>
  <c r="BZ167" i="9"/>
  <c r="BZ189" i="9"/>
  <c r="BZ342" i="9"/>
  <c r="BZ522" i="9"/>
  <c r="BZ151" i="9"/>
  <c r="BZ326" i="9"/>
  <c r="BZ362" i="9"/>
  <c r="BZ190" i="9"/>
  <c r="BZ124" i="9"/>
  <c r="BZ205" i="9"/>
  <c r="BZ404" i="9"/>
  <c r="BZ486" i="9"/>
  <c r="BZ30" i="9"/>
  <c r="BZ55" i="9"/>
  <c r="BZ192" i="9"/>
  <c r="BZ466" i="9"/>
  <c r="BZ430" i="9"/>
  <c r="BZ483" i="9"/>
  <c r="BZ232" i="9"/>
  <c r="BZ377" i="9"/>
  <c r="BZ84" i="9"/>
  <c r="BZ129" i="9"/>
  <c r="BZ17" i="9"/>
  <c r="BZ170" i="9"/>
  <c r="BZ507" i="9"/>
  <c r="BZ253" i="9"/>
  <c r="BZ427" i="9"/>
  <c r="BZ119" i="9"/>
  <c r="BZ132" i="9"/>
  <c r="BZ422" i="9"/>
  <c r="BZ147" i="9"/>
  <c r="BZ161" i="9"/>
  <c r="BZ212" i="9"/>
  <c r="BZ288" i="9"/>
  <c r="BZ295" i="9"/>
  <c r="BZ459" i="9"/>
  <c r="BZ106" i="9"/>
  <c r="BZ274" i="9"/>
  <c r="BZ281" i="9"/>
  <c r="BZ333" i="9"/>
  <c r="BZ283" i="9"/>
  <c r="BZ63" i="9"/>
  <c r="BZ512" i="9"/>
  <c r="BZ166" i="9"/>
  <c r="BZ482" i="9"/>
  <c r="BZ207" i="9"/>
  <c r="BZ501" i="9"/>
  <c r="BZ262" i="9"/>
  <c r="BZ417" i="9"/>
  <c r="BZ400" i="9"/>
  <c r="BZ416" i="9"/>
  <c r="BZ157" i="9"/>
  <c r="BZ305" i="9"/>
  <c r="BZ87" i="9"/>
  <c r="BZ240" i="9"/>
  <c r="BZ321" i="9"/>
  <c r="BZ175" i="9"/>
  <c r="BZ284" i="9"/>
  <c r="BZ243" i="9"/>
  <c r="BZ112" i="9"/>
  <c r="BZ29" i="9"/>
  <c r="BZ280" i="9"/>
  <c r="BZ193" i="9"/>
  <c r="BZ209" i="9"/>
  <c r="BZ298" i="9"/>
  <c r="BZ125" i="9"/>
  <c r="BZ107" i="9"/>
  <c r="BZ62" i="9"/>
  <c r="BZ39" i="9"/>
  <c r="BZ330" i="9"/>
  <c r="BZ367" i="9"/>
  <c r="BZ327" i="9"/>
  <c r="BZ264" i="9"/>
  <c r="BZ104" i="9"/>
  <c r="BZ18" i="9"/>
  <c r="BZ180" i="9"/>
  <c r="BZ358" i="9"/>
  <c r="BZ350" i="9"/>
  <c r="BZ438" i="9"/>
  <c r="BZ485" i="9"/>
  <c r="BZ436" i="9"/>
  <c r="BZ270" i="9"/>
  <c r="BZ19" i="9"/>
  <c r="BZ302" i="9"/>
  <c r="BZ448" i="9"/>
  <c r="BZ251" i="9"/>
  <c r="BZ142" i="9"/>
  <c r="BZ13" i="9"/>
  <c r="BZ149" i="9"/>
  <c r="BZ37" i="9"/>
  <c r="BZ314" i="9"/>
  <c r="BZ398" i="9"/>
  <c r="BZ257" i="9"/>
  <c r="BZ347" i="9"/>
  <c r="BZ434" i="9"/>
  <c r="BZ385" i="9"/>
  <c r="BZ99" i="9"/>
  <c r="BZ424" i="9"/>
  <c r="BZ379" i="9"/>
  <c r="BZ388" i="9"/>
  <c r="BZ95" i="9"/>
  <c r="BZ98" i="9"/>
  <c r="BZ96" i="9"/>
  <c r="BZ97" i="9"/>
  <c r="BZ14" i="9"/>
  <c r="BZ451" i="9"/>
  <c r="BZ25" i="9"/>
  <c r="BZ293" i="9"/>
  <c r="BZ266" i="9"/>
  <c r="BZ73" i="9"/>
  <c r="BZ446" i="9"/>
  <c r="BZ366" i="9"/>
  <c r="BZ426" i="9"/>
  <c r="BZ520" i="9"/>
  <c r="BZ516" i="9"/>
  <c r="BZ109" i="9"/>
  <c r="BZ191" i="9"/>
  <c r="BZ214" i="9"/>
  <c r="BZ187" i="9"/>
  <c r="BZ61" i="9"/>
  <c r="BZ320" i="9"/>
  <c r="BZ374" i="9"/>
  <c r="BZ177" i="9"/>
  <c r="BZ93" i="9"/>
  <c r="BZ301" i="9"/>
  <c r="BZ233" i="9"/>
  <c r="BZ322" i="9"/>
  <c r="BZ238" i="9"/>
  <c r="BZ312" i="9"/>
  <c r="BZ488" i="9"/>
  <c r="BZ372" i="9"/>
  <c r="BZ443" i="9"/>
  <c r="BZ114" i="9"/>
  <c r="BZ480" i="9"/>
  <c r="BZ394" i="9"/>
  <c r="BZ309" i="9"/>
  <c r="BZ353" i="9"/>
  <c r="BZ226" i="9"/>
  <c r="BZ496" i="9"/>
  <c r="BZ329" i="9"/>
  <c r="BZ256" i="9"/>
  <c r="BZ502" i="9"/>
  <c r="BZ169" i="9"/>
  <c r="BZ200" i="9"/>
  <c r="BZ174" i="9"/>
  <c r="BZ222" i="9"/>
  <c r="BZ194" i="9"/>
  <c r="BZ94" i="9"/>
  <c r="BZ83" i="9"/>
  <c r="BZ476" i="9"/>
  <c r="BZ499" i="9"/>
  <c r="BZ506" i="9"/>
  <c r="BZ85" i="9"/>
  <c r="BZ86" i="9"/>
  <c r="BZ211" i="9"/>
  <c r="BZ461" i="9"/>
  <c r="BZ260" i="9"/>
  <c r="BZ89" i="9"/>
  <c r="BZ183" i="9"/>
  <c r="BZ265" i="9"/>
  <c r="BZ118" i="9"/>
  <c r="BZ158" i="9"/>
  <c r="BZ336" i="9"/>
  <c r="BZ15" i="9"/>
  <c r="BZ153" i="9"/>
  <c r="BZ258" i="9"/>
  <c r="BZ458" i="9"/>
  <c r="BZ380" i="9"/>
  <c r="BZ452" i="9"/>
  <c r="BZ508" i="9"/>
  <c r="BZ22" i="9"/>
  <c r="BZ215" i="9"/>
  <c r="BZ474" i="9"/>
  <c r="BZ127" i="9"/>
  <c r="BZ64" i="9"/>
  <c r="BZ163" i="9"/>
  <c r="BZ445" i="9"/>
  <c r="BZ74" i="9"/>
  <c r="BZ369" i="9"/>
  <c r="BZ168" i="9"/>
  <c r="BZ487" i="9"/>
  <c r="BZ33" i="9"/>
  <c r="BZ206" i="9"/>
  <c r="BZ338" i="9"/>
  <c r="BZ397" i="9"/>
  <c r="BZ518" i="9"/>
  <c r="BZ117" i="9"/>
  <c r="BZ230" i="9"/>
  <c r="BZ408" i="9"/>
  <c r="BZ489" i="9"/>
  <c r="BZ10" i="9"/>
  <c r="BZ244" i="9"/>
  <c r="BZ475" i="9"/>
  <c r="BZ255" i="9"/>
  <c r="BZ267" i="9"/>
  <c r="BZ176" i="9"/>
  <c r="BZ146" i="9"/>
  <c r="BZ465" i="9"/>
  <c r="BZ310" i="9"/>
  <c r="BZ199" i="9"/>
  <c r="BZ269" i="9"/>
  <c r="BZ188" i="9"/>
  <c r="BZ100" i="9"/>
  <c r="BZ247" i="9"/>
  <c r="BZ134" i="9"/>
  <c r="BZ65" i="9"/>
  <c r="BZ311" i="9"/>
  <c r="BZ477" i="9"/>
  <c r="BZ420" i="9"/>
  <c r="BZ210" i="9"/>
  <c r="BZ51" i="9"/>
  <c r="BZ432" i="9"/>
  <c r="BZ384" i="9"/>
  <c r="BZ297" i="9"/>
  <c r="BZ110" i="9"/>
  <c r="BZ34" i="9"/>
  <c r="BZ300" i="9"/>
  <c r="BZ340" i="9"/>
  <c r="BZ101" i="9"/>
  <c r="BZ196" i="9"/>
  <c r="BZ53" i="9"/>
  <c r="BZ92" i="9"/>
  <c r="BZ103" i="9"/>
  <c r="BZ245" i="9"/>
  <c r="BZ433" i="9"/>
  <c r="BZ492" i="9"/>
  <c r="BZ498" i="9"/>
  <c r="BZ218" i="9"/>
  <c r="BZ220" i="9"/>
  <c r="BZ325" i="9"/>
  <c r="BZ378" i="9"/>
  <c r="BZ78" i="9"/>
  <c r="BZ152" i="9"/>
  <c r="BZ513" i="9"/>
  <c r="BZ368" i="9"/>
  <c r="BZ484" i="9"/>
  <c r="BZ393" i="9"/>
  <c r="BZ141" i="9"/>
  <c r="BZ172" i="9"/>
  <c r="BZ304" i="9"/>
  <c r="BZ58" i="9"/>
  <c r="BZ517" i="9"/>
  <c r="BZ467" i="9"/>
  <c r="BZ131" i="9"/>
  <c r="BZ346" i="9"/>
  <c r="BZ473" i="9"/>
  <c r="BZ91" i="9"/>
  <c r="BZ197" i="9"/>
  <c r="BZ140" i="9"/>
  <c r="BZ287" i="9"/>
  <c r="BZ491" i="9"/>
  <c r="BZ421" i="9"/>
  <c r="BZ225" i="9"/>
  <c r="BZ121" i="9"/>
  <c r="BZ519" i="9"/>
  <c r="BZ8" i="9"/>
  <c r="BZ441" i="9"/>
  <c r="BZ44" i="9"/>
  <c r="BZ402" i="9"/>
  <c r="BZ323" i="9"/>
  <c r="BZ219" i="9"/>
  <c r="BZ316" i="9"/>
  <c r="BV108" i="9"/>
  <c r="BV69" i="9"/>
  <c r="BV217" i="9"/>
  <c r="BV296" i="9"/>
  <c r="BV164" i="9"/>
  <c r="BV386" i="9"/>
  <c r="BV409" i="9"/>
  <c r="BV299" i="9"/>
  <c r="BV315" i="9"/>
  <c r="BV115" i="9"/>
  <c r="BV495" i="9"/>
  <c r="BV31" i="9"/>
  <c r="BV42" i="9"/>
  <c r="BV27" i="9"/>
  <c r="BV493" i="9"/>
  <c r="BV279" i="9"/>
  <c r="BV208" i="9"/>
  <c r="BV221" i="9"/>
  <c r="BV182" i="9"/>
  <c r="BV308" i="9"/>
  <c r="BV145" i="9"/>
  <c r="BV456" i="9"/>
  <c r="BV447" i="9"/>
  <c r="BV457" i="9"/>
  <c r="BV396" i="9"/>
  <c r="BV471" i="9"/>
  <c r="BV335" i="9"/>
  <c r="BV352" i="9"/>
  <c r="BV32" i="9"/>
  <c r="BV77" i="9"/>
  <c r="BV80" i="9"/>
  <c r="BV68" i="9"/>
  <c r="BV35" i="9"/>
  <c r="BV24" i="9"/>
  <c r="BV81" i="9"/>
  <c r="BV88" i="9"/>
  <c r="BV122" i="9"/>
  <c r="BV360" i="9"/>
  <c r="BV135" i="9"/>
  <c r="BV162" i="9"/>
  <c r="BV204" i="9"/>
  <c r="BV248" i="9"/>
  <c r="BV249" i="9"/>
  <c r="BV272" i="9"/>
  <c r="BV294" i="9"/>
  <c r="BV332" i="9"/>
  <c r="BV337" i="9"/>
  <c r="BV354" i="9"/>
  <c r="BV418" i="9"/>
  <c r="BV181" i="9"/>
  <c r="BV431" i="9"/>
  <c r="BV435" i="9"/>
  <c r="BV504" i="9"/>
  <c r="BV509" i="9"/>
  <c r="BV511" i="9"/>
  <c r="BV241" i="9"/>
  <c r="BV383" i="9"/>
  <c r="BV227" i="9"/>
  <c r="BV234" i="9"/>
  <c r="BV254" i="9"/>
  <c r="BV363" i="9"/>
  <c r="BV291" i="9"/>
  <c r="BV82" i="9"/>
  <c r="BV453" i="9"/>
  <c r="BV276" i="9"/>
  <c r="BV289" i="9"/>
  <c r="BV250" i="9"/>
  <c r="BV526" i="9"/>
  <c r="BV285" i="9"/>
  <c r="BV38" i="9"/>
  <c r="BV72" i="9"/>
  <c r="BV43" i="9"/>
  <c r="BV469" i="9"/>
  <c r="BV464" i="9"/>
  <c r="BV423" i="9"/>
  <c r="BV479" i="9"/>
  <c r="BV356" i="9"/>
  <c r="BV403" i="9"/>
  <c r="BV412" i="9"/>
  <c r="BV468" i="9"/>
  <c r="BV497" i="9"/>
  <c r="BV223" i="9"/>
  <c r="BV317" i="9"/>
  <c r="BV128" i="9"/>
  <c r="BV154" i="9"/>
  <c r="BV46" i="9"/>
  <c r="BV229" i="9"/>
  <c r="BV286" i="9"/>
  <c r="BV523" i="9"/>
  <c r="BV213" i="9"/>
  <c r="BV137" i="9"/>
  <c r="BV339" i="9"/>
  <c r="BV370" i="9"/>
  <c r="BV371" i="9"/>
  <c r="BV201" i="9"/>
  <c r="BV185" i="9"/>
  <c r="BV524" i="9"/>
  <c r="BV292" i="9"/>
  <c r="BV21" i="9"/>
  <c r="BV303" i="9"/>
  <c r="BV59" i="9"/>
  <c r="BV111" i="9"/>
  <c r="BV11" i="9"/>
  <c r="BV26" i="9"/>
  <c r="BV133" i="9"/>
  <c r="BV155" i="9"/>
  <c r="BV236" i="9"/>
  <c r="BV246" i="9"/>
  <c r="BV259" i="9"/>
  <c r="BV271" i="9"/>
  <c r="BV306" i="9"/>
  <c r="BV355" i="9"/>
  <c r="BV361" i="9"/>
  <c r="BV481" i="9"/>
  <c r="BV525" i="9"/>
  <c r="BV23" i="9"/>
  <c r="BV41" i="9"/>
  <c r="BV60" i="9"/>
  <c r="BV123" i="9"/>
  <c r="BV144" i="9"/>
  <c r="BV160" i="9"/>
  <c r="BV178" i="9"/>
  <c r="BV237" i="9"/>
  <c r="BV261" i="9"/>
  <c r="BV277" i="9"/>
  <c r="BV278" i="9"/>
  <c r="BV319" i="9"/>
  <c r="BV331" i="9"/>
  <c r="BV343" i="9"/>
  <c r="BV375" i="9"/>
  <c r="BV376" i="9"/>
  <c r="BV381" i="9"/>
  <c r="BV382" i="9"/>
  <c r="BV387" i="9"/>
  <c r="BV390" i="9"/>
  <c r="BV401" i="9"/>
  <c r="BV425" i="9"/>
  <c r="BV439" i="9"/>
  <c r="BV500" i="9"/>
  <c r="BV76" i="9"/>
  <c r="BV318" i="9"/>
  <c r="BV50" i="9"/>
  <c r="BV12" i="9"/>
  <c r="BV313" i="9"/>
  <c r="BV186" i="9"/>
  <c r="BV437" i="9"/>
  <c r="BV510" i="9"/>
  <c r="BV136" i="9"/>
  <c r="BV47" i="9"/>
  <c r="BV48" i="9"/>
  <c r="BV49" i="9"/>
  <c r="BV334" i="9"/>
  <c r="BV282" i="9"/>
  <c r="BV75" i="9"/>
  <c r="BV414" i="9"/>
  <c r="BV463" i="9"/>
  <c r="BV40" i="9"/>
  <c r="BV462" i="9"/>
  <c r="BV505" i="9"/>
  <c r="BV173" i="9"/>
  <c r="BV90" i="9"/>
  <c r="BV179" i="9"/>
  <c r="BV410" i="9"/>
  <c r="BV455" i="9"/>
  <c r="BV184" i="9"/>
  <c r="BV171" i="9"/>
  <c r="BV429" i="9"/>
  <c r="BV45" i="9"/>
  <c r="BV52" i="9"/>
  <c r="BV195" i="9"/>
  <c r="BV406" i="9"/>
  <c r="BV307" i="9"/>
  <c r="BV328" i="9"/>
  <c r="BV359" i="9"/>
  <c r="BV357" i="9"/>
  <c r="BV28" i="9"/>
  <c r="BV54" i="9"/>
  <c r="BV143" i="9"/>
  <c r="BV216" i="9"/>
  <c r="BV252" i="9"/>
  <c r="BV263" i="9"/>
  <c r="BV345" i="9"/>
  <c r="BV405" i="9"/>
  <c r="BV478" i="9"/>
  <c r="BV442" i="9"/>
  <c r="BV450" i="9"/>
  <c r="BV275" i="9"/>
  <c r="BV373" i="9"/>
  <c r="BV102" i="9"/>
  <c r="BV392" i="9"/>
  <c r="BV159" i="9"/>
  <c r="BV399" i="9"/>
  <c r="BV521" i="9"/>
  <c r="BV198" i="9"/>
  <c r="BV150" i="9"/>
  <c r="BV344" i="9"/>
  <c r="BV290" i="9"/>
  <c r="BV148" i="9"/>
  <c r="BV120" i="9"/>
  <c r="BV472" i="9"/>
  <c r="BV139" i="9"/>
  <c r="BV413" i="9"/>
  <c r="BV440" i="9"/>
  <c r="BV224" i="9"/>
  <c r="BV364" i="9"/>
  <c r="BV341" i="9"/>
  <c r="BV349" i="9"/>
  <c r="BV391" i="9"/>
  <c r="BV203" i="9"/>
  <c r="BV470" i="9"/>
  <c r="BV411" i="9"/>
  <c r="BV514" i="9"/>
  <c r="BV365" i="9"/>
  <c r="BV273" i="9"/>
  <c r="BV20" i="9"/>
  <c r="BV116" i="9"/>
  <c r="BV503" i="9"/>
  <c r="BV36" i="9"/>
  <c r="BV202" i="9"/>
  <c r="BV231" i="9"/>
  <c r="BV428" i="9"/>
  <c r="BV444" i="9"/>
  <c r="BV113" i="9"/>
  <c r="BV57" i="9"/>
  <c r="BV242" i="9"/>
  <c r="BV70" i="9"/>
  <c r="BV126" i="9"/>
  <c r="BV348" i="9"/>
  <c r="BV460" i="9"/>
  <c r="BV494" i="9"/>
  <c r="BV130" i="9"/>
  <c r="BV165" i="9"/>
  <c r="BV389" i="9"/>
  <c r="BV56" i="9"/>
  <c r="BV66" i="9"/>
  <c r="BV268" i="9"/>
  <c r="BV419" i="9"/>
  <c r="BV67" i="9"/>
  <c r="BV71" i="9"/>
  <c r="BV454" i="9"/>
  <c r="BV239" i="9"/>
  <c r="BV324" i="9"/>
  <c r="BV515" i="9"/>
  <c r="BV395" i="9"/>
  <c r="BV490" i="9"/>
  <c r="BV228" i="9"/>
  <c r="BV415" i="9"/>
  <c r="BV449" i="9"/>
  <c r="BV351" i="9"/>
  <c r="BV235" i="9"/>
  <c r="BV156" i="9"/>
  <c r="BV16" i="9"/>
  <c r="BV79" i="9"/>
  <c r="BV9" i="9"/>
  <c r="BV105" i="9"/>
  <c r="BV138" i="9"/>
  <c r="BV407" i="9"/>
  <c r="BV167" i="9"/>
  <c r="BV189" i="9"/>
  <c r="BV342" i="9"/>
  <c r="BV522" i="9"/>
  <c r="BV151" i="9"/>
  <c r="BV326" i="9"/>
  <c r="BV362" i="9"/>
  <c r="BV190" i="9"/>
  <c r="BV124" i="9"/>
  <c r="BV205" i="9"/>
  <c r="BV404" i="9"/>
  <c r="BV486" i="9"/>
  <c r="BV30" i="9"/>
  <c r="BV55" i="9"/>
  <c r="BV192" i="9"/>
  <c r="BV466" i="9"/>
  <c r="BV430" i="9"/>
  <c r="BV483" i="9"/>
  <c r="BV232" i="9"/>
  <c r="BV377" i="9"/>
  <c r="BV84" i="9"/>
  <c r="BV129" i="9"/>
  <c r="BV17" i="9"/>
  <c r="BV170" i="9"/>
  <c r="BV507" i="9"/>
  <c r="BV253" i="9"/>
  <c r="BV427" i="9"/>
  <c r="BV119" i="9"/>
  <c r="BV132" i="9"/>
  <c r="BV422" i="9"/>
  <c r="BV147" i="9"/>
  <c r="BV161" i="9"/>
  <c r="BV212" i="9"/>
  <c r="BV288" i="9"/>
  <c r="BV295" i="9"/>
  <c r="BV459" i="9"/>
  <c r="BV106" i="9"/>
  <c r="BV274" i="9"/>
  <c r="BV281" i="9"/>
  <c r="BV333" i="9"/>
  <c r="BV283" i="9"/>
  <c r="BV63" i="9"/>
  <c r="BV512" i="9"/>
  <c r="BV166" i="9"/>
  <c r="BV482" i="9"/>
  <c r="BV207" i="9"/>
  <c r="BV501" i="9"/>
  <c r="BV262" i="9"/>
  <c r="BV417" i="9"/>
  <c r="BV400" i="9"/>
  <c r="BV416" i="9"/>
  <c r="BV157" i="9"/>
  <c r="BV305" i="9"/>
  <c r="BV87" i="9"/>
  <c r="BV240" i="9"/>
  <c r="BV321" i="9"/>
  <c r="BV175" i="9"/>
  <c r="BV284" i="9"/>
  <c r="BV243" i="9"/>
  <c r="BV112" i="9"/>
  <c r="BV29" i="9"/>
  <c r="BV280" i="9"/>
  <c r="BV193" i="9"/>
  <c r="BV209" i="9"/>
  <c r="BV298" i="9"/>
  <c r="BV125" i="9"/>
  <c r="BV107" i="9"/>
  <c r="BV62" i="9"/>
  <c r="BV39" i="9"/>
  <c r="BV330" i="9"/>
  <c r="BV367" i="9"/>
  <c r="BV327" i="9"/>
  <c r="BV264" i="9"/>
  <c r="BV104" i="9"/>
  <c r="BV18" i="9"/>
  <c r="BV180" i="9"/>
  <c r="BV358" i="9"/>
  <c r="BV350" i="9"/>
  <c r="BV438" i="9"/>
  <c r="BV485" i="9"/>
  <c r="BV436" i="9"/>
  <c r="BV270" i="9"/>
  <c r="BV19" i="9"/>
  <c r="BV302" i="9"/>
  <c r="BV448" i="9"/>
  <c r="BV251" i="9"/>
  <c r="BV142" i="9"/>
  <c r="BV13" i="9"/>
  <c r="BV149" i="9"/>
  <c r="BV37" i="9"/>
  <c r="BV314" i="9"/>
  <c r="BV398" i="9"/>
  <c r="BV257" i="9"/>
  <c r="BV347" i="9"/>
  <c r="BV434" i="9"/>
  <c r="BV385" i="9"/>
  <c r="BV99" i="9"/>
  <c r="BV424" i="9"/>
  <c r="BV379" i="9"/>
  <c r="BV388" i="9"/>
  <c r="BV95" i="9"/>
  <c r="BV98" i="9"/>
  <c r="BV96" i="9"/>
  <c r="BV97" i="9"/>
  <c r="BV14" i="9"/>
  <c r="BV451" i="9"/>
  <c r="BV25" i="9"/>
  <c r="BV293" i="9"/>
  <c r="BV266" i="9"/>
  <c r="BV73" i="9"/>
  <c r="BV446" i="9"/>
  <c r="BV366" i="9"/>
  <c r="BV426" i="9"/>
  <c r="BV520" i="9"/>
  <c r="BV516" i="9"/>
  <c r="BV109" i="9"/>
  <c r="BV191" i="9"/>
  <c r="BV214" i="9"/>
  <c r="BV187" i="9"/>
  <c r="BV61" i="9"/>
  <c r="BV320" i="9"/>
  <c r="BV374" i="9"/>
  <c r="BV177" i="9"/>
  <c r="BV93" i="9"/>
  <c r="BV301" i="9"/>
  <c r="BV233" i="9"/>
  <c r="BV322" i="9"/>
  <c r="BV238" i="9"/>
  <c r="BV312" i="9"/>
  <c r="BV488" i="9"/>
  <c r="BV372" i="9"/>
  <c r="BV443" i="9"/>
  <c r="BV114" i="9"/>
  <c r="BV480" i="9"/>
  <c r="BV394" i="9"/>
  <c r="BV309" i="9"/>
  <c r="BV353" i="9"/>
  <c r="BV226" i="9"/>
  <c r="BV496" i="9"/>
  <c r="BV329" i="9"/>
  <c r="BV256" i="9"/>
  <c r="BV502" i="9"/>
  <c r="BV169" i="9"/>
  <c r="BV200" i="9"/>
  <c r="BV174" i="9"/>
  <c r="BV222" i="9"/>
  <c r="BV194" i="9"/>
  <c r="BV94" i="9"/>
  <c r="BV83" i="9"/>
  <c r="BV476" i="9"/>
  <c r="BV499" i="9"/>
  <c r="BV506" i="9"/>
  <c r="BV85" i="9"/>
  <c r="BV86" i="9"/>
  <c r="BV211" i="9"/>
  <c r="BV461" i="9"/>
  <c r="BV260" i="9"/>
  <c r="BV89" i="9"/>
  <c r="BV183" i="9"/>
  <c r="BV265" i="9"/>
  <c r="BV118" i="9"/>
  <c r="BV158" i="9"/>
  <c r="BV336" i="9"/>
  <c r="BV15" i="9"/>
  <c r="BV153" i="9"/>
  <c r="BV258" i="9"/>
  <c r="BV458" i="9"/>
  <c r="BV380" i="9"/>
  <c r="BV452" i="9"/>
  <c r="BV508" i="9"/>
  <c r="BV22" i="9"/>
  <c r="BV215" i="9"/>
  <c r="BV474" i="9"/>
  <c r="BV127" i="9"/>
  <c r="BV64" i="9"/>
  <c r="BV163" i="9"/>
  <c r="BV445" i="9"/>
  <c r="BV74" i="9"/>
  <c r="BV369" i="9"/>
  <c r="BV168" i="9"/>
  <c r="BV487" i="9"/>
  <c r="BV33" i="9"/>
  <c r="BV206" i="9"/>
  <c r="BV338" i="9"/>
  <c r="BV397" i="9"/>
  <c r="BV518" i="9"/>
  <c r="BV117" i="9"/>
  <c r="BV230" i="9"/>
  <c r="BV408" i="9"/>
  <c r="BV489" i="9"/>
  <c r="BV10" i="9"/>
  <c r="BV244" i="9"/>
  <c r="BV475" i="9"/>
  <c r="BV255" i="9"/>
  <c r="BV267" i="9"/>
  <c r="BV176" i="9"/>
  <c r="BV146" i="9"/>
  <c r="BV465" i="9"/>
  <c r="BV310" i="9"/>
  <c r="BV199" i="9"/>
  <c r="BV269" i="9"/>
  <c r="BV188" i="9"/>
  <c r="BV100" i="9"/>
  <c r="BV247" i="9"/>
  <c r="BV134" i="9"/>
  <c r="BV65" i="9"/>
  <c r="BV311" i="9"/>
  <c r="BV477" i="9"/>
  <c r="BV420" i="9"/>
  <c r="BV210" i="9"/>
  <c r="BV51" i="9"/>
  <c r="BV432" i="9"/>
  <c r="BV384" i="9"/>
  <c r="BV297" i="9"/>
  <c r="BV110" i="9"/>
  <c r="BV34" i="9"/>
  <c r="BV300" i="9"/>
  <c r="BV340" i="9"/>
  <c r="BV101" i="9"/>
  <c r="BV196" i="9"/>
  <c r="BV53" i="9"/>
  <c r="BV92" i="9"/>
  <c r="BV103" i="9"/>
  <c r="BV245" i="9"/>
  <c r="BV433" i="9"/>
  <c r="BV492" i="9"/>
  <c r="BV498" i="9"/>
  <c r="BV218" i="9"/>
  <c r="BV220" i="9"/>
  <c r="BV325" i="9"/>
  <c r="BV378" i="9"/>
  <c r="BV78" i="9"/>
  <c r="BV152" i="9"/>
  <c r="BV513" i="9"/>
  <c r="BV368" i="9"/>
  <c r="BV484" i="9"/>
  <c r="BV393" i="9"/>
  <c r="BV141" i="9"/>
  <c r="BV172" i="9"/>
  <c r="BV304" i="9"/>
  <c r="BV58" i="9"/>
  <c r="BV517" i="9"/>
  <c r="BV467" i="9"/>
  <c r="BV131" i="9"/>
  <c r="BV346" i="9"/>
  <c r="BV473" i="9"/>
  <c r="BV91" i="9"/>
  <c r="BV197" i="9"/>
  <c r="BV140" i="9"/>
  <c r="BV287" i="9"/>
  <c r="BV491" i="9"/>
  <c r="BV421" i="9"/>
  <c r="BV225" i="9"/>
  <c r="BV121" i="9"/>
  <c r="BV519" i="9"/>
  <c r="BV8" i="9"/>
  <c r="BV441" i="9"/>
  <c r="BV44" i="9"/>
  <c r="BV402" i="9"/>
  <c r="BV323" i="9"/>
  <c r="BV219" i="9"/>
  <c r="BV316" i="9"/>
  <c r="BR108" i="9"/>
  <c r="BR69" i="9"/>
  <c r="BR217" i="9"/>
  <c r="BR296" i="9"/>
  <c r="BR164" i="9"/>
  <c r="BR386" i="9"/>
  <c r="BR409" i="9"/>
  <c r="BR299" i="9"/>
  <c r="BR315" i="9"/>
  <c r="BR115" i="9"/>
  <c r="BR495" i="9"/>
  <c r="BR31" i="9"/>
  <c r="BR42" i="9"/>
  <c r="BR27" i="9"/>
  <c r="BR493" i="9"/>
  <c r="BR279" i="9"/>
  <c r="BR208" i="9"/>
  <c r="BR221" i="9"/>
  <c r="BR182" i="9"/>
  <c r="BR308" i="9"/>
  <c r="BR145" i="9"/>
  <c r="BR456" i="9"/>
  <c r="BR447" i="9"/>
  <c r="BR457" i="9"/>
  <c r="BR396" i="9"/>
  <c r="BR471" i="9"/>
  <c r="BR335" i="9"/>
  <c r="BR352" i="9"/>
  <c r="BR32" i="9"/>
  <c r="BR77" i="9"/>
  <c r="BR80" i="9"/>
  <c r="BR68" i="9"/>
  <c r="BR35" i="9"/>
  <c r="BR24" i="9"/>
  <c r="BR81" i="9"/>
  <c r="BR88" i="9"/>
  <c r="BR122" i="9"/>
  <c r="BR360" i="9"/>
  <c r="BR135" i="9"/>
  <c r="BR162" i="9"/>
  <c r="BR204" i="9"/>
  <c r="BR248" i="9"/>
  <c r="BR249" i="9"/>
  <c r="BR272" i="9"/>
  <c r="BR294" i="9"/>
  <c r="BR332" i="9"/>
  <c r="BR337" i="9"/>
  <c r="BR354" i="9"/>
  <c r="BR418" i="9"/>
  <c r="BR181" i="9"/>
  <c r="BR431" i="9"/>
  <c r="BR435" i="9"/>
  <c r="BR504" i="9"/>
  <c r="BR509" i="9"/>
  <c r="BR511" i="9"/>
  <c r="BR241" i="9"/>
  <c r="BR383" i="9"/>
  <c r="BR227" i="9"/>
  <c r="BR234" i="9"/>
  <c r="BR254" i="9"/>
  <c r="BR363" i="9"/>
  <c r="BR291" i="9"/>
  <c r="BR82" i="9"/>
  <c r="BR453" i="9"/>
  <c r="BR276" i="9"/>
  <c r="BR289" i="9"/>
  <c r="BR250" i="9"/>
  <c r="BR526" i="9"/>
  <c r="BR285" i="9"/>
  <c r="BR38" i="9"/>
  <c r="BR72" i="9"/>
  <c r="BR43" i="9"/>
  <c r="BR469" i="9"/>
  <c r="BR464" i="9"/>
  <c r="BR423" i="9"/>
  <c r="BR479" i="9"/>
  <c r="BR356" i="9"/>
  <c r="BR403" i="9"/>
  <c r="BR412" i="9"/>
  <c r="BR468" i="9"/>
  <c r="BR497" i="9"/>
  <c r="BR223" i="9"/>
  <c r="BR317" i="9"/>
  <c r="BR128" i="9"/>
  <c r="BR154" i="9"/>
  <c r="BR46" i="9"/>
  <c r="BR229" i="9"/>
  <c r="BR286" i="9"/>
  <c r="BR523" i="9"/>
  <c r="BR213" i="9"/>
  <c r="BR137" i="9"/>
  <c r="BR339" i="9"/>
  <c r="BR370" i="9"/>
  <c r="BR371" i="9"/>
  <c r="BR201" i="9"/>
  <c r="BR185" i="9"/>
  <c r="BR524" i="9"/>
  <c r="BR292" i="9"/>
  <c r="BR21" i="9"/>
  <c r="BR303" i="9"/>
  <c r="BR59" i="9"/>
  <c r="BR111" i="9"/>
  <c r="BR11" i="9"/>
  <c r="BR26" i="9"/>
  <c r="BR133" i="9"/>
  <c r="BR155" i="9"/>
  <c r="BR236" i="9"/>
  <c r="BR246" i="9"/>
  <c r="BR259" i="9"/>
  <c r="BR271" i="9"/>
  <c r="BR306" i="9"/>
  <c r="BR355" i="9"/>
  <c r="BR361" i="9"/>
  <c r="BR481" i="9"/>
  <c r="BR525" i="9"/>
  <c r="BR23" i="9"/>
  <c r="BR41" i="9"/>
  <c r="BR60" i="9"/>
  <c r="BR123" i="9"/>
  <c r="BR144" i="9"/>
  <c r="BR160" i="9"/>
  <c r="BR178" i="9"/>
  <c r="BR237" i="9"/>
  <c r="BR261" i="9"/>
  <c r="BR277" i="9"/>
  <c r="BR278" i="9"/>
  <c r="BR319" i="9"/>
  <c r="BR331" i="9"/>
  <c r="BR343" i="9"/>
  <c r="BR375" i="9"/>
  <c r="BR376" i="9"/>
  <c r="BR381" i="9"/>
  <c r="BR382" i="9"/>
  <c r="BR387" i="9"/>
  <c r="BR390" i="9"/>
  <c r="BR401" i="9"/>
  <c r="BR425" i="9"/>
  <c r="BR439" i="9"/>
  <c r="BR500" i="9"/>
  <c r="BR76" i="9"/>
  <c r="BR318" i="9"/>
  <c r="BR50" i="9"/>
  <c r="BR12" i="9"/>
  <c r="BR313" i="9"/>
  <c r="BR186" i="9"/>
  <c r="BR437" i="9"/>
  <c r="BR510" i="9"/>
  <c r="BR136" i="9"/>
  <c r="BR47" i="9"/>
  <c r="BR48" i="9"/>
  <c r="BR49" i="9"/>
  <c r="BR334" i="9"/>
  <c r="BR282" i="9"/>
  <c r="BR75" i="9"/>
  <c r="BR414" i="9"/>
  <c r="BR463" i="9"/>
  <c r="BR40" i="9"/>
  <c r="BR462" i="9"/>
  <c r="BR505" i="9"/>
  <c r="BR173" i="9"/>
  <c r="BR90" i="9"/>
  <c r="BR179" i="9"/>
  <c r="BR410" i="9"/>
  <c r="BR455" i="9"/>
  <c r="BR184" i="9"/>
  <c r="BR171" i="9"/>
  <c r="BR429" i="9"/>
  <c r="BR45" i="9"/>
  <c r="BR52" i="9"/>
  <c r="BR195" i="9"/>
  <c r="BR406" i="9"/>
  <c r="BR307" i="9"/>
  <c r="BR328" i="9"/>
  <c r="BR359" i="9"/>
  <c r="BR357" i="9"/>
  <c r="BR28" i="9"/>
  <c r="BR54" i="9"/>
  <c r="BR143" i="9"/>
  <c r="BR216" i="9"/>
  <c r="BR252" i="9"/>
  <c r="BR263" i="9"/>
  <c r="BR345" i="9"/>
  <c r="BR405" i="9"/>
  <c r="BR478" i="9"/>
  <c r="BR442" i="9"/>
  <c r="BR450" i="9"/>
  <c r="BR275" i="9"/>
  <c r="BR373" i="9"/>
  <c r="BR102" i="9"/>
  <c r="BR392" i="9"/>
  <c r="BR159" i="9"/>
  <c r="BR399" i="9"/>
  <c r="BR521" i="9"/>
  <c r="BR198" i="9"/>
  <c r="BR150" i="9"/>
  <c r="BR344" i="9"/>
  <c r="BR290" i="9"/>
  <c r="BR148" i="9"/>
  <c r="BR120" i="9"/>
  <c r="BR472" i="9"/>
  <c r="BR139" i="9"/>
  <c r="BR413" i="9"/>
  <c r="BR440" i="9"/>
  <c r="BR224" i="9"/>
  <c r="BR364" i="9"/>
  <c r="BR341" i="9"/>
  <c r="BR349" i="9"/>
  <c r="BR391" i="9"/>
  <c r="BR203" i="9"/>
  <c r="BR470" i="9"/>
  <c r="BR411" i="9"/>
  <c r="BR514" i="9"/>
  <c r="BR365" i="9"/>
  <c r="BR273" i="9"/>
  <c r="BR20" i="9"/>
  <c r="BR116" i="9"/>
  <c r="BR503" i="9"/>
  <c r="BR36" i="9"/>
  <c r="BR202" i="9"/>
  <c r="BR231" i="9"/>
  <c r="BR428" i="9"/>
  <c r="BR444" i="9"/>
  <c r="BR113" i="9"/>
  <c r="BR57" i="9"/>
  <c r="BR242" i="9"/>
  <c r="BR70" i="9"/>
  <c r="BR126" i="9"/>
  <c r="BR348" i="9"/>
  <c r="BR460" i="9"/>
  <c r="BR494" i="9"/>
  <c r="BR130" i="9"/>
  <c r="BR165" i="9"/>
  <c r="BR389" i="9"/>
  <c r="BR56" i="9"/>
  <c r="BR66" i="9"/>
  <c r="BR268" i="9"/>
  <c r="BR419" i="9"/>
  <c r="BR67" i="9"/>
  <c r="BR71" i="9"/>
  <c r="BR454" i="9"/>
  <c r="BR239" i="9"/>
  <c r="BR324" i="9"/>
  <c r="BR515" i="9"/>
  <c r="BR395" i="9"/>
  <c r="BR490" i="9"/>
  <c r="BR228" i="9"/>
  <c r="BR415" i="9"/>
  <c r="BR449" i="9"/>
  <c r="BR351" i="9"/>
  <c r="BR235" i="9"/>
  <c r="BR156" i="9"/>
  <c r="BR16" i="9"/>
  <c r="BR79" i="9"/>
  <c r="BR9" i="9"/>
  <c r="BR105" i="9"/>
  <c r="BR138" i="9"/>
  <c r="BR407" i="9"/>
  <c r="BR167" i="9"/>
  <c r="BR189" i="9"/>
  <c r="BR342" i="9"/>
  <c r="BR522" i="9"/>
  <c r="BR151" i="9"/>
  <c r="BR326" i="9"/>
  <c r="BR362" i="9"/>
  <c r="BR190" i="9"/>
  <c r="BR124" i="9"/>
  <c r="BR205" i="9"/>
  <c r="BR404" i="9"/>
  <c r="BR486" i="9"/>
  <c r="BR30" i="9"/>
  <c r="BR55" i="9"/>
  <c r="BR192" i="9"/>
  <c r="BR466" i="9"/>
  <c r="BR430" i="9"/>
  <c r="BR483" i="9"/>
  <c r="BR232" i="9"/>
  <c r="BR377" i="9"/>
  <c r="BR84" i="9"/>
  <c r="BR129" i="9"/>
  <c r="BR17" i="9"/>
  <c r="BR170" i="9"/>
  <c r="BR507" i="9"/>
  <c r="BR253" i="9"/>
  <c r="BR427" i="9"/>
  <c r="BR119" i="9"/>
  <c r="BR132" i="9"/>
  <c r="BR422" i="9"/>
  <c r="BR147" i="9"/>
  <c r="BR161" i="9"/>
  <c r="BR212" i="9"/>
  <c r="BR288" i="9"/>
  <c r="BR295" i="9"/>
  <c r="BR459" i="9"/>
  <c r="BR106" i="9"/>
  <c r="BR274" i="9"/>
  <c r="BR281" i="9"/>
  <c r="BR333" i="9"/>
  <c r="BR283" i="9"/>
  <c r="BR63" i="9"/>
  <c r="BR512" i="9"/>
  <c r="BR166" i="9"/>
  <c r="BR482" i="9"/>
  <c r="BR207" i="9"/>
  <c r="BR501" i="9"/>
  <c r="BR262" i="9"/>
  <c r="BR417" i="9"/>
  <c r="BR400" i="9"/>
  <c r="BR416" i="9"/>
  <c r="BR157" i="9"/>
  <c r="BR305" i="9"/>
  <c r="BR87" i="9"/>
  <c r="BR240" i="9"/>
  <c r="BR321" i="9"/>
  <c r="BR175" i="9"/>
  <c r="BR284" i="9"/>
  <c r="BR243" i="9"/>
  <c r="BR112" i="9"/>
  <c r="BR29" i="9"/>
  <c r="BR280" i="9"/>
  <c r="BR193" i="9"/>
  <c r="BR209" i="9"/>
  <c r="BR298" i="9"/>
  <c r="BR125" i="9"/>
  <c r="BR107" i="9"/>
  <c r="BR62" i="9"/>
  <c r="BR39" i="9"/>
  <c r="BR330" i="9"/>
  <c r="BR367" i="9"/>
  <c r="BR327" i="9"/>
  <c r="BR264" i="9"/>
  <c r="BR104" i="9"/>
  <c r="BR18" i="9"/>
  <c r="BR180" i="9"/>
  <c r="BR358" i="9"/>
  <c r="BR350" i="9"/>
  <c r="BR438" i="9"/>
  <c r="BR485" i="9"/>
  <c r="BR436" i="9"/>
  <c r="BR270" i="9"/>
  <c r="BR19" i="9"/>
  <c r="BR302" i="9"/>
  <c r="BR448" i="9"/>
  <c r="BR251" i="9"/>
  <c r="BR142" i="9"/>
  <c r="BR13" i="9"/>
  <c r="BR149" i="9"/>
  <c r="BR37" i="9"/>
  <c r="BR314" i="9"/>
  <c r="BR398" i="9"/>
  <c r="BR257" i="9"/>
  <c r="BR347" i="9"/>
  <c r="BR434" i="9"/>
  <c r="BR385" i="9"/>
  <c r="BR99" i="9"/>
  <c r="BR424" i="9"/>
  <c r="BR379" i="9"/>
  <c r="BR388" i="9"/>
  <c r="BR95" i="9"/>
  <c r="BR98" i="9"/>
  <c r="BR96" i="9"/>
  <c r="BR97" i="9"/>
  <c r="BR14" i="9"/>
  <c r="BR451" i="9"/>
  <c r="BR25" i="9"/>
  <c r="BR293" i="9"/>
  <c r="BR266" i="9"/>
  <c r="BR73" i="9"/>
  <c r="BR446" i="9"/>
  <c r="BR366" i="9"/>
  <c r="BR426" i="9"/>
  <c r="BR520" i="9"/>
  <c r="BR516" i="9"/>
  <c r="BR109" i="9"/>
  <c r="BR191" i="9"/>
  <c r="BR214" i="9"/>
  <c r="BR187" i="9"/>
  <c r="BR61" i="9"/>
  <c r="BR320" i="9"/>
  <c r="BR374" i="9"/>
  <c r="BR177" i="9"/>
  <c r="BR93" i="9"/>
  <c r="BR301" i="9"/>
  <c r="BR233" i="9"/>
  <c r="BR322" i="9"/>
  <c r="BR238" i="9"/>
  <c r="BR312" i="9"/>
  <c r="BR488" i="9"/>
  <c r="BR372" i="9"/>
  <c r="BR443" i="9"/>
  <c r="BR114" i="9"/>
  <c r="BR480" i="9"/>
  <c r="BR394" i="9"/>
  <c r="BR309" i="9"/>
  <c r="BR353" i="9"/>
  <c r="BR226" i="9"/>
  <c r="BR496" i="9"/>
  <c r="BR329" i="9"/>
  <c r="BR256" i="9"/>
  <c r="BR502" i="9"/>
  <c r="BR169" i="9"/>
  <c r="BR200" i="9"/>
  <c r="BR174" i="9"/>
  <c r="BR222" i="9"/>
  <c r="BR194" i="9"/>
  <c r="BR94" i="9"/>
  <c r="BR83" i="9"/>
  <c r="BR476" i="9"/>
  <c r="BR499" i="9"/>
  <c r="BR506" i="9"/>
  <c r="BR85" i="9"/>
  <c r="BR86" i="9"/>
  <c r="BR211" i="9"/>
  <c r="BR461" i="9"/>
  <c r="BR260" i="9"/>
  <c r="BR89" i="9"/>
  <c r="BR183" i="9"/>
  <c r="BR265" i="9"/>
  <c r="BR118" i="9"/>
  <c r="BR158" i="9"/>
  <c r="BR336" i="9"/>
  <c r="BR15" i="9"/>
  <c r="BR153" i="9"/>
  <c r="BR258" i="9"/>
  <c r="BR458" i="9"/>
  <c r="BR380" i="9"/>
  <c r="BR452" i="9"/>
  <c r="BR508" i="9"/>
  <c r="BR22" i="9"/>
  <c r="BR215" i="9"/>
  <c r="BR474" i="9"/>
  <c r="BR127" i="9"/>
  <c r="BR64" i="9"/>
  <c r="BR163" i="9"/>
  <c r="BR445" i="9"/>
  <c r="BR74" i="9"/>
  <c r="BR369" i="9"/>
  <c r="BR168" i="9"/>
  <c r="BR487" i="9"/>
  <c r="BR33" i="9"/>
  <c r="BR206" i="9"/>
  <c r="BR338" i="9"/>
  <c r="BR397" i="9"/>
  <c r="BR518" i="9"/>
  <c r="BR117" i="9"/>
  <c r="BR230" i="9"/>
  <c r="BR408" i="9"/>
  <c r="BR489" i="9"/>
  <c r="BR10" i="9"/>
  <c r="BR244" i="9"/>
  <c r="BR475" i="9"/>
  <c r="BR255" i="9"/>
  <c r="BR267" i="9"/>
  <c r="BR176" i="9"/>
  <c r="BR146" i="9"/>
  <c r="BR465" i="9"/>
  <c r="BR310" i="9"/>
  <c r="BR199" i="9"/>
  <c r="BR269" i="9"/>
  <c r="BR188" i="9"/>
  <c r="BR100" i="9"/>
  <c r="BR247" i="9"/>
  <c r="BR134" i="9"/>
  <c r="BR65" i="9"/>
  <c r="BR311" i="9"/>
  <c r="BR477" i="9"/>
  <c r="BR420" i="9"/>
  <c r="BR210" i="9"/>
  <c r="BR51" i="9"/>
  <c r="BR432" i="9"/>
  <c r="BR384" i="9"/>
  <c r="BR297" i="9"/>
  <c r="BR110" i="9"/>
  <c r="BR34" i="9"/>
  <c r="BR300" i="9"/>
  <c r="BR340" i="9"/>
  <c r="BR101" i="9"/>
  <c r="BR196" i="9"/>
  <c r="BR53" i="9"/>
  <c r="BR92" i="9"/>
  <c r="BR103" i="9"/>
  <c r="BR245" i="9"/>
  <c r="BR433" i="9"/>
  <c r="BR492" i="9"/>
  <c r="BR498" i="9"/>
  <c r="BR218" i="9"/>
  <c r="BR220" i="9"/>
  <c r="BR325" i="9"/>
  <c r="BR378" i="9"/>
  <c r="BR78" i="9"/>
  <c r="BR152" i="9"/>
  <c r="BR513" i="9"/>
  <c r="BR368" i="9"/>
  <c r="BR484" i="9"/>
  <c r="BR393" i="9"/>
  <c r="BR141" i="9"/>
  <c r="BR172" i="9"/>
  <c r="BR304" i="9"/>
  <c r="BR58" i="9"/>
  <c r="BR517" i="9"/>
  <c r="BR467" i="9"/>
  <c r="BR131" i="9"/>
  <c r="BR346" i="9"/>
  <c r="BR473" i="9"/>
  <c r="BR91" i="9"/>
  <c r="BR197" i="9"/>
  <c r="BR140" i="9"/>
  <c r="BR287" i="9"/>
  <c r="BR491" i="9"/>
  <c r="BR421" i="9"/>
  <c r="BR225" i="9"/>
  <c r="BR121" i="9"/>
  <c r="BR519" i="9"/>
  <c r="BR8" i="9"/>
  <c r="BR441" i="9"/>
  <c r="BR44" i="9"/>
  <c r="BR402" i="9"/>
  <c r="BR323" i="9"/>
  <c r="BR219" i="9"/>
  <c r="BR316" i="9"/>
  <c r="BN108" i="9"/>
  <c r="BN69" i="9"/>
  <c r="BN217" i="9"/>
  <c r="BN296" i="9"/>
  <c r="BN164" i="9"/>
  <c r="BN386" i="9"/>
  <c r="BN409" i="9"/>
  <c r="BN299" i="9"/>
  <c r="BN315" i="9"/>
  <c r="BN115" i="9"/>
  <c r="BN495" i="9"/>
  <c r="BN31" i="9"/>
  <c r="BN42" i="9"/>
  <c r="BN27" i="9"/>
  <c r="BN493" i="9"/>
  <c r="BN279" i="9"/>
  <c r="BN208" i="9"/>
  <c r="BN221" i="9"/>
  <c r="BN182" i="9"/>
  <c r="BN308" i="9"/>
  <c r="BN145" i="9"/>
  <c r="BN456" i="9"/>
  <c r="BN447" i="9"/>
  <c r="BN457" i="9"/>
  <c r="BN396" i="9"/>
  <c r="BN471" i="9"/>
  <c r="BN335" i="9"/>
  <c r="BN352" i="9"/>
  <c r="BN32" i="9"/>
  <c r="BN77" i="9"/>
  <c r="BN80" i="9"/>
  <c r="BN68" i="9"/>
  <c r="BN35" i="9"/>
  <c r="BN24" i="9"/>
  <c r="BN81" i="9"/>
  <c r="BN88" i="9"/>
  <c r="BN122" i="9"/>
  <c r="BN360" i="9"/>
  <c r="BN135" i="9"/>
  <c r="BN162" i="9"/>
  <c r="BN204" i="9"/>
  <c r="BN248" i="9"/>
  <c r="BN249" i="9"/>
  <c r="BN272" i="9"/>
  <c r="BN294" i="9"/>
  <c r="BN332" i="9"/>
  <c r="BN337" i="9"/>
  <c r="BN354" i="9"/>
  <c r="BN418" i="9"/>
  <c r="BN181" i="9"/>
  <c r="BN431" i="9"/>
  <c r="BN435" i="9"/>
  <c r="BN504" i="9"/>
  <c r="BN509" i="9"/>
  <c r="BN511" i="9"/>
  <c r="BN241" i="9"/>
  <c r="BN383" i="9"/>
  <c r="BN227" i="9"/>
  <c r="BN234" i="9"/>
  <c r="BN254" i="9"/>
  <c r="BN363" i="9"/>
  <c r="BN291" i="9"/>
  <c r="BN82" i="9"/>
  <c r="BN453" i="9"/>
  <c r="BN276" i="9"/>
  <c r="BN289" i="9"/>
  <c r="BN250" i="9"/>
  <c r="BN526" i="9"/>
  <c r="BN285" i="9"/>
  <c r="BN38" i="9"/>
  <c r="BN72" i="9"/>
  <c r="BN43" i="9"/>
  <c r="BN469" i="9"/>
  <c r="BN464" i="9"/>
  <c r="BN423" i="9"/>
  <c r="BN479" i="9"/>
  <c r="BN356" i="9"/>
  <c r="BN403" i="9"/>
  <c r="BN412" i="9"/>
  <c r="BN468" i="9"/>
  <c r="BN497" i="9"/>
  <c r="BN223" i="9"/>
  <c r="BN317" i="9"/>
  <c r="BN128" i="9"/>
  <c r="BN154" i="9"/>
  <c r="BN46" i="9"/>
  <c r="BN229" i="9"/>
  <c r="BN286" i="9"/>
  <c r="BN523" i="9"/>
  <c r="BN213" i="9"/>
  <c r="BN137" i="9"/>
  <c r="BN339" i="9"/>
  <c r="BN370" i="9"/>
  <c r="BN371" i="9"/>
  <c r="BN201" i="9"/>
  <c r="BN185" i="9"/>
  <c r="BN524" i="9"/>
  <c r="BN292" i="9"/>
  <c r="BN21" i="9"/>
  <c r="BN303" i="9"/>
  <c r="BN59" i="9"/>
  <c r="BN111" i="9"/>
  <c r="BN11" i="9"/>
  <c r="BN26" i="9"/>
  <c r="BN133" i="9"/>
  <c r="BN155" i="9"/>
  <c r="BN236" i="9"/>
  <c r="BN246" i="9"/>
  <c r="BN259" i="9"/>
  <c r="BN271" i="9"/>
  <c r="BN306" i="9"/>
  <c r="BN355" i="9"/>
  <c r="BN361" i="9"/>
  <c r="BN481" i="9"/>
  <c r="BN525" i="9"/>
  <c r="BN23" i="9"/>
  <c r="BN41" i="9"/>
  <c r="BN60" i="9"/>
  <c r="BN123" i="9"/>
  <c r="BN144" i="9"/>
  <c r="BN160" i="9"/>
  <c r="BN178" i="9"/>
  <c r="BN237" i="9"/>
  <c r="BN261" i="9"/>
  <c r="BN277" i="9"/>
  <c r="BN278" i="9"/>
  <c r="BN319" i="9"/>
  <c r="BN331" i="9"/>
  <c r="BN343" i="9"/>
  <c r="BN375" i="9"/>
  <c r="BN376" i="9"/>
  <c r="BN381" i="9"/>
  <c r="BN382" i="9"/>
  <c r="BN387" i="9"/>
  <c r="BN390" i="9"/>
  <c r="BN401" i="9"/>
  <c r="BN425" i="9"/>
  <c r="BN439" i="9"/>
  <c r="BN500" i="9"/>
  <c r="BN76" i="9"/>
  <c r="BN318" i="9"/>
  <c r="BN50" i="9"/>
  <c r="BN12" i="9"/>
  <c r="BN313" i="9"/>
  <c r="BN186" i="9"/>
  <c r="BN437" i="9"/>
  <c r="BN510" i="9"/>
  <c r="BN136" i="9"/>
  <c r="BN47" i="9"/>
  <c r="BN48" i="9"/>
  <c r="BN49" i="9"/>
  <c r="BN334" i="9"/>
  <c r="BN282" i="9"/>
  <c r="BN75" i="9"/>
  <c r="BN414" i="9"/>
  <c r="BN463" i="9"/>
  <c r="BN40" i="9"/>
  <c r="BN462" i="9"/>
  <c r="BN505" i="9"/>
  <c r="BN173" i="9"/>
  <c r="BN90" i="9"/>
  <c r="BN179" i="9"/>
  <c r="BN410" i="9"/>
  <c r="BN455" i="9"/>
  <c r="BN184" i="9"/>
  <c r="BN171" i="9"/>
  <c r="BN429" i="9"/>
  <c r="BN45" i="9"/>
  <c r="BN52" i="9"/>
  <c r="BN195" i="9"/>
  <c r="BN406" i="9"/>
  <c r="BN307" i="9"/>
  <c r="BN328" i="9"/>
  <c r="BN359" i="9"/>
  <c r="BN357" i="9"/>
  <c r="BN28" i="9"/>
  <c r="BN54" i="9"/>
  <c r="BN143" i="9"/>
  <c r="BN216" i="9"/>
  <c r="BN252" i="9"/>
  <c r="BN263" i="9"/>
  <c r="BN345" i="9"/>
  <c r="BN405" i="9"/>
  <c r="BN478" i="9"/>
  <c r="BN442" i="9"/>
  <c r="BN450" i="9"/>
  <c r="BN275" i="9"/>
  <c r="BN373" i="9"/>
  <c r="BN102" i="9"/>
  <c r="BN392" i="9"/>
  <c r="BN159" i="9"/>
  <c r="BN399" i="9"/>
  <c r="BN521" i="9"/>
  <c r="BN198" i="9"/>
  <c r="BN150" i="9"/>
  <c r="BN344" i="9"/>
  <c r="BN290" i="9"/>
  <c r="BN148" i="9"/>
  <c r="BN120" i="9"/>
  <c r="BN472" i="9"/>
  <c r="BN139" i="9"/>
  <c r="BN413" i="9"/>
  <c r="BN440" i="9"/>
  <c r="BN224" i="9"/>
  <c r="BN364" i="9"/>
  <c r="BN341" i="9"/>
  <c r="BN349" i="9"/>
  <c r="BN391" i="9"/>
  <c r="BN203" i="9"/>
  <c r="BN470" i="9"/>
  <c r="BN411" i="9"/>
  <c r="BN514" i="9"/>
  <c r="BN365" i="9"/>
  <c r="BN273" i="9"/>
  <c r="BN20" i="9"/>
  <c r="BN116" i="9"/>
  <c r="BN503" i="9"/>
  <c r="BN36" i="9"/>
  <c r="BN202" i="9"/>
  <c r="BN231" i="9"/>
  <c r="BN428" i="9"/>
  <c r="BN444" i="9"/>
  <c r="BN113" i="9"/>
  <c r="BN57" i="9"/>
  <c r="BN242" i="9"/>
  <c r="BN70" i="9"/>
  <c r="BN126" i="9"/>
  <c r="BN348" i="9"/>
  <c r="BN460" i="9"/>
  <c r="BN494" i="9"/>
  <c r="BN130" i="9"/>
  <c r="BN165" i="9"/>
  <c r="BN389" i="9"/>
  <c r="BN56" i="9"/>
  <c r="BN66" i="9"/>
  <c r="BN268" i="9"/>
  <c r="BN419" i="9"/>
  <c r="BN67" i="9"/>
  <c r="BN71" i="9"/>
  <c r="BN454" i="9"/>
  <c r="BN239" i="9"/>
  <c r="BN324" i="9"/>
  <c r="BN515" i="9"/>
  <c r="BN395" i="9"/>
  <c r="BN490" i="9"/>
  <c r="BN228" i="9"/>
  <c r="BN415" i="9"/>
  <c r="BN449" i="9"/>
  <c r="BN351" i="9"/>
  <c r="BN235" i="9"/>
  <c r="BN156" i="9"/>
  <c r="BN16" i="9"/>
  <c r="BN79" i="9"/>
  <c r="BN9" i="9"/>
  <c r="BN105" i="9"/>
  <c r="BN138" i="9"/>
  <c r="BN407" i="9"/>
  <c r="BN167" i="9"/>
  <c r="BN189" i="9"/>
  <c r="BN342" i="9"/>
  <c r="BN522" i="9"/>
  <c r="BN151" i="9"/>
  <c r="BN326" i="9"/>
  <c r="BN362" i="9"/>
  <c r="BN190" i="9"/>
  <c r="BN124" i="9"/>
  <c r="BN205" i="9"/>
  <c r="BN404" i="9"/>
  <c r="BN486" i="9"/>
  <c r="BN30" i="9"/>
  <c r="BN55" i="9"/>
  <c r="BN192" i="9"/>
  <c r="BN466" i="9"/>
  <c r="BN430" i="9"/>
  <c r="BN483" i="9"/>
  <c r="BN232" i="9"/>
  <c r="BN377" i="9"/>
  <c r="BN84" i="9"/>
  <c r="BN129" i="9"/>
  <c r="BN17" i="9"/>
  <c r="BN170" i="9"/>
  <c r="BN507" i="9"/>
  <c r="BN253" i="9"/>
  <c r="BN427" i="9"/>
  <c r="BN119" i="9"/>
  <c r="BN132" i="9"/>
  <c r="BN422" i="9"/>
  <c r="BN147" i="9"/>
  <c r="BN161" i="9"/>
  <c r="BN212" i="9"/>
  <c r="BN288" i="9"/>
  <c r="BN295" i="9"/>
  <c r="BN459" i="9"/>
  <c r="BN106" i="9"/>
  <c r="BN274" i="9"/>
  <c r="BN281" i="9"/>
  <c r="BN333" i="9"/>
  <c r="BN283" i="9"/>
  <c r="BN63" i="9"/>
  <c r="BN512" i="9"/>
  <c r="BN166" i="9"/>
  <c r="BN482" i="9"/>
  <c r="BN207" i="9"/>
  <c r="BN501" i="9"/>
  <c r="BN262" i="9"/>
  <c r="BN417" i="9"/>
  <c r="BN400" i="9"/>
  <c r="BN416" i="9"/>
  <c r="BN157" i="9"/>
  <c r="BN305" i="9"/>
  <c r="BN87" i="9"/>
  <c r="BN240" i="9"/>
  <c r="BN321" i="9"/>
  <c r="BN175" i="9"/>
  <c r="BN284" i="9"/>
  <c r="BN243" i="9"/>
  <c r="BN112" i="9"/>
  <c r="BN29" i="9"/>
  <c r="BN280" i="9"/>
  <c r="BN193" i="9"/>
  <c r="BN209" i="9"/>
  <c r="BN298" i="9"/>
  <c r="BN125" i="9"/>
  <c r="BN107" i="9"/>
  <c r="BN62" i="9"/>
  <c r="BN39" i="9"/>
  <c r="BN330" i="9"/>
  <c r="BN367" i="9"/>
  <c r="BN327" i="9"/>
  <c r="BN264" i="9"/>
  <c r="BN104" i="9"/>
  <c r="BN18" i="9"/>
  <c r="BN180" i="9"/>
  <c r="BN358" i="9"/>
  <c r="BN350" i="9"/>
  <c r="BN438" i="9"/>
  <c r="BN485" i="9"/>
  <c r="BN436" i="9"/>
  <c r="BN270" i="9"/>
  <c r="BN19" i="9"/>
  <c r="BN302" i="9"/>
  <c r="BN448" i="9"/>
  <c r="BN251" i="9"/>
  <c r="BN142" i="9"/>
  <c r="BN13" i="9"/>
  <c r="BN149" i="9"/>
  <c r="BN37" i="9"/>
  <c r="BN314" i="9"/>
  <c r="BN398" i="9"/>
  <c r="BN257" i="9"/>
  <c r="BN347" i="9"/>
  <c r="BN434" i="9"/>
  <c r="BN385" i="9"/>
  <c r="BN99" i="9"/>
  <c r="BN424" i="9"/>
  <c r="BN379" i="9"/>
  <c r="BN388" i="9"/>
  <c r="BN95" i="9"/>
  <c r="BN98" i="9"/>
  <c r="BN96" i="9"/>
  <c r="BN97" i="9"/>
  <c r="BN14" i="9"/>
  <c r="BN451" i="9"/>
  <c r="BN25" i="9"/>
  <c r="BN293" i="9"/>
  <c r="BN266" i="9"/>
  <c r="BN73" i="9"/>
  <c r="BN446" i="9"/>
  <c r="BN366" i="9"/>
  <c r="BN426" i="9"/>
  <c r="BN520" i="9"/>
  <c r="BN516" i="9"/>
  <c r="BN109" i="9"/>
  <c r="BN191" i="9"/>
  <c r="BN214" i="9"/>
  <c r="BN187" i="9"/>
  <c r="BN61" i="9"/>
  <c r="BN320" i="9"/>
  <c r="BN374" i="9"/>
  <c r="BN177" i="9"/>
  <c r="BN93" i="9"/>
  <c r="BN301" i="9"/>
  <c r="BN233" i="9"/>
  <c r="BN322" i="9"/>
  <c r="BN238" i="9"/>
  <c r="BN312" i="9"/>
  <c r="BN488" i="9"/>
  <c r="BN372" i="9"/>
  <c r="BN443" i="9"/>
  <c r="BN114" i="9"/>
  <c r="BN480" i="9"/>
  <c r="BN394" i="9"/>
  <c r="BN309" i="9"/>
  <c r="BN353" i="9"/>
  <c r="BN226" i="9"/>
  <c r="BN496" i="9"/>
  <c r="BN329" i="9"/>
  <c r="BN256" i="9"/>
  <c r="BN502" i="9"/>
  <c r="BN169" i="9"/>
  <c r="BN200" i="9"/>
  <c r="BN174" i="9"/>
  <c r="BN222" i="9"/>
  <c r="BN194" i="9"/>
  <c r="BN94" i="9"/>
  <c r="BN83" i="9"/>
  <c r="BN476" i="9"/>
  <c r="BN499" i="9"/>
  <c r="BN506" i="9"/>
  <c r="BN85" i="9"/>
  <c r="BN86" i="9"/>
  <c r="BN211" i="9"/>
  <c r="BN461" i="9"/>
  <c r="BN260" i="9"/>
  <c r="BN89" i="9"/>
  <c r="BN183" i="9"/>
  <c r="BN265" i="9"/>
  <c r="BN118" i="9"/>
  <c r="BN158" i="9"/>
  <c r="BN336" i="9"/>
  <c r="BN15" i="9"/>
  <c r="BN153" i="9"/>
  <c r="BN258" i="9"/>
  <c r="BN458" i="9"/>
  <c r="BN380" i="9"/>
  <c r="BN452" i="9"/>
  <c r="BN508" i="9"/>
  <c r="BN22" i="9"/>
  <c r="BN215" i="9"/>
  <c r="BN474" i="9"/>
  <c r="BN127" i="9"/>
  <c r="BN64" i="9"/>
  <c r="BN163" i="9"/>
  <c r="BN445" i="9"/>
  <c r="BN74" i="9"/>
  <c r="BN369" i="9"/>
  <c r="BN168" i="9"/>
  <c r="BN487" i="9"/>
  <c r="BN33" i="9"/>
  <c r="BN206" i="9"/>
  <c r="BN338" i="9"/>
  <c r="BN397" i="9"/>
  <c r="BN518" i="9"/>
  <c r="BN117" i="9"/>
  <c r="BN230" i="9"/>
  <c r="BN408" i="9"/>
  <c r="BN489" i="9"/>
  <c r="BN10" i="9"/>
  <c r="BN244" i="9"/>
  <c r="BN475" i="9"/>
  <c r="BN255" i="9"/>
  <c r="BN267" i="9"/>
  <c r="BN176" i="9"/>
  <c r="BN146" i="9"/>
  <c r="BN465" i="9"/>
  <c r="BN310" i="9"/>
  <c r="BN199" i="9"/>
  <c r="BN269" i="9"/>
  <c r="BN188" i="9"/>
  <c r="BN100" i="9"/>
  <c r="BN247" i="9"/>
  <c r="BN134" i="9"/>
  <c r="BN65" i="9"/>
  <c r="BN311" i="9"/>
  <c r="BN477" i="9"/>
  <c r="BN420" i="9"/>
  <c r="BN210" i="9"/>
  <c r="BN51" i="9"/>
  <c r="BN432" i="9"/>
  <c r="BN384" i="9"/>
  <c r="BN297" i="9"/>
  <c r="BN110" i="9"/>
  <c r="BN34" i="9"/>
  <c r="BN300" i="9"/>
  <c r="BN340" i="9"/>
  <c r="BN101" i="9"/>
  <c r="BN196" i="9"/>
  <c r="BN53" i="9"/>
  <c r="BN92" i="9"/>
  <c r="BN103" i="9"/>
  <c r="BN245" i="9"/>
  <c r="BN433" i="9"/>
  <c r="BN492" i="9"/>
  <c r="BN498" i="9"/>
  <c r="BN218" i="9"/>
  <c r="BN220" i="9"/>
  <c r="BN325" i="9"/>
  <c r="BN378" i="9"/>
  <c r="BN78" i="9"/>
  <c r="BN152" i="9"/>
  <c r="BN513" i="9"/>
  <c r="BN368" i="9"/>
  <c r="BN484" i="9"/>
  <c r="BN393" i="9"/>
  <c r="BN141" i="9"/>
  <c r="BN172" i="9"/>
  <c r="BN304" i="9"/>
  <c r="BN58" i="9"/>
  <c r="BN517" i="9"/>
  <c r="BN467" i="9"/>
  <c r="BN131" i="9"/>
  <c r="BN346" i="9"/>
  <c r="BN473" i="9"/>
  <c r="BN91" i="9"/>
  <c r="BN197" i="9"/>
  <c r="BN140" i="9"/>
  <c r="BN287" i="9"/>
  <c r="BN491" i="9"/>
  <c r="BN421" i="9"/>
  <c r="BN225" i="9"/>
  <c r="BN121" i="9"/>
  <c r="BN519" i="9"/>
  <c r="BN8" i="9"/>
  <c r="BN441" i="9"/>
  <c r="BN44" i="9"/>
  <c r="BN402" i="9"/>
  <c r="BN323" i="9"/>
  <c r="BN219" i="9"/>
  <c r="BN316" i="9"/>
  <c r="BJ108" i="9"/>
  <c r="BJ69" i="9"/>
  <c r="BJ217" i="9"/>
  <c r="BJ296" i="9"/>
  <c r="BJ164" i="9"/>
  <c r="BJ386" i="9"/>
  <c r="BJ409" i="9"/>
  <c r="BJ299" i="9"/>
  <c r="BJ315" i="9"/>
  <c r="BJ115" i="9"/>
  <c r="BJ495" i="9"/>
  <c r="BJ31" i="9"/>
  <c r="BJ42" i="9"/>
  <c r="BJ27" i="9"/>
  <c r="BJ493" i="9"/>
  <c r="BJ279" i="9"/>
  <c r="BJ208" i="9"/>
  <c r="BJ221" i="9"/>
  <c r="BJ182" i="9"/>
  <c r="BJ308" i="9"/>
  <c r="BJ145" i="9"/>
  <c r="BJ456" i="9"/>
  <c r="BJ447" i="9"/>
  <c r="BJ457" i="9"/>
  <c r="BJ396" i="9"/>
  <c r="BJ471" i="9"/>
  <c r="BJ335" i="9"/>
  <c r="BJ352" i="9"/>
  <c r="BJ32" i="9"/>
  <c r="BJ77" i="9"/>
  <c r="BJ80" i="9"/>
  <c r="BJ68" i="9"/>
  <c r="BJ35" i="9"/>
  <c r="BJ24" i="9"/>
  <c r="BJ81" i="9"/>
  <c r="BJ88" i="9"/>
  <c r="BJ122" i="9"/>
  <c r="BJ360" i="9"/>
  <c r="BJ135" i="9"/>
  <c r="BJ162" i="9"/>
  <c r="BJ204" i="9"/>
  <c r="BJ248" i="9"/>
  <c r="BJ249" i="9"/>
  <c r="BJ272" i="9"/>
  <c r="BJ294" i="9"/>
  <c r="BJ332" i="9"/>
  <c r="BJ337" i="9"/>
  <c r="BJ354" i="9"/>
  <c r="BJ418" i="9"/>
  <c r="BJ181" i="9"/>
  <c r="BJ431" i="9"/>
  <c r="BJ435" i="9"/>
  <c r="BJ504" i="9"/>
  <c r="BJ509" i="9"/>
  <c r="BJ511" i="9"/>
  <c r="BJ241" i="9"/>
  <c r="BJ383" i="9"/>
  <c r="BJ227" i="9"/>
  <c r="BJ234" i="9"/>
  <c r="BJ254" i="9"/>
  <c r="BJ363" i="9"/>
  <c r="BJ291" i="9"/>
  <c r="BJ82" i="9"/>
  <c r="BJ453" i="9"/>
  <c r="BJ276" i="9"/>
  <c r="BJ289" i="9"/>
  <c r="BJ250" i="9"/>
  <c r="BJ526" i="9"/>
  <c r="BJ285" i="9"/>
  <c r="BJ38" i="9"/>
  <c r="BJ72" i="9"/>
  <c r="BJ43" i="9"/>
  <c r="BJ469" i="9"/>
  <c r="BJ464" i="9"/>
  <c r="BJ423" i="9"/>
  <c r="BJ479" i="9"/>
  <c r="BJ356" i="9"/>
  <c r="BJ403" i="9"/>
  <c r="BJ412" i="9"/>
  <c r="BJ468" i="9"/>
  <c r="BJ497" i="9"/>
  <c r="BJ223" i="9"/>
  <c r="BJ317" i="9"/>
  <c r="BJ128" i="9"/>
  <c r="BJ154" i="9"/>
  <c r="BJ46" i="9"/>
  <c r="BJ229" i="9"/>
  <c r="BJ286" i="9"/>
  <c r="BJ523" i="9"/>
  <c r="BJ213" i="9"/>
  <c r="BJ137" i="9"/>
  <c r="BJ339" i="9"/>
  <c r="BJ370" i="9"/>
  <c r="BJ371" i="9"/>
  <c r="BJ201" i="9"/>
  <c r="BJ185" i="9"/>
  <c r="BJ524" i="9"/>
  <c r="BJ292" i="9"/>
  <c r="BJ21" i="9"/>
  <c r="BJ303" i="9"/>
  <c r="BJ59" i="9"/>
  <c r="BJ111" i="9"/>
  <c r="BJ11" i="9"/>
  <c r="BJ26" i="9"/>
  <c r="BJ133" i="9"/>
  <c r="BJ155" i="9"/>
  <c r="BJ236" i="9"/>
  <c r="BJ246" i="9"/>
  <c r="BJ259" i="9"/>
  <c r="BJ271" i="9"/>
  <c r="BJ306" i="9"/>
  <c r="BJ355" i="9"/>
  <c r="BJ361" i="9"/>
  <c r="BJ481" i="9"/>
  <c r="BJ525" i="9"/>
  <c r="BJ23" i="9"/>
  <c r="BJ41" i="9"/>
  <c r="BJ60" i="9"/>
  <c r="BJ123" i="9"/>
  <c r="BJ144" i="9"/>
  <c r="BJ160" i="9"/>
  <c r="BJ178" i="9"/>
  <c r="BJ237" i="9"/>
  <c r="BJ261" i="9"/>
  <c r="BJ277" i="9"/>
  <c r="BJ278" i="9"/>
  <c r="BJ319" i="9"/>
  <c r="BJ331" i="9"/>
  <c r="BJ343" i="9"/>
  <c r="BJ375" i="9"/>
  <c r="BJ376" i="9"/>
  <c r="BJ381" i="9"/>
  <c r="BJ382" i="9"/>
  <c r="BJ387" i="9"/>
  <c r="BJ390" i="9"/>
  <c r="BJ401" i="9"/>
  <c r="BJ425" i="9"/>
  <c r="BJ439" i="9"/>
  <c r="BJ500" i="9"/>
  <c r="BJ76" i="9"/>
  <c r="BJ318" i="9"/>
  <c r="BJ50" i="9"/>
  <c r="BJ12" i="9"/>
  <c r="BJ313" i="9"/>
  <c r="BJ186" i="9"/>
  <c r="BJ437" i="9"/>
  <c r="BJ510" i="9"/>
  <c r="BJ136" i="9"/>
  <c r="BJ47" i="9"/>
  <c r="BJ48" i="9"/>
  <c r="BJ49" i="9"/>
  <c r="BJ334" i="9"/>
  <c r="BJ282" i="9"/>
  <c r="BJ75" i="9"/>
  <c r="BJ414" i="9"/>
  <c r="BJ463" i="9"/>
  <c r="BJ40" i="9"/>
  <c r="BJ462" i="9"/>
  <c r="BJ505" i="9"/>
  <c r="BJ173" i="9"/>
  <c r="BJ90" i="9"/>
  <c r="BJ179" i="9"/>
  <c r="BJ410" i="9"/>
  <c r="BJ455" i="9"/>
  <c r="BJ184" i="9"/>
  <c r="BJ171" i="9"/>
  <c r="BJ429" i="9"/>
  <c r="BJ45" i="9"/>
  <c r="BJ52" i="9"/>
  <c r="BJ195" i="9"/>
  <c r="BJ406" i="9"/>
  <c r="BJ307" i="9"/>
  <c r="BJ328" i="9"/>
  <c r="BJ359" i="9"/>
  <c r="BJ357" i="9"/>
  <c r="BJ28" i="9"/>
  <c r="BJ54" i="9"/>
  <c r="BJ143" i="9"/>
  <c r="BJ216" i="9"/>
  <c r="BJ252" i="9"/>
  <c r="BJ263" i="9"/>
  <c r="BJ345" i="9"/>
  <c r="BJ405" i="9"/>
  <c r="BJ478" i="9"/>
  <c r="BJ442" i="9"/>
  <c r="BJ450" i="9"/>
  <c r="BJ275" i="9"/>
  <c r="BJ373" i="9"/>
  <c r="BJ102" i="9"/>
  <c r="BJ392" i="9"/>
  <c r="BJ159" i="9"/>
  <c r="BJ399" i="9"/>
  <c r="BJ521" i="9"/>
  <c r="BJ198" i="9"/>
  <c r="BJ150" i="9"/>
  <c r="BJ344" i="9"/>
  <c r="BJ290" i="9"/>
  <c r="BJ148" i="9"/>
  <c r="BJ120" i="9"/>
  <c r="BJ472" i="9"/>
  <c r="BJ139" i="9"/>
  <c r="BJ413" i="9"/>
  <c r="BJ440" i="9"/>
  <c r="BJ224" i="9"/>
  <c r="BJ364" i="9"/>
  <c r="BJ341" i="9"/>
  <c r="BJ349" i="9"/>
  <c r="BJ391" i="9"/>
  <c r="BJ203" i="9"/>
  <c r="BJ470" i="9"/>
  <c r="BJ411" i="9"/>
  <c r="BJ514" i="9"/>
  <c r="BJ365" i="9"/>
  <c r="BJ273" i="9"/>
  <c r="BJ20" i="9"/>
  <c r="BJ116" i="9"/>
  <c r="BJ503" i="9"/>
  <c r="BJ36" i="9"/>
  <c r="BJ202" i="9"/>
  <c r="BJ231" i="9"/>
  <c r="BJ428" i="9"/>
  <c r="BJ444" i="9"/>
  <c r="BJ113" i="9"/>
  <c r="BJ57" i="9"/>
  <c r="BJ242" i="9"/>
  <c r="BJ70" i="9"/>
  <c r="BJ126" i="9"/>
  <c r="BJ348" i="9"/>
  <c r="BJ460" i="9"/>
  <c r="BJ494" i="9"/>
  <c r="BJ130" i="9"/>
  <c r="BJ165" i="9"/>
  <c r="BJ389" i="9"/>
  <c r="BJ56" i="9"/>
  <c r="BJ66" i="9"/>
  <c r="BJ268" i="9"/>
  <c r="BJ419" i="9"/>
  <c r="BJ67" i="9"/>
  <c r="BJ71" i="9"/>
  <c r="BJ454" i="9"/>
  <c r="BJ239" i="9"/>
  <c r="BJ324" i="9"/>
  <c r="BJ515" i="9"/>
  <c r="BJ395" i="9"/>
  <c r="BJ490" i="9"/>
  <c r="BJ228" i="9"/>
  <c r="BJ415" i="9"/>
  <c r="BJ449" i="9"/>
  <c r="BJ351" i="9"/>
  <c r="BJ235" i="9"/>
  <c r="BJ156" i="9"/>
  <c r="BJ16" i="9"/>
  <c r="BJ79" i="9"/>
  <c r="BJ9" i="9"/>
  <c r="BJ105" i="9"/>
  <c r="BJ138" i="9"/>
  <c r="BJ407" i="9"/>
  <c r="BJ167" i="9"/>
  <c r="BJ189" i="9"/>
  <c r="BJ342" i="9"/>
  <c r="BJ522" i="9"/>
  <c r="BJ151" i="9"/>
  <c r="BJ326" i="9"/>
  <c r="BJ362" i="9"/>
  <c r="BJ190" i="9"/>
  <c r="BJ124" i="9"/>
  <c r="BJ205" i="9"/>
  <c r="BJ404" i="9"/>
  <c r="BJ486" i="9"/>
  <c r="BJ30" i="9"/>
  <c r="BJ55" i="9"/>
  <c r="BJ192" i="9"/>
  <c r="BJ466" i="9"/>
  <c r="BJ430" i="9"/>
  <c r="BJ483" i="9"/>
  <c r="BJ232" i="9"/>
  <c r="BJ377" i="9"/>
  <c r="BJ84" i="9"/>
  <c r="BJ129" i="9"/>
  <c r="BJ17" i="9"/>
  <c r="BJ170" i="9"/>
  <c r="BJ507" i="9"/>
  <c r="BJ253" i="9"/>
  <c r="BJ427" i="9"/>
  <c r="BJ119" i="9"/>
  <c r="BJ132" i="9"/>
  <c r="BJ422" i="9"/>
  <c r="BJ147" i="9"/>
  <c r="BJ161" i="9"/>
  <c r="BJ212" i="9"/>
  <c r="BJ288" i="9"/>
  <c r="BJ295" i="9"/>
  <c r="BJ459" i="9"/>
  <c r="BJ106" i="9"/>
  <c r="BJ274" i="9"/>
  <c r="BJ281" i="9"/>
  <c r="BJ333" i="9"/>
  <c r="BJ283" i="9"/>
  <c r="BJ63" i="9"/>
  <c r="BJ512" i="9"/>
  <c r="BJ166" i="9"/>
  <c r="BJ482" i="9"/>
  <c r="BJ207" i="9"/>
  <c r="BJ501" i="9"/>
  <c r="BJ262" i="9"/>
  <c r="BJ417" i="9"/>
  <c r="BJ400" i="9"/>
  <c r="BJ416" i="9"/>
  <c r="BJ157" i="9"/>
  <c r="BJ305" i="9"/>
  <c r="BJ87" i="9"/>
  <c r="BJ240" i="9"/>
  <c r="BJ321" i="9"/>
  <c r="BJ175" i="9"/>
  <c r="BJ284" i="9"/>
  <c r="BJ243" i="9"/>
  <c r="BJ112" i="9"/>
  <c r="BJ29" i="9"/>
  <c r="BJ280" i="9"/>
  <c r="BJ193" i="9"/>
  <c r="BJ209" i="9"/>
  <c r="BJ298" i="9"/>
  <c r="BJ125" i="9"/>
  <c r="BJ107" i="9"/>
  <c r="BJ62" i="9"/>
  <c r="BJ39" i="9"/>
  <c r="BJ330" i="9"/>
  <c r="BJ367" i="9"/>
  <c r="BJ327" i="9"/>
  <c r="BJ264" i="9"/>
  <c r="BJ104" i="9"/>
  <c r="BJ18" i="9"/>
  <c r="BJ180" i="9"/>
  <c r="BJ358" i="9"/>
  <c r="BJ350" i="9"/>
  <c r="BJ438" i="9"/>
  <c r="BJ485" i="9"/>
  <c r="BJ436" i="9"/>
  <c r="BJ270" i="9"/>
  <c r="BJ19" i="9"/>
  <c r="BJ302" i="9"/>
  <c r="BJ448" i="9"/>
  <c r="BJ251" i="9"/>
  <c r="BJ142" i="9"/>
  <c r="BJ13" i="9"/>
  <c r="BJ149" i="9"/>
  <c r="BJ37" i="9"/>
  <c r="BJ314" i="9"/>
  <c r="BJ398" i="9"/>
  <c r="BJ257" i="9"/>
  <c r="BJ347" i="9"/>
  <c r="BJ434" i="9"/>
  <c r="BJ385" i="9"/>
  <c r="BJ99" i="9"/>
  <c r="BJ424" i="9"/>
  <c r="BJ379" i="9"/>
  <c r="BJ388" i="9"/>
  <c r="BJ95" i="9"/>
  <c r="BJ98" i="9"/>
  <c r="BJ96" i="9"/>
  <c r="BJ97" i="9"/>
  <c r="BJ14" i="9"/>
  <c r="BJ451" i="9"/>
  <c r="BJ25" i="9"/>
  <c r="BJ293" i="9"/>
  <c r="BJ266" i="9"/>
  <c r="BJ73" i="9"/>
  <c r="BJ446" i="9"/>
  <c r="BJ366" i="9"/>
  <c r="BJ426" i="9"/>
  <c r="BJ520" i="9"/>
  <c r="BJ516" i="9"/>
  <c r="BJ109" i="9"/>
  <c r="BJ191" i="9"/>
  <c r="BJ214" i="9"/>
  <c r="BJ187" i="9"/>
  <c r="BJ61" i="9"/>
  <c r="BJ320" i="9"/>
  <c r="BJ374" i="9"/>
  <c r="BJ177" i="9"/>
  <c r="BJ93" i="9"/>
  <c r="BJ301" i="9"/>
  <c r="BJ233" i="9"/>
  <c r="BJ322" i="9"/>
  <c r="BJ238" i="9"/>
  <c r="BJ312" i="9"/>
  <c r="BJ488" i="9"/>
  <c r="BJ372" i="9"/>
  <c r="BJ443" i="9"/>
  <c r="BJ114" i="9"/>
  <c r="BJ480" i="9"/>
  <c r="BJ394" i="9"/>
  <c r="BJ309" i="9"/>
  <c r="BJ353" i="9"/>
  <c r="BJ226" i="9"/>
  <c r="BJ496" i="9"/>
  <c r="BJ329" i="9"/>
  <c r="BJ256" i="9"/>
  <c r="BJ502" i="9"/>
  <c r="BJ169" i="9"/>
  <c r="BJ200" i="9"/>
  <c r="BJ174" i="9"/>
  <c r="BJ222" i="9"/>
  <c r="BJ194" i="9"/>
  <c r="BJ94" i="9"/>
  <c r="BJ83" i="9"/>
  <c r="BJ476" i="9"/>
  <c r="BJ499" i="9"/>
  <c r="BJ506" i="9"/>
  <c r="BJ85" i="9"/>
  <c r="BJ86" i="9"/>
  <c r="BJ211" i="9"/>
  <c r="BJ461" i="9"/>
  <c r="BJ260" i="9"/>
  <c r="BJ89" i="9"/>
  <c r="BJ183" i="9"/>
  <c r="BJ265" i="9"/>
  <c r="BJ118" i="9"/>
  <c r="BJ158" i="9"/>
  <c r="BJ336" i="9"/>
  <c r="BJ15" i="9"/>
  <c r="BJ153" i="9"/>
  <c r="BJ258" i="9"/>
  <c r="BJ458" i="9"/>
  <c r="BJ380" i="9"/>
  <c r="BJ452" i="9"/>
  <c r="BJ508" i="9"/>
  <c r="BJ22" i="9"/>
  <c r="BJ215" i="9"/>
  <c r="BJ474" i="9"/>
  <c r="BJ127" i="9"/>
  <c r="BJ64" i="9"/>
  <c r="BJ163" i="9"/>
  <c r="BJ445" i="9"/>
  <c r="BJ74" i="9"/>
  <c r="BJ369" i="9"/>
  <c r="BJ168" i="9"/>
  <c r="BJ487" i="9"/>
  <c r="BJ33" i="9"/>
  <c r="BJ206" i="9"/>
  <c r="BJ338" i="9"/>
  <c r="BJ397" i="9"/>
  <c r="BJ518" i="9"/>
  <c r="BJ117" i="9"/>
  <c r="BJ230" i="9"/>
  <c r="BJ408" i="9"/>
  <c r="BJ489" i="9"/>
  <c r="BJ10" i="9"/>
  <c r="BJ244" i="9"/>
  <c r="BJ475" i="9"/>
  <c r="BJ255" i="9"/>
  <c r="BJ267" i="9"/>
  <c r="BJ176" i="9"/>
  <c r="BJ146" i="9"/>
  <c r="BJ465" i="9"/>
  <c r="BJ310" i="9"/>
  <c r="BJ199" i="9"/>
  <c r="BJ269" i="9"/>
  <c r="BJ188" i="9"/>
  <c r="BJ100" i="9"/>
  <c r="BJ247" i="9"/>
  <c r="BJ134" i="9"/>
  <c r="BJ65" i="9"/>
  <c r="BJ311" i="9"/>
  <c r="BJ477" i="9"/>
  <c r="BJ420" i="9"/>
  <c r="BJ210" i="9"/>
  <c r="BJ51" i="9"/>
  <c r="BJ432" i="9"/>
  <c r="BJ384" i="9"/>
  <c r="BJ297" i="9"/>
  <c r="BJ110" i="9"/>
  <c r="BJ34" i="9"/>
  <c r="BJ300" i="9"/>
  <c r="BJ340" i="9"/>
  <c r="BJ101" i="9"/>
  <c r="BJ196" i="9"/>
  <c r="BJ53" i="9"/>
  <c r="BJ92" i="9"/>
  <c r="BJ103" i="9"/>
  <c r="BJ245" i="9"/>
  <c r="BJ433" i="9"/>
  <c r="BJ492" i="9"/>
  <c r="BJ498" i="9"/>
  <c r="BJ218" i="9"/>
  <c r="BJ220" i="9"/>
  <c r="BJ325" i="9"/>
  <c r="BJ378" i="9"/>
  <c r="BJ78" i="9"/>
  <c r="BJ152" i="9"/>
  <c r="BJ513" i="9"/>
  <c r="BJ368" i="9"/>
  <c r="BJ484" i="9"/>
  <c r="BJ393" i="9"/>
  <c r="BJ141" i="9"/>
  <c r="BJ172" i="9"/>
  <c r="BJ304" i="9"/>
  <c r="BJ58" i="9"/>
  <c r="BJ517" i="9"/>
  <c r="BJ467" i="9"/>
  <c r="BJ131" i="9"/>
  <c r="BJ346" i="9"/>
  <c r="BJ473" i="9"/>
  <c r="BJ91" i="9"/>
  <c r="BJ197" i="9"/>
  <c r="BJ140" i="9"/>
  <c r="BJ287" i="9"/>
  <c r="BJ491" i="9"/>
  <c r="BJ421" i="9"/>
  <c r="BJ225" i="9"/>
  <c r="BJ121" i="9"/>
  <c r="BJ519" i="9"/>
  <c r="BJ8" i="9"/>
  <c r="BJ441" i="9"/>
  <c r="BJ44" i="9"/>
  <c r="BJ402" i="9"/>
  <c r="BJ323" i="9"/>
  <c r="BJ219" i="9"/>
  <c r="BJ316" i="9"/>
  <c r="BF108" i="9"/>
  <c r="BF69" i="9"/>
  <c r="BF217" i="9"/>
  <c r="BF296" i="9"/>
  <c r="BF164" i="9"/>
  <c r="BF386" i="9"/>
  <c r="BF409" i="9"/>
  <c r="BF299" i="9"/>
  <c r="BF315" i="9"/>
  <c r="BF115" i="9"/>
  <c r="BF495" i="9"/>
  <c r="BF31" i="9"/>
  <c r="BF42" i="9"/>
  <c r="BF27" i="9"/>
  <c r="BF493" i="9"/>
  <c r="BF279" i="9"/>
  <c r="BF208" i="9"/>
  <c r="BF221" i="9"/>
  <c r="BF182" i="9"/>
  <c r="BF308" i="9"/>
  <c r="BF145" i="9"/>
  <c r="BF456" i="9"/>
  <c r="BF447" i="9"/>
  <c r="BF457" i="9"/>
  <c r="BF396" i="9"/>
  <c r="BF471" i="9"/>
  <c r="BF335" i="9"/>
  <c r="BF352" i="9"/>
  <c r="BF32" i="9"/>
  <c r="BF77" i="9"/>
  <c r="BF80" i="9"/>
  <c r="BF68" i="9"/>
  <c r="BF35" i="9"/>
  <c r="BF24" i="9"/>
  <c r="BF81" i="9"/>
  <c r="BF88" i="9"/>
  <c r="BF122" i="9"/>
  <c r="BF360" i="9"/>
  <c r="BF135" i="9"/>
  <c r="BF162" i="9"/>
  <c r="BF204" i="9"/>
  <c r="BF248" i="9"/>
  <c r="BF249" i="9"/>
  <c r="BF272" i="9"/>
  <c r="BF294" i="9"/>
  <c r="BF332" i="9"/>
  <c r="BF337" i="9"/>
  <c r="BF354" i="9"/>
  <c r="BF418" i="9"/>
  <c r="BF181" i="9"/>
  <c r="BF431" i="9"/>
  <c r="BF435" i="9"/>
  <c r="BF504" i="9"/>
  <c r="BF509" i="9"/>
  <c r="BF511" i="9"/>
  <c r="BF241" i="9"/>
  <c r="BF383" i="9"/>
  <c r="BF227" i="9"/>
  <c r="BF234" i="9"/>
  <c r="BF254" i="9"/>
  <c r="BF363" i="9"/>
  <c r="BF291" i="9"/>
  <c r="BF82" i="9"/>
  <c r="BF453" i="9"/>
  <c r="BF276" i="9"/>
  <c r="BF289" i="9"/>
  <c r="BF250" i="9"/>
  <c r="BF526" i="9"/>
  <c r="BF285" i="9"/>
  <c r="BF38" i="9"/>
  <c r="BF72" i="9"/>
  <c r="BF43" i="9"/>
  <c r="BF469" i="9"/>
  <c r="BF464" i="9"/>
  <c r="BF423" i="9"/>
  <c r="BF479" i="9"/>
  <c r="BF356" i="9"/>
  <c r="BF403" i="9"/>
  <c r="BF412" i="9"/>
  <c r="BF468" i="9"/>
  <c r="BF497" i="9"/>
  <c r="BF223" i="9"/>
  <c r="BF317" i="9"/>
  <c r="BF128" i="9"/>
  <c r="BF154" i="9"/>
  <c r="BF46" i="9"/>
  <c r="BF229" i="9"/>
  <c r="BF286" i="9"/>
  <c r="BF523" i="9"/>
  <c r="BF213" i="9"/>
  <c r="BF137" i="9"/>
  <c r="BF339" i="9"/>
  <c r="BF370" i="9"/>
  <c r="BF371" i="9"/>
  <c r="BF201" i="9"/>
  <c r="BF185" i="9"/>
  <c r="BF524" i="9"/>
  <c r="BF292" i="9"/>
  <c r="BF21" i="9"/>
  <c r="BF303" i="9"/>
  <c r="BF59" i="9"/>
  <c r="BF111" i="9"/>
  <c r="BF11" i="9"/>
  <c r="BF26" i="9"/>
  <c r="BF133" i="9"/>
  <c r="BF155" i="9"/>
  <c r="BF236" i="9"/>
  <c r="BF246" i="9"/>
  <c r="BF259" i="9"/>
  <c r="BF271" i="9"/>
  <c r="BF306" i="9"/>
  <c r="BF355" i="9"/>
  <c r="BF361" i="9"/>
  <c r="BF481" i="9"/>
  <c r="BF525" i="9"/>
  <c r="BF23" i="9"/>
  <c r="BF41" i="9"/>
  <c r="BF60" i="9"/>
  <c r="BF123" i="9"/>
  <c r="BF144" i="9"/>
  <c r="BF160" i="9"/>
  <c r="BF178" i="9"/>
  <c r="BF237" i="9"/>
  <c r="BF261" i="9"/>
  <c r="BF277" i="9"/>
  <c r="BF278" i="9"/>
  <c r="BF319" i="9"/>
  <c r="BF331" i="9"/>
  <c r="BF343" i="9"/>
  <c r="BF375" i="9"/>
  <c r="BF376" i="9"/>
  <c r="BF381" i="9"/>
  <c r="BF382" i="9"/>
  <c r="BF387" i="9"/>
  <c r="BF390" i="9"/>
  <c r="BF401" i="9"/>
  <c r="BF425" i="9"/>
  <c r="BF439" i="9"/>
  <c r="BF500" i="9"/>
  <c r="BF76" i="9"/>
  <c r="BF318" i="9"/>
  <c r="BF50" i="9"/>
  <c r="BF12" i="9"/>
  <c r="BF313" i="9"/>
  <c r="BF186" i="9"/>
  <c r="BF437" i="9"/>
  <c r="BF510" i="9"/>
  <c r="BF136" i="9"/>
  <c r="BF47" i="9"/>
  <c r="BF48" i="9"/>
  <c r="BF49" i="9"/>
  <c r="BF334" i="9"/>
  <c r="BF282" i="9"/>
  <c r="BF75" i="9"/>
  <c r="BF414" i="9"/>
  <c r="BF463" i="9"/>
  <c r="BF40" i="9"/>
  <c r="BF462" i="9"/>
  <c r="BF505" i="9"/>
  <c r="BF173" i="9"/>
  <c r="BF90" i="9"/>
  <c r="BF179" i="9"/>
  <c r="BF410" i="9"/>
  <c r="BF455" i="9"/>
  <c r="BF184" i="9"/>
  <c r="BF171" i="9"/>
  <c r="BF429" i="9"/>
  <c r="BF45" i="9"/>
  <c r="BF52" i="9"/>
  <c r="BF195" i="9"/>
  <c r="BF406" i="9"/>
  <c r="BF307" i="9"/>
  <c r="BF328" i="9"/>
  <c r="BF359" i="9"/>
  <c r="BF357" i="9"/>
  <c r="BF28" i="9"/>
  <c r="BF54" i="9"/>
  <c r="BF143" i="9"/>
  <c r="BF216" i="9"/>
  <c r="BF252" i="9"/>
  <c r="BF263" i="9"/>
  <c r="BF345" i="9"/>
  <c r="BF405" i="9"/>
  <c r="BF478" i="9"/>
  <c r="BF442" i="9"/>
  <c r="BF450" i="9"/>
  <c r="BF275" i="9"/>
  <c r="BF373" i="9"/>
  <c r="BF102" i="9"/>
  <c r="BF392" i="9"/>
  <c r="BF159" i="9"/>
  <c r="BF399" i="9"/>
  <c r="BF521" i="9"/>
  <c r="BF198" i="9"/>
  <c r="BF150" i="9"/>
  <c r="BF344" i="9"/>
  <c r="BF290" i="9"/>
  <c r="BF148" i="9"/>
  <c r="BF120" i="9"/>
  <c r="BF472" i="9"/>
  <c r="BF139" i="9"/>
  <c r="BF413" i="9"/>
  <c r="BF440" i="9"/>
  <c r="BF224" i="9"/>
  <c r="BF364" i="9"/>
  <c r="BF341" i="9"/>
  <c r="BF349" i="9"/>
  <c r="BF391" i="9"/>
  <c r="BF203" i="9"/>
  <c r="BF470" i="9"/>
  <c r="BF411" i="9"/>
  <c r="BF514" i="9"/>
  <c r="BF365" i="9"/>
  <c r="BF273" i="9"/>
  <c r="BF20" i="9"/>
  <c r="BF116" i="9"/>
  <c r="BF503" i="9"/>
  <c r="BF36" i="9"/>
  <c r="BF202" i="9"/>
  <c r="BF231" i="9"/>
  <c r="BF428" i="9"/>
  <c r="BF444" i="9"/>
  <c r="BF113" i="9"/>
  <c r="BF57" i="9"/>
  <c r="BF242" i="9"/>
  <c r="BF70" i="9"/>
  <c r="BF126" i="9"/>
  <c r="BF348" i="9"/>
  <c r="BF460" i="9"/>
  <c r="BF494" i="9"/>
  <c r="BF130" i="9"/>
  <c r="BF165" i="9"/>
  <c r="BF389" i="9"/>
  <c r="BF56" i="9"/>
  <c r="BF66" i="9"/>
  <c r="BF268" i="9"/>
  <c r="BF419" i="9"/>
  <c r="BF67" i="9"/>
  <c r="BF71" i="9"/>
  <c r="BF454" i="9"/>
  <c r="BF239" i="9"/>
  <c r="BF324" i="9"/>
  <c r="BF515" i="9"/>
  <c r="BF395" i="9"/>
  <c r="BF490" i="9"/>
  <c r="BF228" i="9"/>
  <c r="BF415" i="9"/>
  <c r="BF449" i="9"/>
  <c r="BF351" i="9"/>
  <c r="BF235" i="9"/>
  <c r="BF156" i="9"/>
  <c r="BF16" i="9"/>
  <c r="BF79" i="9"/>
  <c r="BF9" i="9"/>
  <c r="BF105" i="9"/>
  <c r="BF138" i="9"/>
  <c r="BF407" i="9"/>
  <c r="BF167" i="9"/>
  <c r="BF189" i="9"/>
  <c r="BF342" i="9"/>
  <c r="BF522" i="9"/>
  <c r="BF151" i="9"/>
  <c r="BF326" i="9"/>
  <c r="BF362" i="9"/>
  <c r="BF190" i="9"/>
  <c r="BF124" i="9"/>
  <c r="BF205" i="9"/>
  <c r="BF404" i="9"/>
  <c r="BF486" i="9"/>
  <c r="BF30" i="9"/>
  <c r="BF55" i="9"/>
  <c r="BF192" i="9"/>
  <c r="BF466" i="9"/>
  <c r="BF430" i="9"/>
  <c r="BF483" i="9"/>
  <c r="BF232" i="9"/>
  <c r="BF377" i="9"/>
  <c r="BF84" i="9"/>
  <c r="BF129" i="9"/>
  <c r="BF17" i="9"/>
  <c r="BF170" i="9"/>
  <c r="BF507" i="9"/>
  <c r="BF253" i="9"/>
  <c r="BF427" i="9"/>
  <c r="BF119" i="9"/>
  <c r="BF132" i="9"/>
  <c r="BF422" i="9"/>
  <c r="BF147" i="9"/>
  <c r="BF161" i="9"/>
  <c r="BF212" i="9"/>
  <c r="BF288" i="9"/>
  <c r="BF295" i="9"/>
  <c r="BF459" i="9"/>
  <c r="BF106" i="9"/>
  <c r="BF274" i="9"/>
  <c r="BF281" i="9"/>
  <c r="BF333" i="9"/>
  <c r="BF283" i="9"/>
  <c r="BF63" i="9"/>
  <c r="BF512" i="9"/>
  <c r="BF166" i="9"/>
  <c r="BF482" i="9"/>
  <c r="BF207" i="9"/>
  <c r="BF501" i="9"/>
  <c r="BF262" i="9"/>
  <c r="BF417" i="9"/>
  <c r="BF400" i="9"/>
  <c r="BF416" i="9"/>
  <c r="BF157" i="9"/>
  <c r="BF305" i="9"/>
  <c r="BF87" i="9"/>
  <c r="BF240" i="9"/>
  <c r="BF321" i="9"/>
  <c r="BF175" i="9"/>
  <c r="BF284" i="9"/>
  <c r="BF243" i="9"/>
  <c r="BF112" i="9"/>
  <c r="BF29" i="9"/>
  <c r="BF280" i="9"/>
  <c r="BF193" i="9"/>
  <c r="BF209" i="9"/>
  <c r="BF298" i="9"/>
  <c r="BF125" i="9"/>
  <c r="BF107" i="9"/>
  <c r="BF62" i="9"/>
  <c r="BF39" i="9"/>
  <c r="BF330" i="9"/>
  <c r="BF367" i="9"/>
  <c r="BF327" i="9"/>
  <c r="BF264" i="9"/>
  <c r="BF104" i="9"/>
  <c r="BF18" i="9"/>
  <c r="BF180" i="9"/>
  <c r="BF358" i="9"/>
  <c r="BF350" i="9"/>
  <c r="BF438" i="9"/>
  <c r="BF485" i="9"/>
  <c r="BF436" i="9"/>
  <c r="BF270" i="9"/>
  <c r="BF19" i="9"/>
  <c r="BF302" i="9"/>
  <c r="BF448" i="9"/>
  <c r="BF251" i="9"/>
  <c r="BF142" i="9"/>
  <c r="BF13" i="9"/>
  <c r="BF149" i="9"/>
  <c r="BF37" i="9"/>
  <c r="BF314" i="9"/>
  <c r="BF398" i="9"/>
  <c r="BF257" i="9"/>
  <c r="BF347" i="9"/>
  <c r="BF434" i="9"/>
  <c r="BF385" i="9"/>
  <c r="BF99" i="9"/>
  <c r="BF424" i="9"/>
  <c r="BF379" i="9"/>
  <c r="BF388" i="9"/>
  <c r="BF95" i="9"/>
  <c r="BF98" i="9"/>
  <c r="BF96" i="9"/>
  <c r="BF97" i="9"/>
  <c r="BF14" i="9"/>
  <c r="BF451" i="9"/>
  <c r="BF25" i="9"/>
  <c r="BF293" i="9"/>
  <c r="BF266" i="9"/>
  <c r="BF73" i="9"/>
  <c r="BF446" i="9"/>
  <c r="BF366" i="9"/>
  <c r="BF426" i="9"/>
  <c r="BF520" i="9"/>
  <c r="BF516" i="9"/>
  <c r="BF109" i="9"/>
  <c r="BF191" i="9"/>
  <c r="BF214" i="9"/>
  <c r="BF187" i="9"/>
  <c r="BF61" i="9"/>
  <c r="BF320" i="9"/>
  <c r="BF374" i="9"/>
  <c r="BF177" i="9"/>
  <c r="BF93" i="9"/>
  <c r="BF301" i="9"/>
  <c r="BF233" i="9"/>
  <c r="BF322" i="9"/>
  <c r="BF238" i="9"/>
  <c r="BF312" i="9"/>
  <c r="BF488" i="9"/>
  <c r="BF372" i="9"/>
  <c r="BF443" i="9"/>
  <c r="BF114" i="9"/>
  <c r="BF480" i="9"/>
  <c r="BF394" i="9"/>
  <c r="BF309" i="9"/>
  <c r="BF353" i="9"/>
  <c r="BF226" i="9"/>
  <c r="BF496" i="9"/>
  <c r="BF329" i="9"/>
  <c r="BF256" i="9"/>
  <c r="BF502" i="9"/>
  <c r="BF169" i="9"/>
  <c r="BF200" i="9"/>
  <c r="BF174" i="9"/>
  <c r="BF222" i="9"/>
  <c r="BF194" i="9"/>
  <c r="BF94" i="9"/>
  <c r="BF83" i="9"/>
  <c r="BF476" i="9"/>
  <c r="BF499" i="9"/>
  <c r="BF506" i="9"/>
  <c r="BF85" i="9"/>
  <c r="BF86" i="9"/>
  <c r="BF211" i="9"/>
  <c r="BF461" i="9"/>
  <c r="BF260" i="9"/>
  <c r="BF89" i="9"/>
  <c r="BF183" i="9"/>
  <c r="BF265" i="9"/>
  <c r="BF118" i="9"/>
  <c r="BF158" i="9"/>
  <c r="BF336" i="9"/>
  <c r="BF15" i="9"/>
  <c r="BF153" i="9"/>
  <c r="BF258" i="9"/>
  <c r="BF458" i="9"/>
  <c r="BF380" i="9"/>
  <c r="BF452" i="9"/>
  <c r="BF508" i="9"/>
  <c r="BF22" i="9"/>
  <c r="BF215" i="9"/>
  <c r="BF474" i="9"/>
  <c r="BF127" i="9"/>
  <c r="BF64" i="9"/>
  <c r="BF163" i="9"/>
  <c r="BF445" i="9"/>
  <c r="BF74" i="9"/>
  <c r="BF369" i="9"/>
  <c r="BF168" i="9"/>
  <c r="BF487" i="9"/>
  <c r="BF33" i="9"/>
  <c r="BF206" i="9"/>
  <c r="BF338" i="9"/>
  <c r="BF397" i="9"/>
  <c r="BF518" i="9"/>
  <c r="BF117" i="9"/>
  <c r="BF230" i="9"/>
  <c r="BF408" i="9"/>
  <c r="BF489" i="9"/>
  <c r="BF10" i="9"/>
  <c r="BF244" i="9"/>
  <c r="BF475" i="9"/>
  <c r="BF255" i="9"/>
  <c r="BF267" i="9"/>
  <c r="BF176" i="9"/>
  <c r="BF146" i="9"/>
  <c r="BF465" i="9"/>
  <c r="BF310" i="9"/>
  <c r="BF199" i="9"/>
  <c r="BF269" i="9"/>
  <c r="BF188" i="9"/>
  <c r="BF100" i="9"/>
  <c r="BF247" i="9"/>
  <c r="BF134" i="9"/>
  <c r="BF65" i="9"/>
  <c r="BF311" i="9"/>
  <c r="BF477" i="9"/>
  <c r="BF420" i="9"/>
  <c r="BF210" i="9"/>
  <c r="BF51" i="9"/>
  <c r="BF432" i="9"/>
  <c r="BF384" i="9"/>
  <c r="BF297" i="9"/>
  <c r="BF110" i="9"/>
  <c r="BF34" i="9"/>
  <c r="BF300" i="9"/>
  <c r="BF340" i="9"/>
  <c r="BF101" i="9"/>
  <c r="BF196" i="9"/>
  <c r="BF53" i="9"/>
  <c r="BF92" i="9"/>
  <c r="BF103" i="9"/>
  <c r="BF245" i="9"/>
  <c r="BF433" i="9"/>
  <c r="BF492" i="9"/>
  <c r="BF498" i="9"/>
  <c r="BF218" i="9"/>
  <c r="BF220" i="9"/>
  <c r="BF325" i="9"/>
  <c r="BF378" i="9"/>
  <c r="BF78" i="9"/>
  <c r="BF152" i="9"/>
  <c r="BF513" i="9"/>
  <c r="BF368" i="9"/>
  <c r="BF484" i="9"/>
  <c r="BF393" i="9"/>
  <c r="BF141" i="9"/>
  <c r="BF172" i="9"/>
  <c r="BF304" i="9"/>
  <c r="BF58" i="9"/>
  <c r="BF517" i="9"/>
  <c r="BF467" i="9"/>
  <c r="BF131" i="9"/>
  <c r="BF346" i="9"/>
  <c r="BF473" i="9"/>
  <c r="BF91" i="9"/>
  <c r="BF197" i="9"/>
  <c r="BF140" i="9"/>
  <c r="BF287" i="9"/>
  <c r="BF491" i="9"/>
  <c r="BF421" i="9"/>
  <c r="BF225" i="9"/>
  <c r="BF121" i="9"/>
  <c r="BF519" i="9"/>
  <c r="BF8" i="9"/>
  <c r="BF441" i="9"/>
  <c r="BF44" i="9"/>
  <c r="BF402" i="9"/>
  <c r="BF323" i="9"/>
  <c r="BF219" i="9"/>
  <c r="BF316" i="9"/>
  <c r="BB108" i="9"/>
  <c r="BB69" i="9"/>
  <c r="BB217" i="9"/>
  <c r="BB296" i="9"/>
  <c r="BB164" i="9"/>
  <c r="BB386" i="9"/>
  <c r="BB409" i="9"/>
  <c r="BB299" i="9"/>
  <c r="BB315" i="9"/>
  <c r="BB115" i="9"/>
  <c r="BB495" i="9"/>
  <c r="BB31" i="9"/>
  <c r="BB42" i="9"/>
  <c r="BB27" i="9"/>
  <c r="BB493" i="9"/>
  <c r="BB279" i="9"/>
  <c r="BB208" i="9"/>
  <c r="BB221" i="9"/>
  <c r="BB182" i="9"/>
  <c r="BB308" i="9"/>
  <c r="BB145" i="9"/>
  <c r="BB456" i="9"/>
  <c r="BB447" i="9"/>
  <c r="BB457" i="9"/>
  <c r="BB396" i="9"/>
  <c r="BB471" i="9"/>
  <c r="BB335" i="9"/>
  <c r="BB352" i="9"/>
  <c r="BB32" i="9"/>
  <c r="BB77" i="9"/>
  <c r="BB80" i="9"/>
  <c r="BB68" i="9"/>
  <c r="BB35" i="9"/>
  <c r="BB24" i="9"/>
  <c r="BB81" i="9"/>
  <c r="BB88" i="9"/>
  <c r="BB122" i="9"/>
  <c r="BB360" i="9"/>
  <c r="BB135" i="9"/>
  <c r="BB162" i="9"/>
  <c r="BB204" i="9"/>
  <c r="BB248" i="9"/>
  <c r="BB249" i="9"/>
  <c r="BB272" i="9"/>
  <c r="BB294" i="9"/>
  <c r="BB332" i="9"/>
  <c r="BB337" i="9"/>
  <c r="BB354" i="9"/>
  <c r="BB418" i="9"/>
  <c r="BB181" i="9"/>
  <c r="BB431" i="9"/>
  <c r="BB435" i="9"/>
  <c r="BB504" i="9"/>
  <c r="BB509" i="9"/>
  <c r="BB511" i="9"/>
  <c r="BB241" i="9"/>
  <c r="BB383" i="9"/>
  <c r="BB227" i="9"/>
  <c r="BB234" i="9"/>
  <c r="BB254" i="9"/>
  <c r="BB363" i="9"/>
  <c r="BB291" i="9"/>
  <c r="BB82" i="9"/>
  <c r="BB453" i="9"/>
  <c r="BB276" i="9"/>
  <c r="BB289" i="9"/>
  <c r="BB250" i="9"/>
  <c r="BB526" i="9"/>
  <c r="BB285" i="9"/>
  <c r="BB38" i="9"/>
  <c r="BB72" i="9"/>
  <c r="BB43" i="9"/>
  <c r="BB469" i="9"/>
  <c r="BB464" i="9"/>
  <c r="BB423" i="9"/>
  <c r="BB479" i="9"/>
  <c r="BB356" i="9"/>
  <c r="BB403" i="9"/>
  <c r="BB412" i="9"/>
  <c r="BB468" i="9"/>
  <c r="BB497" i="9"/>
  <c r="BB223" i="9"/>
  <c r="BB317" i="9"/>
  <c r="BB128" i="9"/>
  <c r="BB154" i="9"/>
  <c r="BB46" i="9"/>
  <c r="BB229" i="9"/>
  <c r="BB286" i="9"/>
  <c r="BB523" i="9"/>
  <c r="BB213" i="9"/>
  <c r="BB137" i="9"/>
  <c r="BB339" i="9"/>
  <c r="BB370" i="9"/>
  <c r="BB371" i="9"/>
  <c r="BB201" i="9"/>
  <c r="BB185" i="9"/>
  <c r="BB524" i="9"/>
  <c r="BB292" i="9"/>
  <c r="BB21" i="9"/>
  <c r="BB303" i="9"/>
  <c r="BB59" i="9"/>
  <c r="BB111" i="9"/>
  <c r="BB11" i="9"/>
  <c r="BB26" i="9"/>
  <c r="BB133" i="9"/>
  <c r="BB155" i="9"/>
  <c r="BB236" i="9"/>
  <c r="BB246" i="9"/>
  <c r="BB259" i="9"/>
  <c r="BB271" i="9"/>
  <c r="BB306" i="9"/>
  <c r="BB355" i="9"/>
  <c r="BB361" i="9"/>
  <c r="BB481" i="9"/>
  <c r="BB525" i="9"/>
  <c r="BB23" i="9"/>
  <c r="BB41" i="9"/>
  <c r="BB60" i="9"/>
  <c r="BB123" i="9"/>
  <c r="BB144" i="9"/>
  <c r="BB160" i="9"/>
  <c r="BB178" i="9"/>
  <c r="BB237" i="9"/>
  <c r="BB261" i="9"/>
  <c r="BB277" i="9"/>
  <c r="BB278" i="9"/>
  <c r="BB319" i="9"/>
  <c r="BB331" i="9"/>
  <c r="BB343" i="9"/>
  <c r="BB375" i="9"/>
  <c r="BB376" i="9"/>
  <c r="BB381" i="9"/>
  <c r="BB382" i="9"/>
  <c r="BB387" i="9"/>
  <c r="BB390" i="9"/>
  <c r="BB401" i="9"/>
  <c r="BB425" i="9"/>
  <c r="BB439" i="9"/>
  <c r="BB500" i="9"/>
  <c r="BB76" i="9"/>
  <c r="BB318" i="9"/>
  <c r="BB50" i="9"/>
  <c r="BB12" i="9"/>
  <c r="BB313" i="9"/>
  <c r="BB186" i="9"/>
  <c r="BB437" i="9"/>
  <c r="BB510" i="9"/>
  <c r="BB136" i="9"/>
  <c r="BB47" i="9"/>
  <c r="BB48" i="9"/>
  <c r="BB49" i="9"/>
  <c r="BB334" i="9"/>
  <c r="BB282" i="9"/>
  <c r="BB75" i="9"/>
  <c r="BB414" i="9"/>
  <c r="BB463" i="9"/>
  <c r="BB40" i="9"/>
  <c r="BB462" i="9"/>
  <c r="BB505" i="9"/>
  <c r="BB173" i="9"/>
  <c r="BB90" i="9"/>
  <c r="BB179" i="9"/>
  <c r="BB410" i="9"/>
  <c r="BB455" i="9"/>
  <c r="BB184" i="9"/>
  <c r="BB171" i="9"/>
  <c r="BB429" i="9"/>
  <c r="BB45" i="9"/>
  <c r="BB52" i="9"/>
  <c r="BB195" i="9"/>
  <c r="BB406" i="9"/>
  <c r="BB307" i="9"/>
  <c r="BB328" i="9"/>
  <c r="BB359" i="9"/>
  <c r="BB357" i="9"/>
  <c r="BB28" i="9"/>
  <c r="BB54" i="9"/>
  <c r="BB143" i="9"/>
  <c r="BB216" i="9"/>
  <c r="BB252" i="9"/>
  <c r="BB263" i="9"/>
  <c r="BB345" i="9"/>
  <c r="BB405" i="9"/>
  <c r="BB478" i="9"/>
  <c r="BB442" i="9"/>
  <c r="BB450" i="9"/>
  <c r="BB275" i="9"/>
  <c r="BB373" i="9"/>
  <c r="BB102" i="9"/>
  <c r="BB392" i="9"/>
  <c r="BB159" i="9"/>
  <c r="BB399" i="9"/>
  <c r="BB521" i="9"/>
  <c r="BB198" i="9"/>
  <c r="BB150" i="9"/>
  <c r="BB344" i="9"/>
  <c r="BB290" i="9"/>
  <c r="BB148" i="9"/>
  <c r="BB120" i="9"/>
  <c r="BB472" i="9"/>
  <c r="BB139" i="9"/>
  <c r="BB413" i="9"/>
  <c r="BB440" i="9"/>
  <c r="BB224" i="9"/>
  <c r="BB364" i="9"/>
  <c r="BB341" i="9"/>
  <c r="BB349" i="9"/>
  <c r="BB391" i="9"/>
  <c r="BB203" i="9"/>
  <c r="BB470" i="9"/>
  <c r="BB411" i="9"/>
  <c r="BB514" i="9"/>
  <c r="BB365" i="9"/>
  <c r="BB273" i="9"/>
  <c r="BB20" i="9"/>
  <c r="BB116" i="9"/>
  <c r="BB503" i="9"/>
  <c r="BB36" i="9"/>
  <c r="BB202" i="9"/>
  <c r="BB231" i="9"/>
  <c r="BB428" i="9"/>
  <c r="BB444" i="9"/>
  <c r="BB113" i="9"/>
  <c r="BB57" i="9"/>
  <c r="BB242" i="9"/>
  <c r="BB70" i="9"/>
  <c r="BB126" i="9"/>
  <c r="BB348" i="9"/>
  <c r="BB460" i="9"/>
  <c r="BB494" i="9"/>
  <c r="BB130" i="9"/>
  <c r="BB165" i="9"/>
  <c r="BB389" i="9"/>
  <c r="BB56" i="9"/>
  <c r="BB66" i="9"/>
  <c r="BB268" i="9"/>
  <c r="BB419" i="9"/>
  <c r="BB67" i="9"/>
  <c r="BB71" i="9"/>
  <c r="BB454" i="9"/>
  <c r="BB239" i="9"/>
  <c r="BB324" i="9"/>
  <c r="BB515" i="9"/>
  <c r="BB395" i="9"/>
  <c r="BB490" i="9"/>
  <c r="BB228" i="9"/>
  <c r="BB415" i="9"/>
  <c r="BB449" i="9"/>
  <c r="BB351" i="9"/>
  <c r="BB235" i="9"/>
  <c r="BB156" i="9"/>
  <c r="BB16" i="9"/>
  <c r="BB79" i="9"/>
  <c r="BB9" i="9"/>
  <c r="BB105" i="9"/>
  <c r="BB138" i="9"/>
  <c r="BB407" i="9"/>
  <c r="BB167" i="9"/>
  <c r="BB189" i="9"/>
  <c r="BB342" i="9"/>
  <c r="BB522" i="9"/>
  <c r="BB151" i="9"/>
  <c r="BB326" i="9"/>
  <c r="BB362" i="9"/>
  <c r="BB190" i="9"/>
  <c r="BB124" i="9"/>
  <c r="BB205" i="9"/>
  <c r="BB404" i="9"/>
  <c r="BB486" i="9"/>
  <c r="BB30" i="9"/>
  <c r="BB55" i="9"/>
  <c r="BB192" i="9"/>
  <c r="BB466" i="9"/>
  <c r="BB430" i="9"/>
  <c r="BB483" i="9"/>
  <c r="BB232" i="9"/>
  <c r="BB377" i="9"/>
  <c r="BB84" i="9"/>
  <c r="BB129" i="9"/>
  <c r="BB17" i="9"/>
  <c r="BB170" i="9"/>
  <c r="BB507" i="9"/>
  <c r="BB253" i="9"/>
  <c r="BB427" i="9"/>
  <c r="BB119" i="9"/>
  <c r="BB132" i="9"/>
  <c r="BB422" i="9"/>
  <c r="BB147" i="9"/>
  <c r="BB161" i="9"/>
  <c r="BB212" i="9"/>
  <c r="BB288" i="9"/>
  <c r="BB295" i="9"/>
  <c r="BB459" i="9"/>
  <c r="BB106" i="9"/>
  <c r="BB274" i="9"/>
  <c r="BB281" i="9"/>
  <c r="BB333" i="9"/>
  <c r="BB283" i="9"/>
  <c r="BB63" i="9"/>
  <c r="BB512" i="9"/>
  <c r="BB166" i="9"/>
  <c r="BB482" i="9"/>
  <c r="BB207" i="9"/>
  <c r="BB501" i="9"/>
  <c r="BB262" i="9"/>
  <c r="BB417" i="9"/>
  <c r="BB400" i="9"/>
  <c r="BB416" i="9"/>
  <c r="BB157" i="9"/>
  <c r="BB305" i="9"/>
  <c r="BB87" i="9"/>
  <c r="BB240" i="9"/>
  <c r="BB321" i="9"/>
  <c r="BB175" i="9"/>
  <c r="BB284" i="9"/>
  <c r="BB243" i="9"/>
  <c r="BB112" i="9"/>
  <c r="BB29" i="9"/>
  <c r="BB280" i="9"/>
  <c r="BB193" i="9"/>
  <c r="BB209" i="9"/>
  <c r="BB298" i="9"/>
  <c r="BB125" i="9"/>
  <c r="BB107" i="9"/>
  <c r="BB62" i="9"/>
  <c r="BB39" i="9"/>
  <c r="BB330" i="9"/>
  <c r="BB367" i="9"/>
  <c r="BB327" i="9"/>
  <c r="BB264" i="9"/>
  <c r="BB104" i="9"/>
  <c r="BB18" i="9"/>
  <c r="BB180" i="9"/>
  <c r="BB358" i="9"/>
  <c r="BB350" i="9"/>
  <c r="BB438" i="9"/>
  <c r="BB485" i="9"/>
  <c r="BB436" i="9"/>
  <c r="BB270" i="9"/>
  <c r="BB19" i="9"/>
  <c r="BB302" i="9"/>
  <c r="BB448" i="9"/>
  <c r="BB251" i="9"/>
  <c r="BB142" i="9"/>
  <c r="BB13" i="9"/>
  <c r="BB149" i="9"/>
  <c r="BB37" i="9"/>
  <c r="BB314" i="9"/>
  <c r="BB398" i="9"/>
  <c r="BB257" i="9"/>
  <c r="BB347" i="9"/>
  <c r="BB434" i="9"/>
  <c r="BB385" i="9"/>
  <c r="BB99" i="9"/>
  <c r="BB424" i="9"/>
  <c r="BB379" i="9"/>
  <c r="BB388" i="9"/>
  <c r="BB95" i="9"/>
  <c r="BB98" i="9"/>
  <c r="BB96" i="9"/>
  <c r="BB97" i="9"/>
  <c r="BB14" i="9"/>
  <c r="BB451" i="9"/>
  <c r="BB25" i="9"/>
  <c r="BB293" i="9"/>
  <c r="BB266" i="9"/>
  <c r="BB73" i="9"/>
  <c r="BB446" i="9"/>
  <c r="BB366" i="9"/>
  <c r="BB426" i="9"/>
  <c r="BB520" i="9"/>
  <c r="BB516" i="9"/>
  <c r="BB109" i="9"/>
  <c r="BB191" i="9"/>
  <c r="BB214" i="9"/>
  <c r="BB187" i="9"/>
  <c r="BB61" i="9"/>
  <c r="BB320" i="9"/>
  <c r="BB374" i="9"/>
  <c r="BB177" i="9"/>
  <c r="BB93" i="9"/>
  <c r="BB301" i="9"/>
  <c r="BB233" i="9"/>
  <c r="BB322" i="9"/>
  <c r="BB238" i="9"/>
  <c r="BB312" i="9"/>
  <c r="BB488" i="9"/>
  <c r="BB372" i="9"/>
  <c r="BB443" i="9"/>
  <c r="BB114" i="9"/>
  <c r="BB480" i="9"/>
  <c r="BB394" i="9"/>
  <c r="BB309" i="9"/>
  <c r="BB353" i="9"/>
  <c r="BB226" i="9"/>
  <c r="BB496" i="9"/>
  <c r="BB329" i="9"/>
  <c r="BB256" i="9"/>
  <c r="BB502" i="9"/>
  <c r="BB169" i="9"/>
  <c r="BB200" i="9"/>
  <c r="BB174" i="9"/>
  <c r="BB222" i="9"/>
  <c r="BB194" i="9"/>
  <c r="BB94" i="9"/>
  <c r="BB83" i="9"/>
  <c r="BB476" i="9"/>
  <c r="BB499" i="9"/>
  <c r="BB506" i="9"/>
  <c r="BB85" i="9"/>
  <c r="BB86" i="9"/>
  <c r="BB211" i="9"/>
  <c r="BB461" i="9"/>
  <c r="BB260" i="9"/>
  <c r="BB89" i="9"/>
  <c r="BB183" i="9"/>
  <c r="BB265" i="9"/>
  <c r="BB118" i="9"/>
  <c r="BB158" i="9"/>
  <c r="BB336" i="9"/>
  <c r="BB15" i="9"/>
  <c r="BB153" i="9"/>
  <c r="BB258" i="9"/>
  <c r="BB458" i="9"/>
  <c r="BB380" i="9"/>
  <c r="BB452" i="9"/>
  <c r="BB508" i="9"/>
  <c r="BB22" i="9"/>
  <c r="BB215" i="9"/>
  <c r="BB474" i="9"/>
  <c r="BB127" i="9"/>
  <c r="BB64" i="9"/>
  <c r="BB163" i="9"/>
  <c r="BB445" i="9"/>
  <c r="BB74" i="9"/>
  <c r="BB369" i="9"/>
  <c r="BB168" i="9"/>
  <c r="BB487" i="9"/>
  <c r="BB33" i="9"/>
  <c r="BB206" i="9"/>
  <c r="BB338" i="9"/>
  <c r="BB397" i="9"/>
  <c r="BB518" i="9"/>
  <c r="BB117" i="9"/>
  <c r="BB230" i="9"/>
  <c r="BB408" i="9"/>
  <c r="BB489" i="9"/>
  <c r="BB10" i="9"/>
  <c r="BB244" i="9"/>
  <c r="BB475" i="9"/>
  <c r="BB255" i="9"/>
  <c r="BB267" i="9"/>
  <c r="BB176" i="9"/>
  <c r="BB146" i="9"/>
  <c r="BB465" i="9"/>
  <c r="BB310" i="9"/>
  <c r="BB199" i="9"/>
  <c r="BB269" i="9"/>
  <c r="BB188" i="9"/>
  <c r="BB100" i="9"/>
  <c r="BB247" i="9"/>
  <c r="BB134" i="9"/>
  <c r="BB65" i="9"/>
  <c r="BB311" i="9"/>
  <c r="BB477" i="9"/>
  <c r="BB420" i="9"/>
  <c r="BB210" i="9"/>
  <c r="BB51" i="9"/>
  <c r="BB432" i="9"/>
  <c r="BB384" i="9"/>
  <c r="BB297" i="9"/>
  <c r="BB110" i="9"/>
  <c r="BB34" i="9"/>
  <c r="BB300" i="9"/>
  <c r="BB340" i="9"/>
  <c r="BB101" i="9"/>
  <c r="BB196" i="9"/>
  <c r="BB53" i="9"/>
  <c r="BB92" i="9"/>
  <c r="BB103" i="9"/>
  <c r="BB245" i="9"/>
  <c r="BB433" i="9"/>
  <c r="BB492" i="9"/>
  <c r="BB498" i="9"/>
  <c r="BB218" i="9"/>
  <c r="BB220" i="9"/>
  <c r="BB325" i="9"/>
  <c r="BB378" i="9"/>
  <c r="BB78" i="9"/>
  <c r="BB152" i="9"/>
  <c r="BB513" i="9"/>
  <c r="BB368" i="9"/>
  <c r="BB484" i="9"/>
  <c r="BB393" i="9"/>
  <c r="BB141" i="9"/>
  <c r="BB172" i="9"/>
  <c r="BB304" i="9"/>
  <c r="BB58" i="9"/>
  <c r="BB517" i="9"/>
  <c r="BB467" i="9"/>
  <c r="BB131" i="9"/>
  <c r="BB346" i="9"/>
  <c r="BB473" i="9"/>
  <c r="BB91" i="9"/>
  <c r="BB197" i="9"/>
  <c r="BB140" i="9"/>
  <c r="BB287" i="9"/>
  <c r="BB491" i="9"/>
  <c r="BB421" i="9"/>
  <c r="BB225" i="9"/>
  <c r="BB121" i="9"/>
  <c r="BB519" i="9"/>
  <c r="BB8" i="9"/>
  <c r="BB441" i="9"/>
  <c r="BB44" i="9"/>
  <c r="BB402" i="9"/>
  <c r="BB323" i="9"/>
  <c r="BB219" i="9"/>
  <c r="BB316" i="9"/>
  <c r="AX108" i="9"/>
  <c r="AX69" i="9"/>
  <c r="AX217" i="9"/>
  <c r="AX296" i="9"/>
  <c r="AX164" i="9"/>
  <c r="AX386" i="9"/>
  <c r="AX409" i="9"/>
  <c r="AX299" i="9"/>
  <c r="AX315" i="9"/>
  <c r="AX115" i="9"/>
  <c r="AX495" i="9"/>
  <c r="AX31" i="9"/>
  <c r="AX42" i="9"/>
  <c r="AX27" i="9"/>
  <c r="AX493" i="9"/>
  <c r="AX279" i="9"/>
  <c r="AX208" i="9"/>
  <c r="AX221" i="9"/>
  <c r="AX182" i="9"/>
  <c r="AX308" i="9"/>
  <c r="AX145" i="9"/>
  <c r="AX456" i="9"/>
  <c r="AX447" i="9"/>
  <c r="AX457" i="9"/>
  <c r="AX396" i="9"/>
  <c r="AX471" i="9"/>
  <c r="AX335" i="9"/>
  <c r="AX352" i="9"/>
  <c r="AX32" i="9"/>
  <c r="AX77" i="9"/>
  <c r="AX80" i="9"/>
  <c r="AX68" i="9"/>
  <c r="AX35" i="9"/>
  <c r="AX24" i="9"/>
  <c r="AX81" i="9"/>
  <c r="AX88" i="9"/>
  <c r="AX122" i="9"/>
  <c r="AX360" i="9"/>
  <c r="AX135" i="9"/>
  <c r="AX162" i="9"/>
  <c r="AX204" i="9"/>
  <c r="AX248" i="9"/>
  <c r="AX249" i="9"/>
  <c r="AX272" i="9"/>
  <c r="AX294" i="9"/>
  <c r="AX332" i="9"/>
  <c r="AX337" i="9"/>
  <c r="AX354" i="9"/>
  <c r="AX418" i="9"/>
  <c r="AX181" i="9"/>
  <c r="AX431" i="9"/>
  <c r="AX435" i="9"/>
  <c r="AX504" i="9"/>
  <c r="AX509" i="9"/>
  <c r="AX511" i="9"/>
  <c r="AX241" i="9"/>
  <c r="AX383" i="9"/>
  <c r="AX227" i="9"/>
  <c r="AX234" i="9"/>
  <c r="AX254" i="9"/>
  <c r="AX363" i="9"/>
  <c r="AX291" i="9"/>
  <c r="AX82" i="9"/>
  <c r="AX453" i="9"/>
  <c r="AX276" i="9"/>
  <c r="AX289" i="9"/>
  <c r="AX250" i="9"/>
  <c r="AX526" i="9"/>
  <c r="AX285" i="9"/>
  <c r="AX38" i="9"/>
  <c r="AX72" i="9"/>
  <c r="AX43" i="9"/>
  <c r="AX469" i="9"/>
  <c r="AX464" i="9"/>
  <c r="AX423" i="9"/>
  <c r="AX479" i="9"/>
  <c r="AX356" i="9"/>
  <c r="AX403" i="9"/>
  <c r="AX412" i="9"/>
  <c r="AX468" i="9"/>
  <c r="AX497" i="9"/>
  <c r="AX223" i="9"/>
  <c r="AX317" i="9"/>
  <c r="AX128" i="9"/>
  <c r="AX154" i="9"/>
  <c r="AX46" i="9"/>
  <c r="AX229" i="9"/>
  <c r="AX286" i="9"/>
  <c r="AX523" i="9"/>
  <c r="AX213" i="9"/>
  <c r="AX137" i="9"/>
  <c r="AX339" i="9"/>
  <c r="AX370" i="9"/>
  <c r="AX371" i="9"/>
  <c r="AX201" i="9"/>
  <c r="AX185" i="9"/>
  <c r="AX524" i="9"/>
  <c r="AX292" i="9"/>
  <c r="AX21" i="9"/>
  <c r="AX303" i="9"/>
  <c r="AX59" i="9"/>
  <c r="AX111" i="9"/>
  <c r="AX11" i="9"/>
  <c r="AX26" i="9"/>
  <c r="AX133" i="9"/>
  <c r="AX155" i="9"/>
  <c r="AX236" i="9"/>
  <c r="AX246" i="9"/>
  <c r="AX259" i="9"/>
  <c r="AX271" i="9"/>
  <c r="AX306" i="9"/>
  <c r="AX355" i="9"/>
  <c r="AX361" i="9"/>
  <c r="AX481" i="9"/>
  <c r="AX525" i="9"/>
  <c r="AX23" i="9"/>
  <c r="AX41" i="9"/>
  <c r="AX60" i="9"/>
  <c r="AX123" i="9"/>
  <c r="AX144" i="9"/>
  <c r="AX160" i="9"/>
  <c r="AX178" i="9"/>
  <c r="AX237" i="9"/>
  <c r="AX261" i="9"/>
  <c r="AX277" i="9"/>
  <c r="AX278" i="9"/>
  <c r="AX319" i="9"/>
  <c r="AX331" i="9"/>
  <c r="AX343" i="9"/>
  <c r="AX375" i="9"/>
  <c r="AX376" i="9"/>
  <c r="AX381" i="9"/>
  <c r="AX382" i="9"/>
  <c r="AX387" i="9"/>
  <c r="AX390" i="9"/>
  <c r="AX401" i="9"/>
  <c r="AX425" i="9"/>
  <c r="AX439" i="9"/>
  <c r="AX500" i="9"/>
  <c r="AX76" i="9"/>
  <c r="AX318" i="9"/>
  <c r="AX50" i="9"/>
  <c r="AX12" i="9"/>
  <c r="AX313" i="9"/>
  <c r="AX186" i="9"/>
  <c r="AX437" i="9"/>
  <c r="AX510" i="9"/>
  <c r="AX136" i="9"/>
  <c r="AX47" i="9"/>
  <c r="AX48" i="9"/>
  <c r="AX49" i="9"/>
  <c r="AX334" i="9"/>
  <c r="AX282" i="9"/>
  <c r="AX75" i="9"/>
  <c r="AX414" i="9"/>
  <c r="AX463" i="9"/>
  <c r="AX40" i="9"/>
  <c r="AX462" i="9"/>
  <c r="AX505" i="9"/>
  <c r="AX173" i="9"/>
  <c r="AX90" i="9"/>
  <c r="AX179" i="9"/>
  <c r="AX410" i="9"/>
  <c r="AX455" i="9"/>
  <c r="AX184" i="9"/>
  <c r="AX171" i="9"/>
  <c r="AX429" i="9"/>
  <c r="AX45" i="9"/>
  <c r="AX52" i="9"/>
  <c r="AX195" i="9"/>
  <c r="AX406" i="9"/>
  <c r="AX307" i="9"/>
  <c r="AX328" i="9"/>
  <c r="AX359" i="9"/>
  <c r="AX357" i="9"/>
  <c r="AX28" i="9"/>
  <c r="AX54" i="9"/>
  <c r="AX143" i="9"/>
  <c r="AX216" i="9"/>
  <c r="AX252" i="9"/>
  <c r="AX263" i="9"/>
  <c r="AX345" i="9"/>
  <c r="AX405" i="9"/>
  <c r="AX478" i="9"/>
  <c r="AX442" i="9"/>
  <c r="AX450" i="9"/>
  <c r="AX275" i="9"/>
  <c r="AX373" i="9"/>
  <c r="AX102" i="9"/>
  <c r="AX392" i="9"/>
  <c r="AX159" i="9"/>
  <c r="AX399" i="9"/>
  <c r="AX521" i="9"/>
  <c r="AX198" i="9"/>
  <c r="AX150" i="9"/>
  <c r="AX344" i="9"/>
  <c r="AX290" i="9"/>
  <c r="AX148" i="9"/>
  <c r="AX120" i="9"/>
  <c r="AX472" i="9"/>
  <c r="AX139" i="9"/>
  <c r="AX413" i="9"/>
  <c r="AX440" i="9"/>
  <c r="AX224" i="9"/>
  <c r="AX364" i="9"/>
  <c r="AX341" i="9"/>
  <c r="AX349" i="9"/>
  <c r="AX391" i="9"/>
  <c r="AX203" i="9"/>
  <c r="AX470" i="9"/>
  <c r="AX411" i="9"/>
  <c r="AX514" i="9"/>
  <c r="AX365" i="9"/>
  <c r="AX273" i="9"/>
  <c r="AX20" i="9"/>
  <c r="AX116" i="9"/>
  <c r="AX503" i="9"/>
  <c r="AX36" i="9"/>
  <c r="AX202" i="9"/>
  <c r="AX231" i="9"/>
  <c r="AX428" i="9"/>
  <c r="AX444" i="9"/>
  <c r="AX113" i="9"/>
  <c r="AX57" i="9"/>
  <c r="AX242" i="9"/>
  <c r="AX70" i="9"/>
  <c r="AX126" i="9"/>
  <c r="AX348" i="9"/>
  <c r="AX460" i="9"/>
  <c r="AX494" i="9"/>
  <c r="AX130" i="9"/>
  <c r="AX165" i="9"/>
  <c r="AX389" i="9"/>
  <c r="AX56" i="9"/>
  <c r="AX66" i="9"/>
  <c r="AX268" i="9"/>
  <c r="AX419" i="9"/>
  <c r="AX67" i="9"/>
  <c r="AX71" i="9"/>
  <c r="AX454" i="9"/>
  <c r="AX239" i="9"/>
  <c r="AX324" i="9"/>
  <c r="AX515" i="9"/>
  <c r="AX395" i="9"/>
  <c r="AX490" i="9"/>
  <c r="AX228" i="9"/>
  <c r="AX415" i="9"/>
  <c r="AX449" i="9"/>
  <c r="AX351" i="9"/>
  <c r="AX235" i="9"/>
  <c r="AX156" i="9"/>
  <c r="AX16" i="9"/>
  <c r="AX79" i="9"/>
  <c r="AX9" i="9"/>
  <c r="AX105" i="9"/>
  <c r="AX138" i="9"/>
  <c r="AX407" i="9"/>
  <c r="AX167" i="9"/>
  <c r="AX189" i="9"/>
  <c r="AX342" i="9"/>
  <c r="AX522" i="9"/>
  <c r="AX151" i="9"/>
  <c r="AX326" i="9"/>
  <c r="AX362" i="9"/>
  <c r="AX190" i="9"/>
  <c r="AX124" i="9"/>
  <c r="AX205" i="9"/>
  <c r="AX404" i="9"/>
  <c r="AX486" i="9"/>
  <c r="AX30" i="9"/>
  <c r="AX55" i="9"/>
  <c r="AX192" i="9"/>
  <c r="AX466" i="9"/>
  <c r="AX430" i="9"/>
  <c r="AX483" i="9"/>
  <c r="AX232" i="9"/>
  <c r="AX377" i="9"/>
  <c r="AX84" i="9"/>
  <c r="AX129" i="9"/>
  <c r="AX17" i="9"/>
  <c r="AX170" i="9"/>
  <c r="AX507" i="9"/>
  <c r="AX253" i="9"/>
  <c r="AX427" i="9"/>
  <c r="AX119" i="9"/>
  <c r="AX132" i="9"/>
  <c r="AX422" i="9"/>
  <c r="AX147" i="9"/>
  <c r="AX161" i="9"/>
  <c r="AX212" i="9"/>
  <c r="AX288" i="9"/>
  <c r="AX295" i="9"/>
  <c r="AX459" i="9"/>
  <c r="AX106" i="9"/>
  <c r="AX274" i="9"/>
  <c r="AX281" i="9"/>
  <c r="AX333" i="9"/>
  <c r="AX283" i="9"/>
  <c r="AX63" i="9"/>
  <c r="AX512" i="9"/>
  <c r="AX166" i="9"/>
  <c r="AX482" i="9"/>
  <c r="AX207" i="9"/>
  <c r="AX501" i="9"/>
  <c r="AX262" i="9"/>
  <c r="AX417" i="9"/>
  <c r="AX400" i="9"/>
  <c r="AX416" i="9"/>
  <c r="AX157" i="9"/>
  <c r="AX305" i="9"/>
  <c r="AX87" i="9"/>
  <c r="AX240" i="9"/>
  <c r="AX321" i="9"/>
  <c r="AX175" i="9"/>
  <c r="AX284" i="9"/>
  <c r="AX243" i="9"/>
  <c r="AX112" i="9"/>
  <c r="AX29" i="9"/>
  <c r="AX280" i="9"/>
  <c r="AX193" i="9"/>
  <c r="AX209" i="9"/>
  <c r="AX298" i="9"/>
  <c r="AX125" i="9"/>
  <c r="AX107" i="9"/>
  <c r="AX62" i="9"/>
  <c r="AX39" i="9"/>
  <c r="AX330" i="9"/>
  <c r="AX367" i="9"/>
  <c r="AX327" i="9"/>
  <c r="AX264" i="9"/>
  <c r="AX104" i="9"/>
  <c r="AX18" i="9"/>
  <c r="AX180" i="9"/>
  <c r="AX358" i="9"/>
  <c r="AX350" i="9"/>
  <c r="AX438" i="9"/>
  <c r="AX485" i="9"/>
  <c r="AX436" i="9"/>
  <c r="AX270" i="9"/>
  <c r="AX19" i="9"/>
  <c r="AX302" i="9"/>
  <c r="AX448" i="9"/>
  <c r="AX251" i="9"/>
  <c r="AX142" i="9"/>
  <c r="AX13" i="9"/>
  <c r="AX149" i="9"/>
  <c r="AX37" i="9"/>
  <c r="AX314" i="9"/>
  <c r="AX398" i="9"/>
  <c r="AX257" i="9"/>
  <c r="AX347" i="9"/>
  <c r="AX434" i="9"/>
  <c r="AX385" i="9"/>
  <c r="AX99" i="9"/>
  <c r="AX424" i="9"/>
  <c r="AX379" i="9"/>
  <c r="AX388" i="9"/>
  <c r="AX95" i="9"/>
  <c r="AX98" i="9"/>
  <c r="AX96" i="9"/>
  <c r="AX97" i="9"/>
  <c r="AX14" i="9"/>
  <c r="AX451" i="9"/>
  <c r="AX25" i="9"/>
  <c r="AX293" i="9"/>
  <c r="AX266" i="9"/>
  <c r="AX73" i="9"/>
  <c r="AX446" i="9"/>
  <c r="AX366" i="9"/>
  <c r="AX426" i="9"/>
  <c r="AX520" i="9"/>
  <c r="AX516" i="9"/>
  <c r="AX109" i="9"/>
  <c r="AX191" i="9"/>
  <c r="AX214" i="9"/>
  <c r="AX187" i="9"/>
  <c r="AX61" i="9"/>
  <c r="AX320" i="9"/>
  <c r="AX374" i="9"/>
  <c r="AX177" i="9"/>
  <c r="AX93" i="9"/>
  <c r="AX301" i="9"/>
  <c r="AX233" i="9"/>
  <c r="AX322" i="9"/>
  <c r="AX238" i="9"/>
  <c r="AX312" i="9"/>
  <c r="AX488" i="9"/>
  <c r="AX372" i="9"/>
  <c r="AX443" i="9"/>
  <c r="AX114" i="9"/>
  <c r="AX480" i="9"/>
  <c r="AX394" i="9"/>
  <c r="AX309" i="9"/>
  <c r="AX353" i="9"/>
  <c r="AX226" i="9"/>
  <c r="AX496" i="9"/>
  <c r="AX329" i="9"/>
  <c r="AX256" i="9"/>
  <c r="AX502" i="9"/>
  <c r="AX169" i="9"/>
  <c r="AX200" i="9"/>
  <c r="AX174" i="9"/>
  <c r="AX222" i="9"/>
  <c r="AX194" i="9"/>
  <c r="AX94" i="9"/>
  <c r="AX83" i="9"/>
  <c r="AX476" i="9"/>
  <c r="AX499" i="9"/>
  <c r="AX506" i="9"/>
  <c r="AX85" i="9"/>
  <c r="AX86" i="9"/>
  <c r="AX211" i="9"/>
  <c r="AX461" i="9"/>
  <c r="AX260" i="9"/>
  <c r="AX89" i="9"/>
  <c r="AX183" i="9"/>
  <c r="AX265" i="9"/>
  <c r="AX118" i="9"/>
  <c r="AX158" i="9"/>
  <c r="AX336" i="9"/>
  <c r="AX15" i="9"/>
  <c r="AX153" i="9"/>
  <c r="AX258" i="9"/>
  <c r="AX458" i="9"/>
  <c r="AX380" i="9"/>
  <c r="AX452" i="9"/>
  <c r="AX508" i="9"/>
  <c r="AX22" i="9"/>
  <c r="AX215" i="9"/>
  <c r="AX474" i="9"/>
  <c r="AX127" i="9"/>
  <c r="AX64" i="9"/>
  <c r="AX163" i="9"/>
  <c r="AX445" i="9"/>
  <c r="AX74" i="9"/>
  <c r="AX369" i="9"/>
  <c r="AX168" i="9"/>
  <c r="AX487" i="9"/>
  <c r="AX33" i="9"/>
  <c r="AX206" i="9"/>
  <c r="AX338" i="9"/>
  <c r="AX397" i="9"/>
  <c r="AX518" i="9"/>
  <c r="AX117" i="9"/>
  <c r="AX230" i="9"/>
  <c r="AX408" i="9"/>
  <c r="AX489" i="9"/>
  <c r="AX10" i="9"/>
  <c r="AX244" i="9"/>
  <c r="AX475" i="9"/>
  <c r="AX255" i="9"/>
  <c r="AX267" i="9"/>
  <c r="AX176" i="9"/>
  <c r="AX146" i="9"/>
  <c r="AX465" i="9"/>
  <c r="AX310" i="9"/>
  <c r="AX199" i="9"/>
  <c r="AX269" i="9"/>
  <c r="AX188" i="9"/>
  <c r="AX100" i="9"/>
  <c r="AX247" i="9"/>
  <c r="AX134" i="9"/>
  <c r="AX65" i="9"/>
  <c r="AX311" i="9"/>
  <c r="AX477" i="9"/>
  <c r="AX420" i="9"/>
  <c r="AX210" i="9"/>
  <c r="AX51" i="9"/>
  <c r="AX432" i="9"/>
  <c r="AX384" i="9"/>
  <c r="AX297" i="9"/>
  <c r="AX110" i="9"/>
  <c r="AX34" i="9"/>
  <c r="AX300" i="9"/>
  <c r="AX340" i="9"/>
  <c r="AX101" i="9"/>
  <c r="AX196" i="9"/>
  <c r="AX53" i="9"/>
  <c r="AX92" i="9"/>
  <c r="AX103" i="9"/>
  <c r="AX245" i="9"/>
  <c r="AX433" i="9"/>
  <c r="AX492" i="9"/>
  <c r="AX498" i="9"/>
  <c r="AX218" i="9"/>
  <c r="AX220" i="9"/>
  <c r="AX325" i="9"/>
  <c r="AX378" i="9"/>
  <c r="AX78" i="9"/>
  <c r="AX152" i="9"/>
  <c r="AX513" i="9"/>
  <c r="AX368" i="9"/>
  <c r="AX484" i="9"/>
  <c r="AX393" i="9"/>
  <c r="AX141" i="9"/>
  <c r="AX172" i="9"/>
  <c r="AX304" i="9"/>
  <c r="AX58" i="9"/>
  <c r="AX517" i="9"/>
  <c r="AX467" i="9"/>
  <c r="AX131" i="9"/>
  <c r="AX346" i="9"/>
  <c r="AX473" i="9"/>
  <c r="AX91" i="9"/>
  <c r="AX197" i="9"/>
  <c r="AX140" i="9"/>
  <c r="AX287" i="9"/>
  <c r="AX491" i="9"/>
  <c r="AX421" i="9"/>
  <c r="AX225" i="9"/>
  <c r="AX121" i="9"/>
  <c r="AX519" i="9"/>
  <c r="AX8" i="9"/>
  <c r="AX441" i="9"/>
  <c r="AX44" i="9"/>
  <c r="AX402" i="9"/>
  <c r="AX323" i="9"/>
  <c r="AX219" i="9"/>
  <c r="AX316" i="9"/>
  <c r="AT108" i="9"/>
  <c r="AT69" i="9"/>
  <c r="AT217" i="9"/>
  <c r="AT296" i="9"/>
  <c r="AT164" i="9"/>
  <c r="AT386" i="9"/>
  <c r="AT409" i="9"/>
  <c r="AT299" i="9"/>
  <c r="AT315" i="9"/>
  <c r="AT115" i="9"/>
  <c r="AT495" i="9"/>
  <c r="AT31" i="9"/>
  <c r="AT42" i="9"/>
  <c r="AT27" i="9"/>
  <c r="AT493" i="9"/>
  <c r="AT279" i="9"/>
  <c r="AT208" i="9"/>
  <c r="AT221" i="9"/>
  <c r="AT182" i="9"/>
  <c r="AT308" i="9"/>
  <c r="AT145" i="9"/>
  <c r="AT456" i="9"/>
  <c r="AT447" i="9"/>
  <c r="AT457" i="9"/>
  <c r="AT396" i="9"/>
  <c r="AT471" i="9"/>
  <c r="AT335" i="9"/>
  <c r="AT352" i="9"/>
  <c r="AT32" i="9"/>
  <c r="AT77" i="9"/>
  <c r="AT80" i="9"/>
  <c r="AT68" i="9"/>
  <c r="AT35" i="9"/>
  <c r="AT24" i="9"/>
  <c r="AT81" i="9"/>
  <c r="AT88" i="9"/>
  <c r="AT122" i="9"/>
  <c r="AT360" i="9"/>
  <c r="AT135" i="9"/>
  <c r="AT162" i="9"/>
  <c r="AT204" i="9"/>
  <c r="AT248" i="9"/>
  <c r="AT249" i="9"/>
  <c r="AT272" i="9"/>
  <c r="AT294" i="9"/>
  <c r="AT332" i="9"/>
  <c r="AT337" i="9"/>
  <c r="AT354" i="9"/>
  <c r="AT418" i="9"/>
  <c r="AT181" i="9"/>
  <c r="AT431" i="9"/>
  <c r="AT435" i="9"/>
  <c r="AT504" i="9"/>
  <c r="AT509" i="9"/>
  <c r="AT511" i="9"/>
  <c r="AT241" i="9"/>
  <c r="AT383" i="9"/>
  <c r="AT227" i="9"/>
  <c r="AT234" i="9"/>
  <c r="AT254" i="9"/>
  <c r="AT363" i="9"/>
  <c r="AT291" i="9"/>
  <c r="AT82" i="9"/>
  <c r="AT453" i="9"/>
  <c r="AT276" i="9"/>
  <c r="AT289" i="9"/>
  <c r="AT250" i="9"/>
  <c r="AT526" i="9"/>
  <c r="AT285" i="9"/>
  <c r="AT38" i="9"/>
  <c r="AT72" i="9"/>
  <c r="AT43" i="9"/>
  <c r="AT469" i="9"/>
  <c r="AT464" i="9"/>
  <c r="AT423" i="9"/>
  <c r="AT479" i="9"/>
  <c r="AT356" i="9"/>
  <c r="AT403" i="9"/>
  <c r="AT412" i="9"/>
  <c r="AT468" i="9"/>
  <c r="AT497" i="9"/>
  <c r="AT223" i="9"/>
  <c r="AT317" i="9"/>
  <c r="AT128" i="9"/>
  <c r="AT154" i="9"/>
  <c r="AT46" i="9"/>
  <c r="AT229" i="9"/>
  <c r="AT286" i="9"/>
  <c r="AT523" i="9"/>
  <c r="AT213" i="9"/>
  <c r="AT137" i="9"/>
  <c r="AT339" i="9"/>
  <c r="AT370" i="9"/>
  <c r="AT371" i="9"/>
  <c r="AT201" i="9"/>
  <c r="AT185" i="9"/>
  <c r="AT524" i="9"/>
  <c r="AT292" i="9"/>
  <c r="AT21" i="9"/>
  <c r="AT303" i="9"/>
  <c r="AT59" i="9"/>
  <c r="AT111" i="9"/>
  <c r="AT11" i="9"/>
  <c r="AT26" i="9"/>
  <c r="AT133" i="9"/>
  <c r="AT155" i="9"/>
  <c r="AT236" i="9"/>
  <c r="AT246" i="9"/>
  <c r="AT259" i="9"/>
  <c r="AT271" i="9"/>
  <c r="AT306" i="9"/>
  <c r="AT355" i="9"/>
  <c r="AT361" i="9"/>
  <c r="AT481" i="9"/>
  <c r="AT525" i="9"/>
  <c r="AT23" i="9"/>
  <c r="AT41" i="9"/>
  <c r="AT60" i="9"/>
  <c r="AT123" i="9"/>
  <c r="AT144" i="9"/>
  <c r="AT160" i="9"/>
  <c r="AT178" i="9"/>
  <c r="AT237" i="9"/>
  <c r="AT261" i="9"/>
  <c r="AT277" i="9"/>
  <c r="AT278" i="9"/>
  <c r="AT319" i="9"/>
  <c r="AT331" i="9"/>
  <c r="AT343" i="9"/>
  <c r="AT375" i="9"/>
  <c r="AT376" i="9"/>
  <c r="AT381" i="9"/>
  <c r="AT382" i="9"/>
  <c r="AT387" i="9"/>
  <c r="AT390" i="9"/>
  <c r="AT401" i="9"/>
  <c r="AT425" i="9"/>
  <c r="AT439" i="9"/>
  <c r="AT500" i="9"/>
  <c r="AT76" i="9"/>
  <c r="AT318" i="9"/>
  <c r="AT50" i="9"/>
  <c r="AT12" i="9"/>
  <c r="AT313" i="9"/>
  <c r="AT186" i="9"/>
  <c r="AT437" i="9"/>
  <c r="AT510" i="9"/>
  <c r="AT136" i="9"/>
  <c r="AT47" i="9"/>
  <c r="AT48" i="9"/>
  <c r="AT49" i="9"/>
  <c r="AT334" i="9"/>
  <c r="AT282" i="9"/>
  <c r="AT75" i="9"/>
  <c r="AT414" i="9"/>
  <c r="AT463" i="9"/>
  <c r="AT40" i="9"/>
  <c r="AT462" i="9"/>
  <c r="AT505" i="9"/>
  <c r="AT173" i="9"/>
  <c r="AT90" i="9"/>
  <c r="AT179" i="9"/>
  <c r="AT410" i="9"/>
  <c r="AT455" i="9"/>
  <c r="AT184" i="9"/>
  <c r="AT171" i="9"/>
  <c r="AT429" i="9"/>
  <c r="AT45" i="9"/>
  <c r="AT52" i="9"/>
  <c r="AT195" i="9"/>
  <c r="AT406" i="9"/>
  <c r="AT307" i="9"/>
  <c r="AT328" i="9"/>
  <c r="AT359" i="9"/>
  <c r="AT357" i="9"/>
  <c r="AT28" i="9"/>
  <c r="AT54" i="9"/>
  <c r="AT143" i="9"/>
  <c r="AT216" i="9"/>
  <c r="AT252" i="9"/>
  <c r="AT263" i="9"/>
  <c r="AT345" i="9"/>
  <c r="AT405" i="9"/>
  <c r="AT478" i="9"/>
  <c r="AT442" i="9"/>
  <c r="AT450" i="9"/>
  <c r="AT275" i="9"/>
  <c r="AT373" i="9"/>
  <c r="AT102" i="9"/>
  <c r="AT392" i="9"/>
  <c r="AT159" i="9"/>
  <c r="AT399" i="9"/>
  <c r="AT521" i="9"/>
  <c r="AT198" i="9"/>
  <c r="AT150" i="9"/>
  <c r="AT344" i="9"/>
  <c r="AT290" i="9"/>
  <c r="AT148" i="9"/>
  <c r="AT120" i="9"/>
  <c r="AT472" i="9"/>
  <c r="AT139" i="9"/>
  <c r="AT413" i="9"/>
  <c r="AT440" i="9"/>
  <c r="AT224" i="9"/>
  <c r="AT364" i="9"/>
  <c r="AT341" i="9"/>
  <c r="AT349" i="9"/>
  <c r="AT391" i="9"/>
  <c r="AT203" i="9"/>
  <c r="AT470" i="9"/>
  <c r="AT411" i="9"/>
  <c r="AT514" i="9"/>
  <c r="AT365" i="9"/>
  <c r="AT273" i="9"/>
  <c r="AT20" i="9"/>
  <c r="AT116" i="9"/>
  <c r="AT503" i="9"/>
  <c r="AT36" i="9"/>
  <c r="AT202" i="9"/>
  <c r="AT231" i="9"/>
  <c r="AT428" i="9"/>
  <c r="AT444" i="9"/>
  <c r="AT113" i="9"/>
  <c r="AT57" i="9"/>
  <c r="AT242" i="9"/>
  <c r="AT70" i="9"/>
  <c r="AT126" i="9"/>
  <c r="AT348" i="9"/>
  <c r="AT460" i="9"/>
  <c r="AT494" i="9"/>
  <c r="AT130" i="9"/>
  <c r="AT165" i="9"/>
  <c r="AT389" i="9"/>
  <c r="AT56" i="9"/>
  <c r="AT66" i="9"/>
  <c r="AT268" i="9"/>
  <c r="AT419" i="9"/>
  <c r="AT67" i="9"/>
  <c r="AT71" i="9"/>
  <c r="AT454" i="9"/>
  <c r="AT239" i="9"/>
  <c r="AT324" i="9"/>
  <c r="AT515" i="9"/>
  <c r="AT395" i="9"/>
  <c r="AT490" i="9"/>
  <c r="AT228" i="9"/>
  <c r="AT415" i="9"/>
  <c r="AT449" i="9"/>
  <c r="AT351" i="9"/>
  <c r="AT235" i="9"/>
  <c r="AT156" i="9"/>
  <c r="AT16" i="9"/>
  <c r="AT79" i="9"/>
  <c r="AT9" i="9"/>
  <c r="AT105" i="9"/>
  <c r="AT138" i="9"/>
  <c r="AT407" i="9"/>
  <c r="AT167" i="9"/>
  <c r="AT189" i="9"/>
  <c r="AT342" i="9"/>
  <c r="AT522" i="9"/>
  <c r="AT151" i="9"/>
  <c r="AT326" i="9"/>
  <c r="AT362" i="9"/>
  <c r="AT190" i="9"/>
  <c r="AT124" i="9"/>
  <c r="AT205" i="9"/>
  <c r="AT404" i="9"/>
  <c r="AT486" i="9"/>
  <c r="AT30" i="9"/>
  <c r="AT55" i="9"/>
  <c r="AT192" i="9"/>
  <c r="AT466" i="9"/>
  <c r="AT430" i="9"/>
  <c r="AT483" i="9"/>
  <c r="AT232" i="9"/>
  <c r="AT377" i="9"/>
  <c r="AT84" i="9"/>
  <c r="AT129" i="9"/>
  <c r="AT17" i="9"/>
  <c r="AT170" i="9"/>
  <c r="AT507" i="9"/>
  <c r="AT253" i="9"/>
  <c r="AT427" i="9"/>
  <c r="AT119" i="9"/>
  <c r="AT132" i="9"/>
  <c r="AT422" i="9"/>
  <c r="AT147" i="9"/>
  <c r="AT161" i="9"/>
  <c r="AT212" i="9"/>
  <c r="AT288" i="9"/>
  <c r="AT295" i="9"/>
  <c r="AT459" i="9"/>
  <c r="AT106" i="9"/>
  <c r="AT274" i="9"/>
  <c r="AT281" i="9"/>
  <c r="AT333" i="9"/>
  <c r="AT283" i="9"/>
  <c r="AT63" i="9"/>
  <c r="AT512" i="9"/>
  <c r="AT166" i="9"/>
  <c r="AT482" i="9"/>
  <c r="AT207" i="9"/>
  <c r="AT501" i="9"/>
  <c r="AT262" i="9"/>
  <c r="AT417" i="9"/>
  <c r="AT400" i="9"/>
  <c r="AT416" i="9"/>
  <c r="AT157" i="9"/>
  <c r="AT305" i="9"/>
  <c r="AT87" i="9"/>
  <c r="AT240" i="9"/>
  <c r="AT321" i="9"/>
  <c r="AT175" i="9"/>
  <c r="AT284" i="9"/>
  <c r="AT243" i="9"/>
  <c r="AT112" i="9"/>
  <c r="AT29" i="9"/>
  <c r="AT280" i="9"/>
  <c r="AT193" i="9"/>
  <c r="AT209" i="9"/>
  <c r="AT298" i="9"/>
  <c r="AT125" i="9"/>
  <c r="AT107" i="9"/>
  <c r="AT62" i="9"/>
  <c r="AT39" i="9"/>
  <c r="AT330" i="9"/>
  <c r="AT367" i="9"/>
  <c r="AT327" i="9"/>
  <c r="AT264" i="9"/>
  <c r="AT104" i="9"/>
  <c r="AT18" i="9"/>
  <c r="AT180" i="9"/>
  <c r="AT358" i="9"/>
  <c r="AT350" i="9"/>
  <c r="AT438" i="9"/>
  <c r="AT485" i="9"/>
  <c r="AT436" i="9"/>
  <c r="AT270" i="9"/>
  <c r="AT19" i="9"/>
  <c r="AT302" i="9"/>
  <c r="AT448" i="9"/>
  <c r="AT251" i="9"/>
  <c r="AT142" i="9"/>
  <c r="AT13" i="9"/>
  <c r="AT149" i="9"/>
  <c r="AT37" i="9"/>
  <c r="AT314" i="9"/>
  <c r="AT398" i="9"/>
  <c r="AT257" i="9"/>
  <c r="AT347" i="9"/>
  <c r="AT434" i="9"/>
  <c r="AT385" i="9"/>
  <c r="AT99" i="9"/>
  <c r="AT424" i="9"/>
  <c r="AT379" i="9"/>
  <c r="AT388" i="9"/>
  <c r="AT95" i="9"/>
  <c r="AT98" i="9"/>
  <c r="AT96" i="9"/>
  <c r="AT97" i="9"/>
  <c r="AT14" i="9"/>
  <c r="AT451" i="9"/>
  <c r="AT25" i="9"/>
  <c r="AT293" i="9"/>
  <c r="AT266" i="9"/>
  <c r="AT73" i="9"/>
  <c r="AT446" i="9"/>
  <c r="AT366" i="9"/>
  <c r="AT426" i="9"/>
  <c r="AT520" i="9"/>
  <c r="AT516" i="9"/>
  <c r="AT109" i="9"/>
  <c r="AT191" i="9"/>
  <c r="AT214" i="9"/>
  <c r="AT187" i="9"/>
  <c r="AT61" i="9"/>
  <c r="AT320" i="9"/>
  <c r="AT374" i="9"/>
  <c r="AT177" i="9"/>
  <c r="AT93" i="9"/>
  <c r="AT301" i="9"/>
  <c r="AT233" i="9"/>
  <c r="AT322" i="9"/>
  <c r="AT238" i="9"/>
  <c r="AT312" i="9"/>
  <c r="AT488" i="9"/>
  <c r="AT372" i="9"/>
  <c r="AT443" i="9"/>
  <c r="AT114" i="9"/>
  <c r="AT480" i="9"/>
  <c r="AT394" i="9"/>
  <c r="AT309" i="9"/>
  <c r="AT353" i="9"/>
  <c r="AT226" i="9"/>
  <c r="AT496" i="9"/>
  <c r="AT329" i="9"/>
  <c r="AT256" i="9"/>
  <c r="AT502" i="9"/>
  <c r="AT169" i="9"/>
  <c r="AT200" i="9"/>
  <c r="AT174" i="9"/>
  <c r="AT222" i="9"/>
  <c r="AT194" i="9"/>
  <c r="AT94" i="9"/>
  <c r="AT83" i="9"/>
  <c r="AT476" i="9"/>
  <c r="AT499" i="9"/>
  <c r="AT506" i="9"/>
  <c r="AT85" i="9"/>
  <c r="AT86" i="9"/>
  <c r="AT211" i="9"/>
  <c r="AT461" i="9"/>
  <c r="AT260" i="9"/>
  <c r="AT89" i="9"/>
  <c r="AT183" i="9"/>
  <c r="AT265" i="9"/>
  <c r="AT118" i="9"/>
  <c r="AT158" i="9"/>
  <c r="AT336" i="9"/>
  <c r="AT15" i="9"/>
  <c r="AT153" i="9"/>
  <c r="AT258" i="9"/>
  <c r="AT458" i="9"/>
  <c r="AT380" i="9"/>
  <c r="AT452" i="9"/>
  <c r="AT508" i="9"/>
  <c r="AT22" i="9"/>
  <c r="AT215" i="9"/>
  <c r="AT474" i="9"/>
  <c r="AT127" i="9"/>
  <c r="AT64" i="9"/>
  <c r="AT163" i="9"/>
  <c r="AT445" i="9"/>
  <c r="AT74" i="9"/>
  <c r="AT369" i="9"/>
  <c r="AT168" i="9"/>
  <c r="AT487" i="9"/>
  <c r="AT33" i="9"/>
  <c r="AT206" i="9"/>
  <c r="AT338" i="9"/>
  <c r="AT397" i="9"/>
  <c r="AT518" i="9"/>
  <c r="AT117" i="9"/>
  <c r="AT230" i="9"/>
  <c r="AT408" i="9"/>
  <c r="AT489" i="9"/>
  <c r="AT10" i="9"/>
  <c r="AT244" i="9"/>
  <c r="AT475" i="9"/>
  <c r="AT255" i="9"/>
  <c r="AT267" i="9"/>
  <c r="AT176" i="9"/>
  <c r="AT146" i="9"/>
  <c r="AT465" i="9"/>
  <c r="AT310" i="9"/>
  <c r="AT199" i="9"/>
  <c r="AT269" i="9"/>
  <c r="AT188" i="9"/>
  <c r="AT100" i="9"/>
  <c r="AT247" i="9"/>
  <c r="AT134" i="9"/>
  <c r="AT65" i="9"/>
  <c r="AT311" i="9"/>
  <c r="AT477" i="9"/>
  <c r="AT420" i="9"/>
  <c r="AT210" i="9"/>
  <c r="AT51" i="9"/>
  <c r="AT432" i="9"/>
  <c r="AT384" i="9"/>
  <c r="AT297" i="9"/>
  <c r="AT110" i="9"/>
  <c r="AT34" i="9"/>
  <c r="AT300" i="9"/>
  <c r="AT340" i="9"/>
  <c r="AT101" i="9"/>
  <c r="AT196" i="9"/>
  <c r="AT53" i="9"/>
  <c r="AT92" i="9"/>
  <c r="AT103" i="9"/>
  <c r="AT245" i="9"/>
  <c r="AT433" i="9"/>
  <c r="AT492" i="9"/>
  <c r="AT498" i="9"/>
  <c r="AT218" i="9"/>
  <c r="AT220" i="9"/>
  <c r="AT325" i="9"/>
  <c r="AT378" i="9"/>
  <c r="AT78" i="9"/>
  <c r="AT152" i="9"/>
  <c r="AT513" i="9"/>
  <c r="AT368" i="9"/>
  <c r="AT484" i="9"/>
  <c r="AT393" i="9"/>
  <c r="AT141" i="9"/>
  <c r="AT172" i="9"/>
  <c r="AT304" i="9"/>
  <c r="AT58" i="9"/>
  <c r="AT517" i="9"/>
  <c r="AT467" i="9"/>
  <c r="AT131" i="9"/>
  <c r="AT346" i="9"/>
  <c r="AT473" i="9"/>
  <c r="AT91" i="9"/>
  <c r="AT197" i="9"/>
  <c r="AT140" i="9"/>
  <c r="AT287" i="9"/>
  <c r="AT491" i="9"/>
  <c r="AT421" i="9"/>
  <c r="AT225" i="9"/>
  <c r="AT121" i="9"/>
  <c r="AT519" i="9"/>
  <c r="AT8" i="9"/>
  <c r="AT441" i="9"/>
  <c r="AT44" i="9"/>
  <c r="AT402" i="9"/>
  <c r="AT323" i="9"/>
  <c r="AT219" i="9"/>
  <c r="AT316" i="9"/>
  <c r="AP108" i="9"/>
  <c r="AP69" i="9"/>
  <c r="AP217" i="9"/>
  <c r="AP296" i="9"/>
  <c r="AP164" i="9"/>
  <c r="AP386" i="9"/>
  <c r="AP409" i="9"/>
  <c r="AP299" i="9"/>
  <c r="AP315" i="9"/>
  <c r="AP115" i="9"/>
  <c r="AP495" i="9"/>
  <c r="AP31" i="9"/>
  <c r="AP42" i="9"/>
  <c r="AP27" i="9"/>
  <c r="AP493" i="9"/>
  <c r="AP279" i="9"/>
  <c r="AP208" i="9"/>
  <c r="AP221" i="9"/>
  <c r="AP182" i="9"/>
  <c r="AP308" i="9"/>
  <c r="AP145" i="9"/>
  <c r="AP456" i="9"/>
  <c r="AP447" i="9"/>
  <c r="AP457" i="9"/>
  <c r="AP396" i="9"/>
  <c r="AP471" i="9"/>
  <c r="AP335" i="9"/>
  <c r="AP352" i="9"/>
  <c r="AP32" i="9"/>
  <c r="AP77" i="9"/>
  <c r="AP80" i="9"/>
  <c r="AP68" i="9"/>
  <c r="AP35" i="9"/>
  <c r="AP24" i="9"/>
  <c r="AP81" i="9"/>
  <c r="AP88" i="9"/>
  <c r="AP122" i="9"/>
  <c r="AP360" i="9"/>
  <c r="AP135" i="9"/>
  <c r="AP162" i="9"/>
  <c r="AP204" i="9"/>
  <c r="AP248" i="9"/>
  <c r="AP249" i="9"/>
  <c r="AP272" i="9"/>
  <c r="AP294" i="9"/>
  <c r="AP332" i="9"/>
  <c r="AP337" i="9"/>
  <c r="AP354" i="9"/>
  <c r="AP418" i="9"/>
  <c r="AP181" i="9"/>
  <c r="AP431" i="9"/>
  <c r="AP435" i="9"/>
  <c r="AP504" i="9"/>
  <c r="AP509" i="9"/>
  <c r="AP511" i="9"/>
  <c r="AP241" i="9"/>
  <c r="AP383" i="9"/>
  <c r="AP227" i="9"/>
  <c r="AP234" i="9"/>
  <c r="AP254" i="9"/>
  <c r="AP363" i="9"/>
  <c r="AP291" i="9"/>
  <c r="AP82" i="9"/>
  <c r="AP453" i="9"/>
  <c r="AP276" i="9"/>
  <c r="AP289" i="9"/>
  <c r="AP250" i="9"/>
  <c r="AP526" i="9"/>
  <c r="AP285" i="9"/>
  <c r="AP38" i="9"/>
  <c r="AP72" i="9"/>
  <c r="AP43" i="9"/>
  <c r="AP469" i="9"/>
  <c r="AP464" i="9"/>
  <c r="AP423" i="9"/>
  <c r="AP479" i="9"/>
  <c r="AP356" i="9"/>
  <c r="AP403" i="9"/>
  <c r="AP412" i="9"/>
  <c r="AP468" i="9"/>
  <c r="AP497" i="9"/>
  <c r="AP223" i="9"/>
  <c r="AP317" i="9"/>
  <c r="AP128" i="9"/>
  <c r="AP154" i="9"/>
  <c r="AP46" i="9"/>
  <c r="AP229" i="9"/>
  <c r="AP286" i="9"/>
  <c r="AP523" i="9"/>
  <c r="AP213" i="9"/>
  <c r="AP137" i="9"/>
  <c r="AP339" i="9"/>
  <c r="AP370" i="9"/>
  <c r="AP371" i="9"/>
  <c r="AP201" i="9"/>
  <c r="AP185" i="9"/>
  <c r="AP524" i="9"/>
  <c r="AP292" i="9"/>
  <c r="AP21" i="9"/>
  <c r="AP303" i="9"/>
  <c r="AP59" i="9"/>
  <c r="AP111" i="9"/>
  <c r="AP11" i="9"/>
  <c r="AP26" i="9"/>
  <c r="AP133" i="9"/>
  <c r="AP155" i="9"/>
  <c r="AP236" i="9"/>
  <c r="AP246" i="9"/>
  <c r="AP259" i="9"/>
  <c r="AP271" i="9"/>
  <c r="AP306" i="9"/>
  <c r="AP355" i="9"/>
  <c r="AP361" i="9"/>
  <c r="AP481" i="9"/>
  <c r="AP525" i="9"/>
  <c r="AP23" i="9"/>
  <c r="AP41" i="9"/>
  <c r="AP60" i="9"/>
  <c r="AP123" i="9"/>
  <c r="AP144" i="9"/>
  <c r="AP160" i="9"/>
  <c r="AP178" i="9"/>
  <c r="AP237" i="9"/>
  <c r="AP261" i="9"/>
  <c r="AP277" i="9"/>
  <c r="AP278" i="9"/>
  <c r="AP319" i="9"/>
  <c r="AP331" i="9"/>
  <c r="AP343" i="9"/>
  <c r="AP375" i="9"/>
  <c r="AP376" i="9"/>
  <c r="AP381" i="9"/>
  <c r="AP382" i="9"/>
  <c r="AP387" i="9"/>
  <c r="AP390" i="9"/>
  <c r="AP401" i="9"/>
  <c r="AP425" i="9"/>
  <c r="AP439" i="9"/>
  <c r="AP500" i="9"/>
  <c r="AP76" i="9"/>
  <c r="AP318" i="9"/>
  <c r="AP50" i="9"/>
  <c r="AP12" i="9"/>
  <c r="AP313" i="9"/>
  <c r="AP186" i="9"/>
  <c r="AP437" i="9"/>
  <c r="AP510" i="9"/>
  <c r="AP136" i="9"/>
  <c r="AP47" i="9"/>
  <c r="AP48" i="9"/>
  <c r="AP49" i="9"/>
  <c r="AP334" i="9"/>
  <c r="AP282" i="9"/>
  <c r="AP75" i="9"/>
  <c r="AP414" i="9"/>
  <c r="AP463" i="9"/>
  <c r="AP40" i="9"/>
  <c r="AP462" i="9"/>
  <c r="AP505" i="9"/>
  <c r="AP173" i="9"/>
  <c r="AP90" i="9"/>
  <c r="AP179" i="9"/>
  <c r="AP410" i="9"/>
  <c r="AP455" i="9"/>
  <c r="AP184" i="9"/>
  <c r="AP171" i="9"/>
  <c r="AP429" i="9"/>
  <c r="AP45" i="9"/>
  <c r="AP52" i="9"/>
  <c r="AP195" i="9"/>
  <c r="AP406" i="9"/>
  <c r="AP307" i="9"/>
  <c r="AP328" i="9"/>
  <c r="AP359" i="9"/>
  <c r="AP357" i="9"/>
  <c r="AP28" i="9"/>
  <c r="AP54" i="9"/>
  <c r="AP143" i="9"/>
  <c r="AP216" i="9"/>
  <c r="AP252" i="9"/>
  <c r="AP263" i="9"/>
  <c r="AP345" i="9"/>
  <c r="AP405" i="9"/>
  <c r="AP478" i="9"/>
  <c r="AP442" i="9"/>
  <c r="AP450" i="9"/>
  <c r="AP275" i="9"/>
  <c r="AP373" i="9"/>
  <c r="AP102" i="9"/>
  <c r="AP392" i="9"/>
  <c r="AP159" i="9"/>
  <c r="AP399" i="9"/>
  <c r="AP521" i="9"/>
  <c r="AP198" i="9"/>
  <c r="AP150" i="9"/>
  <c r="AP344" i="9"/>
  <c r="AP290" i="9"/>
  <c r="AP148" i="9"/>
  <c r="AP120" i="9"/>
  <c r="AP472" i="9"/>
  <c r="AP139" i="9"/>
  <c r="AP413" i="9"/>
  <c r="AP440" i="9"/>
  <c r="AP224" i="9"/>
  <c r="AP364" i="9"/>
  <c r="AP341" i="9"/>
  <c r="AP349" i="9"/>
  <c r="AP391" i="9"/>
  <c r="AP203" i="9"/>
  <c r="AP470" i="9"/>
  <c r="AP411" i="9"/>
  <c r="AP514" i="9"/>
  <c r="AP365" i="9"/>
  <c r="AP273" i="9"/>
  <c r="AP20" i="9"/>
  <c r="AP116" i="9"/>
  <c r="AP503" i="9"/>
  <c r="AP36" i="9"/>
  <c r="AP202" i="9"/>
  <c r="AP231" i="9"/>
  <c r="AP428" i="9"/>
  <c r="AP444" i="9"/>
  <c r="AP113" i="9"/>
  <c r="AP57" i="9"/>
  <c r="AP242" i="9"/>
  <c r="AP70" i="9"/>
  <c r="AP126" i="9"/>
  <c r="AP348" i="9"/>
  <c r="AP460" i="9"/>
  <c r="AP494" i="9"/>
  <c r="AP130" i="9"/>
  <c r="AP165" i="9"/>
  <c r="AP389" i="9"/>
  <c r="AP56" i="9"/>
  <c r="AP66" i="9"/>
  <c r="AP268" i="9"/>
  <c r="AP419" i="9"/>
  <c r="AP67" i="9"/>
  <c r="AP71" i="9"/>
  <c r="AP454" i="9"/>
  <c r="AP239" i="9"/>
  <c r="AP324" i="9"/>
  <c r="AP515" i="9"/>
  <c r="AP395" i="9"/>
  <c r="AP490" i="9"/>
  <c r="AP228" i="9"/>
  <c r="AP415" i="9"/>
  <c r="AP449" i="9"/>
  <c r="AP351" i="9"/>
  <c r="AP235" i="9"/>
  <c r="AP156" i="9"/>
  <c r="AP16" i="9"/>
  <c r="AP79" i="9"/>
  <c r="AP9" i="9"/>
  <c r="AP105" i="9"/>
  <c r="AP138" i="9"/>
  <c r="AP407" i="9"/>
  <c r="AP167" i="9"/>
  <c r="AP189" i="9"/>
  <c r="AP342" i="9"/>
  <c r="AP522" i="9"/>
  <c r="AP151" i="9"/>
  <c r="AP326" i="9"/>
  <c r="AP362" i="9"/>
  <c r="AP190" i="9"/>
  <c r="AP124" i="9"/>
  <c r="AP205" i="9"/>
  <c r="AP404" i="9"/>
  <c r="AP486" i="9"/>
  <c r="AP30" i="9"/>
  <c r="AP55" i="9"/>
  <c r="AP192" i="9"/>
  <c r="AP466" i="9"/>
  <c r="AP430" i="9"/>
  <c r="AP483" i="9"/>
  <c r="AP232" i="9"/>
  <c r="AP377" i="9"/>
  <c r="AP84" i="9"/>
  <c r="AP129" i="9"/>
  <c r="AP17" i="9"/>
  <c r="AP170" i="9"/>
  <c r="AP507" i="9"/>
  <c r="AP253" i="9"/>
  <c r="AP427" i="9"/>
  <c r="AP119" i="9"/>
  <c r="AP132" i="9"/>
  <c r="AP422" i="9"/>
  <c r="AP147" i="9"/>
  <c r="AP161" i="9"/>
  <c r="AP212" i="9"/>
  <c r="AP288" i="9"/>
  <c r="AP295" i="9"/>
  <c r="AP459" i="9"/>
  <c r="AP106" i="9"/>
  <c r="AP274" i="9"/>
  <c r="AP281" i="9"/>
  <c r="AP333" i="9"/>
  <c r="AP283" i="9"/>
  <c r="AP63" i="9"/>
  <c r="AP512" i="9"/>
  <c r="AP166" i="9"/>
  <c r="AP482" i="9"/>
  <c r="AP207" i="9"/>
  <c r="AP501" i="9"/>
  <c r="AP262" i="9"/>
  <c r="AP417" i="9"/>
  <c r="AP400" i="9"/>
  <c r="AP416" i="9"/>
  <c r="AP157" i="9"/>
  <c r="AP305" i="9"/>
  <c r="AP87" i="9"/>
  <c r="AP240" i="9"/>
  <c r="AP321" i="9"/>
  <c r="AP175" i="9"/>
  <c r="AP284" i="9"/>
  <c r="AP243" i="9"/>
  <c r="AP112" i="9"/>
  <c r="AP29" i="9"/>
  <c r="AP280" i="9"/>
  <c r="AP193" i="9"/>
  <c r="AP209" i="9"/>
  <c r="AP298" i="9"/>
  <c r="AP125" i="9"/>
  <c r="AP107" i="9"/>
  <c r="AP62" i="9"/>
  <c r="AP39" i="9"/>
  <c r="AP330" i="9"/>
  <c r="AP367" i="9"/>
  <c r="AP327" i="9"/>
  <c r="AP264" i="9"/>
  <c r="AP104" i="9"/>
  <c r="AP18" i="9"/>
  <c r="AP180" i="9"/>
  <c r="AP358" i="9"/>
  <c r="AP350" i="9"/>
  <c r="AP438" i="9"/>
  <c r="AP485" i="9"/>
  <c r="AP436" i="9"/>
  <c r="AP270" i="9"/>
  <c r="AP19" i="9"/>
  <c r="AP302" i="9"/>
  <c r="AP448" i="9"/>
  <c r="AP251" i="9"/>
  <c r="AP142" i="9"/>
  <c r="AP13" i="9"/>
  <c r="AP149" i="9"/>
  <c r="AP37" i="9"/>
  <c r="AP314" i="9"/>
  <c r="AP398" i="9"/>
  <c r="AP257" i="9"/>
  <c r="AP347" i="9"/>
  <c r="AP434" i="9"/>
  <c r="AP385" i="9"/>
  <c r="AP99" i="9"/>
  <c r="AP424" i="9"/>
  <c r="AP379" i="9"/>
  <c r="AP388" i="9"/>
  <c r="AP95" i="9"/>
  <c r="AP98" i="9"/>
  <c r="AP96" i="9"/>
  <c r="AP97" i="9"/>
  <c r="AP14" i="9"/>
  <c r="AP451" i="9"/>
  <c r="AP25" i="9"/>
  <c r="AP293" i="9"/>
  <c r="AP266" i="9"/>
  <c r="AP73" i="9"/>
  <c r="AP446" i="9"/>
  <c r="AP366" i="9"/>
  <c r="AP426" i="9"/>
  <c r="AP520" i="9"/>
  <c r="AP516" i="9"/>
  <c r="AP109" i="9"/>
  <c r="AP191" i="9"/>
  <c r="AP214" i="9"/>
  <c r="AP187" i="9"/>
  <c r="AP61" i="9"/>
  <c r="AP320" i="9"/>
  <c r="AP374" i="9"/>
  <c r="AP177" i="9"/>
  <c r="AP93" i="9"/>
  <c r="AP301" i="9"/>
  <c r="AP233" i="9"/>
  <c r="AP322" i="9"/>
  <c r="AP238" i="9"/>
  <c r="AP312" i="9"/>
  <c r="AP488" i="9"/>
  <c r="AP372" i="9"/>
  <c r="AP443" i="9"/>
  <c r="AP114" i="9"/>
  <c r="AP480" i="9"/>
  <c r="AP394" i="9"/>
  <c r="AP309" i="9"/>
  <c r="AP353" i="9"/>
  <c r="AP226" i="9"/>
  <c r="AP496" i="9"/>
  <c r="AP329" i="9"/>
  <c r="AP256" i="9"/>
  <c r="AP502" i="9"/>
  <c r="AP169" i="9"/>
  <c r="AP200" i="9"/>
  <c r="AP174" i="9"/>
  <c r="AP222" i="9"/>
  <c r="AP194" i="9"/>
  <c r="AP94" i="9"/>
  <c r="AP83" i="9"/>
  <c r="AP476" i="9"/>
  <c r="AP499" i="9"/>
  <c r="AP506" i="9"/>
  <c r="AP85" i="9"/>
  <c r="AP86" i="9"/>
  <c r="AP211" i="9"/>
  <c r="AP461" i="9"/>
  <c r="AP260" i="9"/>
  <c r="AP89" i="9"/>
  <c r="AP183" i="9"/>
  <c r="AP265" i="9"/>
  <c r="AP118" i="9"/>
  <c r="AP158" i="9"/>
  <c r="AP336" i="9"/>
  <c r="AP15" i="9"/>
  <c r="AP153" i="9"/>
  <c r="AP258" i="9"/>
  <c r="AP458" i="9"/>
  <c r="AP380" i="9"/>
  <c r="AP452" i="9"/>
  <c r="AP508" i="9"/>
  <c r="AP22" i="9"/>
  <c r="AP215" i="9"/>
  <c r="AP474" i="9"/>
  <c r="AP127" i="9"/>
  <c r="AP64" i="9"/>
  <c r="AP163" i="9"/>
  <c r="AP445" i="9"/>
  <c r="AP74" i="9"/>
  <c r="AP369" i="9"/>
  <c r="AP168" i="9"/>
  <c r="AP487" i="9"/>
  <c r="AP33" i="9"/>
  <c r="AP206" i="9"/>
  <c r="AP338" i="9"/>
  <c r="AP397" i="9"/>
  <c r="AP518" i="9"/>
  <c r="AP117" i="9"/>
  <c r="AP230" i="9"/>
  <c r="AP408" i="9"/>
  <c r="AP489" i="9"/>
  <c r="AP10" i="9"/>
  <c r="AP244" i="9"/>
  <c r="AP475" i="9"/>
  <c r="AP255" i="9"/>
  <c r="AP267" i="9"/>
  <c r="AP176" i="9"/>
  <c r="AP146" i="9"/>
  <c r="AP465" i="9"/>
  <c r="AP310" i="9"/>
  <c r="AP199" i="9"/>
  <c r="AP269" i="9"/>
  <c r="AP188" i="9"/>
  <c r="AP100" i="9"/>
  <c r="AP247" i="9"/>
  <c r="AP134" i="9"/>
  <c r="AP65" i="9"/>
  <c r="AP311" i="9"/>
  <c r="AP477" i="9"/>
  <c r="AP420" i="9"/>
  <c r="AP210" i="9"/>
  <c r="AP51" i="9"/>
  <c r="AP432" i="9"/>
  <c r="AP384" i="9"/>
  <c r="AP297" i="9"/>
  <c r="AP110" i="9"/>
  <c r="AP34" i="9"/>
  <c r="AP300" i="9"/>
  <c r="AP340" i="9"/>
  <c r="AP101" i="9"/>
  <c r="AP196" i="9"/>
  <c r="AP53" i="9"/>
  <c r="AP92" i="9"/>
  <c r="AP103" i="9"/>
  <c r="AP245" i="9"/>
  <c r="AP433" i="9"/>
  <c r="AP492" i="9"/>
  <c r="AP498" i="9"/>
  <c r="AP218" i="9"/>
  <c r="AP220" i="9"/>
  <c r="AP325" i="9"/>
  <c r="AP378" i="9"/>
  <c r="AP78" i="9"/>
  <c r="AP152" i="9"/>
  <c r="AP513" i="9"/>
  <c r="AP368" i="9"/>
  <c r="AP484" i="9"/>
  <c r="AP393" i="9"/>
  <c r="AP141" i="9"/>
  <c r="AP172" i="9"/>
  <c r="AP304" i="9"/>
  <c r="AP58" i="9"/>
  <c r="AP517" i="9"/>
  <c r="AP467" i="9"/>
  <c r="AP131" i="9"/>
  <c r="AP346" i="9"/>
  <c r="AP473" i="9"/>
  <c r="AP91" i="9"/>
  <c r="AP197" i="9"/>
  <c r="AP140" i="9"/>
  <c r="AP287" i="9"/>
  <c r="AP491" i="9"/>
  <c r="AP421" i="9"/>
  <c r="AP225" i="9"/>
  <c r="AP121" i="9"/>
  <c r="AP519" i="9"/>
  <c r="AP8" i="9"/>
  <c r="AP441" i="9"/>
  <c r="AP44" i="9"/>
  <c r="AP402" i="9"/>
  <c r="AP323" i="9"/>
  <c r="AP219" i="9"/>
  <c r="AP316" i="9"/>
  <c r="AL108" i="9"/>
  <c r="AL69" i="9"/>
  <c r="AL217" i="9"/>
  <c r="AL296" i="9"/>
  <c r="AL164" i="9"/>
  <c r="AL386" i="9"/>
  <c r="AL409" i="9"/>
  <c r="AL299" i="9"/>
  <c r="AL315" i="9"/>
  <c r="AL115" i="9"/>
  <c r="AL495" i="9"/>
  <c r="AL31" i="9"/>
  <c r="AL42" i="9"/>
  <c r="AL27" i="9"/>
  <c r="AL493" i="9"/>
  <c r="AL279" i="9"/>
  <c r="AL208" i="9"/>
  <c r="AL221" i="9"/>
  <c r="AL182" i="9"/>
  <c r="AL308" i="9"/>
  <c r="AL145" i="9"/>
  <c r="AL456" i="9"/>
  <c r="AL447" i="9"/>
  <c r="AL457" i="9"/>
  <c r="AL396" i="9"/>
  <c r="AL471" i="9"/>
  <c r="AL335" i="9"/>
  <c r="AL352" i="9"/>
  <c r="AL32" i="9"/>
  <c r="AL77" i="9"/>
  <c r="AL80" i="9"/>
  <c r="AL68" i="9"/>
  <c r="AL35" i="9"/>
  <c r="AL24" i="9"/>
  <c r="AL81" i="9"/>
  <c r="AL88" i="9"/>
  <c r="AL122" i="9"/>
  <c r="AL360" i="9"/>
  <c r="AL135" i="9"/>
  <c r="AL162" i="9"/>
  <c r="AL204" i="9"/>
  <c r="AL248" i="9"/>
  <c r="AL249" i="9"/>
  <c r="AL272" i="9"/>
  <c r="AL294" i="9"/>
  <c r="AL332" i="9"/>
  <c r="AL337" i="9"/>
  <c r="AL354" i="9"/>
  <c r="AL418" i="9"/>
  <c r="AL181" i="9"/>
  <c r="AL431" i="9"/>
  <c r="AL435" i="9"/>
  <c r="AL504" i="9"/>
  <c r="AL509" i="9"/>
  <c r="AL511" i="9"/>
  <c r="AL241" i="9"/>
  <c r="AL383" i="9"/>
  <c r="AL227" i="9"/>
  <c r="AL234" i="9"/>
  <c r="AL254" i="9"/>
  <c r="AL363" i="9"/>
  <c r="AL291" i="9"/>
  <c r="AL82" i="9"/>
  <c r="AL453" i="9"/>
  <c r="AL276" i="9"/>
  <c r="AL289" i="9"/>
  <c r="AL250" i="9"/>
  <c r="AL526" i="9"/>
  <c r="AL285" i="9"/>
  <c r="AL38" i="9"/>
  <c r="AL72" i="9"/>
  <c r="AL43" i="9"/>
  <c r="AL469" i="9"/>
  <c r="AL464" i="9"/>
  <c r="AL423" i="9"/>
  <c r="AL479" i="9"/>
  <c r="AL356" i="9"/>
  <c r="AL403" i="9"/>
  <c r="AL412" i="9"/>
  <c r="AL468" i="9"/>
  <c r="AL497" i="9"/>
  <c r="AL223" i="9"/>
  <c r="AL317" i="9"/>
  <c r="AL128" i="9"/>
  <c r="AL154" i="9"/>
  <c r="AL46" i="9"/>
  <c r="AL229" i="9"/>
  <c r="AL286" i="9"/>
  <c r="AL523" i="9"/>
  <c r="AL213" i="9"/>
  <c r="AL137" i="9"/>
  <c r="AL339" i="9"/>
  <c r="AL370" i="9"/>
  <c r="AL371" i="9"/>
  <c r="AL201" i="9"/>
  <c r="AL185" i="9"/>
  <c r="AL524" i="9"/>
  <c r="AL292" i="9"/>
  <c r="AL21" i="9"/>
  <c r="AL303" i="9"/>
  <c r="AL59" i="9"/>
  <c r="AL111" i="9"/>
  <c r="AL11" i="9"/>
  <c r="AL26" i="9"/>
  <c r="AL133" i="9"/>
  <c r="AL155" i="9"/>
  <c r="AL236" i="9"/>
  <c r="AL246" i="9"/>
  <c r="AL259" i="9"/>
  <c r="AL271" i="9"/>
  <c r="AL306" i="9"/>
  <c r="AL355" i="9"/>
  <c r="AL361" i="9"/>
  <c r="AL481" i="9"/>
  <c r="AL525" i="9"/>
  <c r="AL23" i="9"/>
  <c r="AL41" i="9"/>
  <c r="AL60" i="9"/>
  <c r="AL123" i="9"/>
  <c r="AL144" i="9"/>
  <c r="AL160" i="9"/>
  <c r="AL178" i="9"/>
  <c r="AL237" i="9"/>
  <c r="AL261" i="9"/>
  <c r="AL277" i="9"/>
  <c r="AL278" i="9"/>
  <c r="AL319" i="9"/>
  <c r="AL331" i="9"/>
  <c r="AL343" i="9"/>
  <c r="AL375" i="9"/>
  <c r="AL376" i="9"/>
  <c r="AL381" i="9"/>
  <c r="AL382" i="9"/>
  <c r="AL387" i="9"/>
  <c r="AL390" i="9"/>
  <c r="AL401" i="9"/>
  <c r="AL425" i="9"/>
  <c r="AL439" i="9"/>
  <c r="AL500" i="9"/>
  <c r="AL76" i="9"/>
  <c r="AL318" i="9"/>
  <c r="AL50" i="9"/>
  <c r="AL12" i="9"/>
  <c r="AL313" i="9"/>
  <c r="AL186" i="9"/>
  <c r="AL437" i="9"/>
  <c r="AL510" i="9"/>
  <c r="AL136" i="9"/>
  <c r="AL47" i="9"/>
  <c r="AL48" i="9"/>
  <c r="AL49" i="9"/>
  <c r="AL334" i="9"/>
  <c r="AL282" i="9"/>
  <c r="AL75" i="9"/>
  <c r="AL414" i="9"/>
  <c r="AL463" i="9"/>
  <c r="AL40" i="9"/>
  <c r="AL462" i="9"/>
  <c r="AL505" i="9"/>
  <c r="AL173" i="9"/>
  <c r="AL90" i="9"/>
  <c r="AL179" i="9"/>
  <c r="AL410" i="9"/>
  <c r="AL455" i="9"/>
  <c r="AL184" i="9"/>
  <c r="AL171" i="9"/>
  <c r="AL429" i="9"/>
  <c r="AL45" i="9"/>
  <c r="AL52" i="9"/>
  <c r="AL195" i="9"/>
  <c r="AL406" i="9"/>
  <c r="AL307" i="9"/>
  <c r="AL328" i="9"/>
  <c r="AL359" i="9"/>
  <c r="AL357" i="9"/>
  <c r="AL28" i="9"/>
  <c r="AL54" i="9"/>
  <c r="AL143" i="9"/>
  <c r="AL216" i="9"/>
  <c r="AL252" i="9"/>
  <c r="AL263" i="9"/>
  <c r="AL345" i="9"/>
  <c r="AL405" i="9"/>
  <c r="AL478" i="9"/>
  <c r="AL442" i="9"/>
  <c r="AL450" i="9"/>
  <c r="AL275" i="9"/>
  <c r="AL373" i="9"/>
  <c r="AL102" i="9"/>
  <c r="AL392" i="9"/>
  <c r="AL159" i="9"/>
  <c r="AL399" i="9"/>
  <c r="AL521" i="9"/>
  <c r="AL198" i="9"/>
  <c r="AL150" i="9"/>
  <c r="AL344" i="9"/>
  <c r="AL290" i="9"/>
  <c r="AL148" i="9"/>
  <c r="AL120" i="9"/>
  <c r="AL472" i="9"/>
  <c r="AL139" i="9"/>
  <c r="AL413" i="9"/>
  <c r="AL440" i="9"/>
  <c r="AL224" i="9"/>
  <c r="AL364" i="9"/>
  <c r="AL341" i="9"/>
  <c r="AL349" i="9"/>
  <c r="AL391" i="9"/>
  <c r="AL203" i="9"/>
  <c r="AL470" i="9"/>
  <c r="AL411" i="9"/>
  <c r="AL514" i="9"/>
  <c r="AL365" i="9"/>
  <c r="AL273" i="9"/>
  <c r="AL20" i="9"/>
  <c r="AL116" i="9"/>
  <c r="AL503" i="9"/>
  <c r="AL36" i="9"/>
  <c r="AL202" i="9"/>
  <c r="AL231" i="9"/>
  <c r="AL428" i="9"/>
  <c r="AL444" i="9"/>
  <c r="AL113" i="9"/>
  <c r="AL57" i="9"/>
  <c r="AL242" i="9"/>
  <c r="AL70" i="9"/>
  <c r="AL126" i="9"/>
  <c r="AL348" i="9"/>
  <c r="AL460" i="9"/>
  <c r="AL494" i="9"/>
  <c r="AL130" i="9"/>
  <c r="AL165" i="9"/>
  <c r="AL389" i="9"/>
  <c r="AL56" i="9"/>
  <c r="AL66" i="9"/>
  <c r="AL268" i="9"/>
  <c r="AL419" i="9"/>
  <c r="AL67" i="9"/>
  <c r="AL71" i="9"/>
  <c r="AL454" i="9"/>
  <c r="AL239" i="9"/>
  <c r="AL324" i="9"/>
  <c r="AL515" i="9"/>
  <c r="AL395" i="9"/>
  <c r="AL490" i="9"/>
  <c r="AL228" i="9"/>
  <c r="AL415" i="9"/>
  <c r="AL449" i="9"/>
  <c r="AL351" i="9"/>
  <c r="AL235" i="9"/>
  <c r="AL156" i="9"/>
  <c r="AL16" i="9"/>
  <c r="AL79" i="9"/>
  <c r="AL9" i="9"/>
  <c r="AL105" i="9"/>
  <c r="AL138" i="9"/>
  <c r="AL407" i="9"/>
  <c r="AL167" i="9"/>
  <c r="AL189" i="9"/>
  <c r="AL342" i="9"/>
  <c r="AL522" i="9"/>
  <c r="AL151" i="9"/>
  <c r="AL326" i="9"/>
  <c r="AL362" i="9"/>
  <c r="AL190" i="9"/>
  <c r="AL124" i="9"/>
  <c r="AL205" i="9"/>
  <c r="AL404" i="9"/>
  <c r="AL486" i="9"/>
  <c r="AL30" i="9"/>
  <c r="AL55" i="9"/>
  <c r="AL192" i="9"/>
  <c r="AL466" i="9"/>
  <c r="AL430" i="9"/>
  <c r="AL483" i="9"/>
  <c r="AL232" i="9"/>
  <c r="AL377" i="9"/>
  <c r="AL84" i="9"/>
  <c r="AL129" i="9"/>
  <c r="AL17" i="9"/>
  <c r="AL170" i="9"/>
  <c r="AL507" i="9"/>
  <c r="AL253" i="9"/>
  <c r="AL427" i="9"/>
  <c r="AL119" i="9"/>
  <c r="AL132" i="9"/>
  <c r="AL422" i="9"/>
  <c r="AL147" i="9"/>
  <c r="AL161" i="9"/>
  <c r="AL212" i="9"/>
  <c r="AL288" i="9"/>
  <c r="AL295" i="9"/>
  <c r="AL459" i="9"/>
  <c r="AL106" i="9"/>
  <c r="AL274" i="9"/>
  <c r="AL281" i="9"/>
  <c r="AL333" i="9"/>
  <c r="AL283" i="9"/>
  <c r="AL63" i="9"/>
  <c r="AL512" i="9"/>
  <c r="AL166" i="9"/>
  <c r="AL482" i="9"/>
  <c r="AL207" i="9"/>
  <c r="AL501" i="9"/>
  <c r="AL262" i="9"/>
  <c r="AL417" i="9"/>
  <c r="AL400" i="9"/>
  <c r="AL416" i="9"/>
  <c r="AL157" i="9"/>
  <c r="AL305" i="9"/>
  <c r="AL87" i="9"/>
  <c r="AL240" i="9"/>
  <c r="AL321" i="9"/>
  <c r="AL175" i="9"/>
  <c r="AL284" i="9"/>
  <c r="AL243" i="9"/>
  <c r="AL112" i="9"/>
  <c r="AL29" i="9"/>
  <c r="AL280" i="9"/>
  <c r="AL193" i="9"/>
  <c r="AL209" i="9"/>
  <c r="AL298" i="9"/>
  <c r="AL125" i="9"/>
  <c r="AL107" i="9"/>
  <c r="AL62" i="9"/>
  <c r="AL39" i="9"/>
  <c r="AL330" i="9"/>
  <c r="AL367" i="9"/>
  <c r="AL327" i="9"/>
  <c r="AL264" i="9"/>
  <c r="AL104" i="9"/>
  <c r="AL18" i="9"/>
  <c r="AL180" i="9"/>
  <c r="AL358" i="9"/>
  <c r="AL350" i="9"/>
  <c r="AL438" i="9"/>
  <c r="AL485" i="9"/>
  <c r="AL436" i="9"/>
  <c r="AL270" i="9"/>
  <c r="AL19" i="9"/>
  <c r="AL302" i="9"/>
  <c r="AL448" i="9"/>
  <c r="AL251" i="9"/>
  <c r="AL142" i="9"/>
  <c r="AL13" i="9"/>
  <c r="AL149" i="9"/>
  <c r="AL37" i="9"/>
  <c r="AL314" i="9"/>
  <c r="AL398" i="9"/>
  <c r="AL257" i="9"/>
  <c r="AL347" i="9"/>
  <c r="AL434" i="9"/>
  <c r="AL385" i="9"/>
  <c r="AL99" i="9"/>
  <c r="AL424" i="9"/>
  <c r="AL379" i="9"/>
  <c r="AL388" i="9"/>
  <c r="AL95" i="9"/>
  <c r="AL98" i="9"/>
  <c r="AL96" i="9"/>
  <c r="AL97" i="9"/>
  <c r="AL14" i="9"/>
  <c r="AL451" i="9"/>
  <c r="AL25" i="9"/>
  <c r="AL293" i="9"/>
  <c r="AL266" i="9"/>
  <c r="AL73" i="9"/>
  <c r="AL446" i="9"/>
  <c r="AL366" i="9"/>
  <c r="AL426" i="9"/>
  <c r="AL520" i="9"/>
  <c r="AL516" i="9"/>
  <c r="AL109" i="9"/>
  <c r="AL191" i="9"/>
  <c r="AL214" i="9"/>
  <c r="AL187" i="9"/>
  <c r="AL61" i="9"/>
  <c r="AL320" i="9"/>
  <c r="AL374" i="9"/>
  <c r="AL177" i="9"/>
  <c r="AL93" i="9"/>
  <c r="AL301" i="9"/>
  <c r="AL233" i="9"/>
  <c r="AL322" i="9"/>
  <c r="AL238" i="9"/>
  <c r="AL312" i="9"/>
  <c r="AL488" i="9"/>
  <c r="AL372" i="9"/>
  <c r="AL443" i="9"/>
  <c r="AL114" i="9"/>
  <c r="AL480" i="9"/>
  <c r="AL394" i="9"/>
  <c r="AL309" i="9"/>
  <c r="AL353" i="9"/>
  <c r="AL226" i="9"/>
  <c r="AL496" i="9"/>
  <c r="AL329" i="9"/>
  <c r="AL256" i="9"/>
  <c r="AL502" i="9"/>
  <c r="AL169" i="9"/>
  <c r="AL200" i="9"/>
  <c r="AL174" i="9"/>
  <c r="AL222" i="9"/>
  <c r="AL194" i="9"/>
  <c r="AL94" i="9"/>
  <c r="AL83" i="9"/>
  <c r="AL476" i="9"/>
  <c r="AL499" i="9"/>
  <c r="AL506" i="9"/>
  <c r="AL85" i="9"/>
  <c r="AL86" i="9"/>
  <c r="AL211" i="9"/>
  <c r="AL461" i="9"/>
  <c r="AL260" i="9"/>
  <c r="AL89" i="9"/>
  <c r="AL183" i="9"/>
  <c r="AL265" i="9"/>
  <c r="AL118" i="9"/>
  <c r="AL158" i="9"/>
  <c r="AL336" i="9"/>
  <c r="AL15" i="9"/>
  <c r="AL153" i="9"/>
  <c r="AL258" i="9"/>
  <c r="AL458" i="9"/>
  <c r="AL380" i="9"/>
  <c r="AL452" i="9"/>
  <c r="AL508" i="9"/>
  <c r="AL22" i="9"/>
  <c r="AL215" i="9"/>
  <c r="AL474" i="9"/>
  <c r="AL127" i="9"/>
  <c r="AL64" i="9"/>
  <c r="AL163" i="9"/>
  <c r="AL445" i="9"/>
  <c r="AL74" i="9"/>
  <c r="AL369" i="9"/>
  <c r="AL168" i="9"/>
  <c r="AL487" i="9"/>
  <c r="AL33" i="9"/>
  <c r="AL206" i="9"/>
  <c r="AL338" i="9"/>
  <c r="AL397" i="9"/>
  <c r="AL518" i="9"/>
  <c r="AL117" i="9"/>
  <c r="AL230" i="9"/>
  <c r="AL408" i="9"/>
  <c r="AL489" i="9"/>
  <c r="AL10" i="9"/>
  <c r="AL244" i="9"/>
  <c r="AL475" i="9"/>
  <c r="AL255" i="9"/>
  <c r="AL267" i="9"/>
  <c r="AL176" i="9"/>
  <c r="AL146" i="9"/>
  <c r="AL465" i="9"/>
  <c r="AL310" i="9"/>
  <c r="AL199" i="9"/>
  <c r="AL269" i="9"/>
  <c r="AL188" i="9"/>
  <c r="AL100" i="9"/>
  <c r="AL247" i="9"/>
  <c r="AL134" i="9"/>
  <c r="AL65" i="9"/>
  <c r="AL311" i="9"/>
  <c r="AL477" i="9"/>
  <c r="AL420" i="9"/>
  <c r="AL210" i="9"/>
  <c r="AL51" i="9"/>
  <c r="AL432" i="9"/>
  <c r="AL384" i="9"/>
  <c r="AL297" i="9"/>
  <c r="AL110" i="9"/>
  <c r="AL34" i="9"/>
  <c r="AL300" i="9"/>
  <c r="AL340" i="9"/>
  <c r="AL101" i="9"/>
  <c r="AL196" i="9"/>
  <c r="AL53" i="9"/>
  <c r="AL92" i="9"/>
  <c r="AL103" i="9"/>
  <c r="AL245" i="9"/>
  <c r="AL433" i="9"/>
  <c r="AL492" i="9"/>
  <c r="AL498" i="9"/>
  <c r="AL218" i="9"/>
  <c r="AL220" i="9"/>
  <c r="AL325" i="9"/>
  <c r="AL378" i="9"/>
  <c r="AL78" i="9"/>
  <c r="AL152" i="9"/>
  <c r="AL513" i="9"/>
  <c r="AL368" i="9"/>
  <c r="AL484" i="9"/>
  <c r="AL393" i="9"/>
  <c r="AL141" i="9"/>
  <c r="AL172" i="9"/>
  <c r="AL304" i="9"/>
  <c r="AL58" i="9"/>
  <c r="AL517" i="9"/>
  <c r="AL467" i="9"/>
  <c r="AL131" i="9"/>
  <c r="AL346" i="9"/>
  <c r="AL473" i="9"/>
  <c r="AL91" i="9"/>
  <c r="AL197" i="9"/>
  <c r="AL140" i="9"/>
  <c r="AL287" i="9"/>
  <c r="AL491" i="9"/>
  <c r="AL421" i="9"/>
  <c r="AL225" i="9"/>
  <c r="AL121" i="9"/>
  <c r="AL519" i="9"/>
  <c r="AL8" i="9"/>
  <c r="AL441" i="9"/>
  <c r="AL44" i="9"/>
  <c r="AL402" i="9"/>
  <c r="AL323" i="9"/>
  <c r="AL219" i="9"/>
  <c r="AL316" i="9"/>
</calcChain>
</file>

<file path=xl/sharedStrings.xml><?xml version="1.0" encoding="utf-8"?>
<sst xmlns="http://schemas.openxmlformats.org/spreadsheetml/2006/main" count="8847" uniqueCount="3537">
  <si>
    <t>LL62ID</t>
  </si>
  <si>
    <t>Block</t>
  </si>
  <si>
    <t>Lot</t>
  </si>
  <si>
    <t>Borough</t>
  </si>
  <si>
    <t>Panorama Windows Ltd.</t>
  </si>
  <si>
    <t>765 East 132nd Street</t>
  </si>
  <si>
    <t>Bronx</t>
  </si>
  <si>
    <t>Adriatic Wood Products, Inc. #2 (1997)</t>
  </si>
  <si>
    <t>240 Alabama Avenue</t>
  </si>
  <si>
    <t>Brooklyn</t>
  </si>
  <si>
    <t>Air Express International Corporation</t>
  </si>
  <si>
    <t>JFK Airport</t>
  </si>
  <si>
    <t>Queens</t>
  </si>
  <si>
    <t>Allied Metal Spinning Corp.</t>
  </si>
  <si>
    <t>1290 Viele Avenue</t>
  </si>
  <si>
    <t>Atlantic Veal &amp; Lamb</t>
  </si>
  <si>
    <t>275 Morgan Avenue</t>
  </si>
  <si>
    <t>Bank Street College of Education # 1 (1997), The</t>
  </si>
  <si>
    <t>610 West 112th Street</t>
  </si>
  <si>
    <t>Manhattan</t>
  </si>
  <si>
    <t>Brooklyn Navy Yard Cogeneration Partners, L.P.</t>
  </si>
  <si>
    <t>63 Flushing Avenue</t>
  </si>
  <si>
    <t>Campbell &amp; Dawes Ltd.</t>
  </si>
  <si>
    <t>84-48 129th Street</t>
  </si>
  <si>
    <t>1515 Broadway</t>
  </si>
  <si>
    <t>Chase Manhattan Bank, NA</t>
  </si>
  <si>
    <t>4 MetroTech Center (339 Bridge Street)</t>
  </si>
  <si>
    <t>Ronald McDonald House of New York, Inc.</t>
  </si>
  <si>
    <t>405-411 East 73rd Street</t>
  </si>
  <si>
    <t>Commercial Electrical Contractors, Inc.</t>
  </si>
  <si>
    <t>Comprehensive Care Management Corporation #1 (1996)</t>
  </si>
  <si>
    <t>654-668 Allerton Avenue</t>
  </si>
  <si>
    <t>Credit Suisse First Boston Corp.</t>
  </si>
  <si>
    <t>11 Madison Avenue</t>
  </si>
  <si>
    <t>Cupie Transportation Corp.</t>
  </si>
  <si>
    <t>125 Broad Street</t>
  </si>
  <si>
    <t>Forest City Pierrepont Associates</t>
  </si>
  <si>
    <t>Gabrielli Truck Sales, Ltd.</t>
  </si>
  <si>
    <t>153-20 South Conduit Ave.</t>
  </si>
  <si>
    <t>Gary Plastic Packaging Corp.</t>
  </si>
  <si>
    <t>1320-1340 Viele Avenue</t>
  </si>
  <si>
    <t>James F. Volpe Electronics Contracting Corp.,</t>
  </si>
  <si>
    <t>85 Sackett Street</t>
  </si>
  <si>
    <t>Judlau Contracting, Inc.</t>
  </si>
  <si>
    <t>26-15 Ulmer Street</t>
  </si>
  <si>
    <t>Koenig Iron Works, Inc.</t>
  </si>
  <si>
    <t>37-11 Vernon Blvd.</t>
  </si>
  <si>
    <t>Korean Air Lines Co., Ltd.</t>
  </si>
  <si>
    <t>JFK International Airport - Buildings 9 and 9A</t>
  </si>
  <si>
    <t>L.I.C. Restaurant Group Operation LLC</t>
  </si>
  <si>
    <t>42-31 9th Street</t>
  </si>
  <si>
    <t>Madelaine Chocolate Novelties #3 (1997)</t>
  </si>
  <si>
    <t>316 Beach 96th Street</t>
  </si>
  <si>
    <t>Mana Products, Inc. #1 (1997)</t>
  </si>
  <si>
    <t>32-02 Queens Blvd.</t>
  </si>
  <si>
    <t>Mana Products, Inc. #2 (1998)</t>
  </si>
  <si>
    <t>27-11 49th Avenue</t>
  </si>
  <si>
    <t>30 Rockefeller Plaza</t>
  </si>
  <si>
    <t>437 Faile Street</t>
  </si>
  <si>
    <t>Q.T. Minibus of the Bronx, Inc. / GVC, LTD.</t>
  </si>
  <si>
    <t>450 Zerega Avenue</t>
  </si>
  <si>
    <t>Thomson Reuters (Markets) LLC</t>
  </si>
  <si>
    <t>3 Times Square</t>
  </si>
  <si>
    <t>Streamline Plastics Co.</t>
  </si>
  <si>
    <t>2590 Park Avenue</t>
  </si>
  <si>
    <t>42-11 9th Street</t>
  </si>
  <si>
    <t>Trinity Episcopal School Corporation</t>
  </si>
  <si>
    <t>USA Waste Services of NYC, Inc.</t>
  </si>
  <si>
    <t>98 Lincoln Avenue</t>
  </si>
  <si>
    <t>Victory FoodService Distributors Corp.</t>
  </si>
  <si>
    <t>515 Truxton Street</t>
  </si>
  <si>
    <t>Staten Island</t>
  </si>
  <si>
    <t>Island Computer Products, Inc.</t>
  </si>
  <si>
    <t>Morrisons Pastry Corp.</t>
  </si>
  <si>
    <t>49-01 Maspeth Avenue</t>
  </si>
  <si>
    <t>Bauerschmidt &amp; Sons, Inc. #2 (1999)</t>
  </si>
  <si>
    <t>119-20 Merrick Blvd</t>
  </si>
  <si>
    <t>New York Post</t>
  </si>
  <si>
    <t>900 East 132nd Street</t>
  </si>
  <si>
    <t>Solco Plumbing Supply, Inc.</t>
  </si>
  <si>
    <t>413 Liberty Avenue</t>
  </si>
  <si>
    <t>McGraw-Hill Companies, Inc.</t>
  </si>
  <si>
    <t>Crystal Window &amp; Door Systems, Ltd.</t>
  </si>
  <si>
    <t>31-10 Whitestone Expressway</t>
  </si>
  <si>
    <t>ABC Carpet Co., Inc. Lot 1001</t>
  </si>
  <si>
    <t>1055 Bronx River Avenue</t>
  </si>
  <si>
    <t>Empire Erectors &amp; Electrical Co., Inc.</t>
  </si>
  <si>
    <t>801 East 134th Street</t>
  </si>
  <si>
    <t>Felix Storch, Inc.</t>
  </si>
  <si>
    <t>770 Garrison Avenue</t>
  </si>
  <si>
    <t>Linear Lighting Corporation</t>
  </si>
  <si>
    <t>31-35 Borden Avenue</t>
  </si>
  <si>
    <t>Steinway Van and Storage Corp.</t>
  </si>
  <si>
    <t>42-12 13th Street</t>
  </si>
  <si>
    <t>Wagner College</t>
  </si>
  <si>
    <t>One Campus Road</t>
  </si>
  <si>
    <t>Atlantic Paste &amp; Glue Co., Inc.</t>
  </si>
  <si>
    <t>170 53rd Street</t>
  </si>
  <si>
    <t>Air-Sea Packing Group, Inc.</t>
  </si>
  <si>
    <t>40-35 22nd Street (aka 40-31 22nd Street)</t>
  </si>
  <si>
    <t>Bark Frameworks, Inc.</t>
  </si>
  <si>
    <t>21- 24 44th Avenue</t>
  </si>
  <si>
    <t>Home Box Office</t>
  </si>
  <si>
    <t>1100 Avenue of the Americas</t>
  </si>
  <si>
    <t>Watkins Poultry Merchants of New York, Inc.</t>
  </si>
  <si>
    <t>270 Liberty Ave</t>
  </si>
  <si>
    <t>2042 Pitkin Avenue</t>
  </si>
  <si>
    <t>Hephaistos Building Supplies, Inc.</t>
  </si>
  <si>
    <t>37-01 24th Street</t>
  </si>
  <si>
    <t>Steinway, Inc.</t>
  </si>
  <si>
    <t>One Steinway Place</t>
  </si>
  <si>
    <t>Wipe-Tex International Corp.</t>
  </si>
  <si>
    <t>656 Gerard Avenue</t>
  </si>
  <si>
    <t>Mercy Home for Children, Inc. #1 (1999)</t>
  </si>
  <si>
    <t>114 Sixth Avenue</t>
  </si>
  <si>
    <t>619 73rd Street</t>
  </si>
  <si>
    <t>Big Geyser, Inc.</t>
  </si>
  <si>
    <t>56-35 48th Street</t>
  </si>
  <si>
    <t>Brooklyn United Methodist Church Home</t>
  </si>
  <si>
    <t>Center for Family Support, Inc., The #1 (1999)</t>
  </si>
  <si>
    <t>403 Underhill Avenue</t>
  </si>
  <si>
    <t>Herbert G. Birch Services, Inc #2 (1999)</t>
  </si>
  <si>
    <t>1561 East 45th Street</t>
  </si>
  <si>
    <t>11-07 Redfern Avenue</t>
  </si>
  <si>
    <t>World Casing Corp.</t>
  </si>
  <si>
    <t>47-06 Grand Ave</t>
  </si>
  <si>
    <t>Sahadi Fine Foods</t>
  </si>
  <si>
    <t>4201 First Avenue</t>
  </si>
  <si>
    <t>Amboy Properties Corporation</t>
  </si>
  <si>
    <t>601 Amboy Street</t>
  </si>
  <si>
    <t>112-07 14th Avenue</t>
  </si>
  <si>
    <t>M &amp; V Provision Co., Inc.</t>
  </si>
  <si>
    <t>1827 Flushing Avenue</t>
  </si>
  <si>
    <t>Mesorah Publications, Ltd. #2 (1999) and Sefercraft</t>
  </si>
  <si>
    <t>4401 Second Avenue</t>
  </si>
  <si>
    <t>Mystic Display Co., Inc.</t>
  </si>
  <si>
    <t>1785 East New York Avenue</t>
  </si>
  <si>
    <t>Sarad, Inc. #1 (1999)</t>
  </si>
  <si>
    <t>165 Williams Avenue</t>
  </si>
  <si>
    <t>VWE Properties Corporation</t>
  </si>
  <si>
    <t>8806-18 Van Wyck Expressway</t>
  </si>
  <si>
    <t>Ernst &amp; Young US LLP</t>
  </si>
  <si>
    <t>Five Times Square</t>
  </si>
  <si>
    <t>Churchill School &amp; Center For Learning Inc., The</t>
  </si>
  <si>
    <t>301 East 29th Street</t>
  </si>
  <si>
    <t>Moving Right Along Service, Inc.</t>
  </si>
  <si>
    <t>101-21 101st Street</t>
  </si>
  <si>
    <t>Alcoa Inc.</t>
  </si>
  <si>
    <t>390 Park Avenue</t>
  </si>
  <si>
    <t>Bedessee Imports, Inc.</t>
  </si>
  <si>
    <t>601 Wortman Avenue</t>
  </si>
  <si>
    <t>Jewish Community Center In Manhattan, Inc.</t>
  </si>
  <si>
    <t>334 Amsterdam Avenue</t>
  </si>
  <si>
    <t>Rite Lite Ltd.</t>
  </si>
  <si>
    <t>333 Stanley Avenue</t>
  </si>
  <si>
    <t>AMB Property, LP (lot 20)</t>
  </si>
  <si>
    <t>230-19 Rockaway Boulevard</t>
  </si>
  <si>
    <t>Goldstone Hosiery Co., Inc.</t>
  </si>
  <si>
    <t>48-25 Metropolitan Avenue</t>
  </si>
  <si>
    <t>Klein's Naturals, Ltd.</t>
  </si>
  <si>
    <t>4702 2nd Avenue</t>
  </si>
  <si>
    <t>National Center on Addiction &amp; Substance Abuse at Columbia University</t>
  </si>
  <si>
    <t>633 Third Avenue</t>
  </si>
  <si>
    <t>Gracious Thyme Catering Inc.</t>
  </si>
  <si>
    <t>2191 Third Avenue</t>
  </si>
  <si>
    <t>Foto Electric Supply Co., Inc.</t>
  </si>
  <si>
    <t>1 Rewe Street</t>
  </si>
  <si>
    <t>Jewish Board of Family &amp; Children's Services, Inc. #2 (2000)</t>
  </si>
  <si>
    <t>150-152 East 49th Street</t>
  </si>
  <si>
    <t>Kew Forest Plumbing &amp; Heating, Inc.</t>
  </si>
  <si>
    <t>70-02 70th Avenue</t>
  </si>
  <si>
    <t>All City Switch Board Corporation</t>
  </si>
  <si>
    <t>35-41 11th Street (aka 35-49 11th Street)</t>
  </si>
  <si>
    <t>Allway Tools, Inc. #3 (2000)</t>
  </si>
  <si>
    <t>1255 Seabury Avenue</t>
  </si>
  <si>
    <t>Kaylim Supplies, Inc.</t>
  </si>
  <si>
    <t>621 East 132nd Street</t>
  </si>
  <si>
    <t>P. S. Pibbs, Inc.</t>
  </si>
  <si>
    <t>St. Vincent's Services, Inc. #2 (2000)</t>
  </si>
  <si>
    <t>1441 East 92nd Street</t>
  </si>
  <si>
    <t>Goldfeder/Kahan Framing Group, Ltd.</t>
  </si>
  <si>
    <t>169 Hudson Street, Unit 1-S</t>
  </si>
  <si>
    <t>Just Bagels Manufacturing, Inc.</t>
  </si>
  <si>
    <t>517-529 Casanova Street</t>
  </si>
  <si>
    <t>Ben Hur Moving &amp; Storage, Inc.</t>
  </si>
  <si>
    <t>849-867 East 141st Street</t>
  </si>
  <si>
    <t>Birch Wathen Lenox School, The</t>
  </si>
  <si>
    <t>210 East 77th Street</t>
  </si>
  <si>
    <t>Zalmen Reiss and Associates, Inc. and Digital Distributors Inc. (2001)</t>
  </si>
  <si>
    <t>171 47th Street</t>
  </si>
  <si>
    <t>Jamaica First Parking, LLC #1 (2001)</t>
  </si>
  <si>
    <t>90-01 168th Street</t>
  </si>
  <si>
    <t>Federal Express Corporation #1 (2001)</t>
  </si>
  <si>
    <t>621 West 48th Street</t>
  </si>
  <si>
    <t>Seamen's Society for Children &amp; Families</t>
  </si>
  <si>
    <t>50 Bay Street</t>
  </si>
  <si>
    <t>Metropolitan Life Insurance Company</t>
  </si>
  <si>
    <t>Baco Enterprises, Inc. #1 (2001)</t>
  </si>
  <si>
    <t>1190 Longwood Avenue</t>
  </si>
  <si>
    <t>Child School, The</t>
  </si>
  <si>
    <t>Federation of Protestant Welfare Agencies, Inc.</t>
  </si>
  <si>
    <t>Leo International, Inc.</t>
  </si>
  <si>
    <t>471 Sutter Avenue</t>
  </si>
  <si>
    <t>Therapy and Learning Center, Inc.</t>
  </si>
  <si>
    <t>1723 8th Avenue</t>
  </si>
  <si>
    <t>Program Development Services, Inc. #1 (2001)</t>
  </si>
  <si>
    <t>133 Bay 23rd Street</t>
  </si>
  <si>
    <t>Women's League Community Residences, Inc #1 (2001)</t>
  </si>
  <si>
    <t>1380 East 2nd Street</t>
  </si>
  <si>
    <t>Young Adult Institute, Inc. #3 (2001)</t>
  </si>
  <si>
    <t>3112 East Tremont Avenue</t>
  </si>
  <si>
    <t>Tri-State Surgical Supply &amp; Equipment Ltd.</t>
  </si>
  <si>
    <t>25-35 4th Street</t>
  </si>
  <si>
    <t>Village Community School</t>
  </si>
  <si>
    <t>272 West 10th Street</t>
  </si>
  <si>
    <t>T &amp; G Industries, Inc.</t>
  </si>
  <si>
    <t>120 Third Street</t>
  </si>
  <si>
    <t>Brown Brothers Harriman &amp; Co.</t>
  </si>
  <si>
    <t>140 Broadway</t>
  </si>
  <si>
    <t>Lycee Francais de New York</t>
  </si>
  <si>
    <t>A.F.C. Industries Inc. &amp; Affiliates</t>
  </si>
  <si>
    <t>13-16 133rd Place</t>
  </si>
  <si>
    <t>809 United Nations Plaza</t>
  </si>
  <si>
    <t>Isamu Noguchi Foundation, Inc., The</t>
  </si>
  <si>
    <t>32-61 Vernon Blvd.</t>
  </si>
  <si>
    <t>New York Times Company, The</t>
  </si>
  <si>
    <t>620 8TH AVE (a/k/a Site 8 South)</t>
  </si>
  <si>
    <t>City Merchandise, Inc. (2002)</t>
  </si>
  <si>
    <t>248-252 40th Street</t>
  </si>
  <si>
    <t>Contractors SM, LLC</t>
  </si>
  <si>
    <t>34-06 Skillman Avenue</t>
  </si>
  <si>
    <t>UB Distributors, LLC</t>
  </si>
  <si>
    <t>1245 Grand Street</t>
  </si>
  <si>
    <t>Empire Metal Finishing, Inc.</t>
  </si>
  <si>
    <t>2467-71 46th Street</t>
  </si>
  <si>
    <t>Magen David Yeshivah</t>
  </si>
  <si>
    <t>Aron's Manufacturing Corp.</t>
  </si>
  <si>
    <t>460 Troutman Street</t>
  </si>
  <si>
    <t>56 East 93rd Street</t>
  </si>
  <si>
    <t>Hearst Corporation, The</t>
  </si>
  <si>
    <t>959 Eighth Avenue</t>
  </si>
  <si>
    <t>66 West 35th Street (a/k/a 1328 Broadway)</t>
  </si>
  <si>
    <t>Packer Collegiate Institute, The</t>
  </si>
  <si>
    <t>Roundabout Theatre Company, Inc.</t>
  </si>
  <si>
    <t>229-237 West 53rd Street</t>
  </si>
  <si>
    <t>Rosco, Inc.</t>
  </si>
  <si>
    <t>144-31 91st Avenue</t>
  </si>
  <si>
    <t>Centro Social La Esperanza, Inc. #1 (2002)</t>
  </si>
  <si>
    <t>122 Van Cortlandt Avenue West</t>
  </si>
  <si>
    <t>107-40A 134th Street</t>
  </si>
  <si>
    <t>Queens Parent Resource Center, Inc. #1 (2002)</t>
  </si>
  <si>
    <t>114-04 202nd Street</t>
  </si>
  <si>
    <t>Young Adult Institute, Inc. #4 (2002a)</t>
  </si>
  <si>
    <t>3180 Rochambeau Avenue</t>
  </si>
  <si>
    <t>Citywide Mobile Response Corporation</t>
  </si>
  <si>
    <t>1624 Stillwell Avenue</t>
  </si>
  <si>
    <t>National Compressor Exchange of N.Y., Inc.</t>
  </si>
  <si>
    <t>75 Onderdonk Avenue</t>
  </si>
  <si>
    <t>47-22 Pearson Place</t>
  </si>
  <si>
    <t>27 Knickerbocker Avenue</t>
  </si>
  <si>
    <t>Great Wall Corp.</t>
  </si>
  <si>
    <t>47-21/47-39 36th Street</t>
  </si>
  <si>
    <t>Katz Metal Fabricators, Inc.</t>
  </si>
  <si>
    <t>Convent of the Sacred Heart School of New York</t>
  </si>
  <si>
    <t>One East 91st Street</t>
  </si>
  <si>
    <t>139 Flatbush Avenue</t>
  </si>
  <si>
    <t>Human Care Services for Families &amp; Children, Inc. #1</t>
  </si>
  <si>
    <t>218 Avenue N</t>
  </si>
  <si>
    <t>Lifespire, Inc. #1 (2002)</t>
  </si>
  <si>
    <t>538 West 156th Street</t>
  </si>
  <si>
    <t>Young Adult Institute, Inc. #5 (2002C)</t>
  </si>
  <si>
    <t>110-56 67th Drive</t>
  </si>
  <si>
    <t>Musco Food Corporation</t>
  </si>
  <si>
    <t>57-01 49th Place</t>
  </si>
  <si>
    <t>Acme Smoked Fish Corp.</t>
  </si>
  <si>
    <t>190 Banker Street</t>
  </si>
  <si>
    <t>Arrow Linen Supply Co., Inc.</t>
  </si>
  <si>
    <t>461 Prospect Avenue</t>
  </si>
  <si>
    <t>Jetro Cash &amp; Carry Enterprises, Inc. #2 (2005)</t>
  </si>
  <si>
    <t>566 Hamilton Avenue</t>
  </si>
  <si>
    <t>Sel's Swift Service, Inc.</t>
  </si>
  <si>
    <t>145-54 156th Street</t>
  </si>
  <si>
    <t>20 East 92nd Street</t>
  </si>
  <si>
    <t>Economy Pump &amp; Motor Repair, Inc.</t>
  </si>
  <si>
    <t>36-52 36th Street</t>
  </si>
  <si>
    <t>ML Design, Inc.</t>
  </si>
  <si>
    <t>54-18 37th Avenue</t>
  </si>
  <si>
    <t>Park View Realty Associates LLC</t>
  </si>
  <si>
    <t>612-618 West 52nd Street</t>
  </si>
  <si>
    <t>132 West 60th Street</t>
  </si>
  <si>
    <t>Maya Overseas Foods, Inc.</t>
  </si>
  <si>
    <t>48-85 Maspeth Avenue</t>
  </si>
  <si>
    <t>Center for Family Support, Inc., The #2 (2004)</t>
  </si>
  <si>
    <t>1164 Simpson Street</t>
  </si>
  <si>
    <t>67 Bruckner Blvd.</t>
  </si>
  <si>
    <t>Otsar Family Services, Inc.</t>
  </si>
  <si>
    <t>2302-18 West 13th Street</t>
  </si>
  <si>
    <t>Greater NY Automobile Dealers Association, Inc.</t>
  </si>
  <si>
    <t>139-10 15th Avenue</t>
  </si>
  <si>
    <t>Jamaica First Parking, LLC #2 (2004)</t>
  </si>
  <si>
    <t>89-42 163rd Street</t>
  </si>
  <si>
    <t>James Carpenter Design Associates, Inc.</t>
  </si>
  <si>
    <t>145 Hudson Street</t>
  </si>
  <si>
    <t>Allen-Stevenson School, The</t>
  </si>
  <si>
    <t>132 East 78th Street</t>
  </si>
  <si>
    <t>Beth Abraham Health Services</t>
  </si>
  <si>
    <t>612 Allerton Avenue</t>
  </si>
  <si>
    <t>Novelty Crystal Corp.</t>
  </si>
  <si>
    <t>30-15 48th Avenue</t>
  </si>
  <si>
    <t>Aabco Sheet Metal Co., Inc.</t>
  </si>
  <si>
    <t>47-40 Metropolitan Avenue</t>
  </si>
  <si>
    <t>Comprehensive Care Management Corporation #2 (2005)</t>
  </si>
  <si>
    <t>2301-2331 Stillwell Avenue</t>
  </si>
  <si>
    <t>Idea Nuova, Inc. #2 (2003)</t>
  </si>
  <si>
    <t>80 Richards St</t>
  </si>
  <si>
    <t>Commercial Cooling Service, Inc.</t>
  </si>
  <si>
    <t>225 49th Street</t>
  </si>
  <si>
    <t>Bank of America, N.A</t>
  </si>
  <si>
    <t>Pentagram Design, Inc.</t>
  </si>
  <si>
    <t>204 Fifth Avenue</t>
  </si>
  <si>
    <t>Otsar Early Childhood Center</t>
  </si>
  <si>
    <t>2324 West 13th Street</t>
  </si>
  <si>
    <t>Nu-Life Dental Laboratories, Inc.</t>
  </si>
  <si>
    <t>2135 Mill Avenue</t>
  </si>
  <si>
    <t>Rapid Processing, LLC</t>
  </si>
  <si>
    <t>58-35 47th Street</t>
  </si>
  <si>
    <t>Sweet Sams Baking Company, LLC</t>
  </si>
  <si>
    <t>1261 Seabury Avenue</t>
  </si>
  <si>
    <t>130 East 59th Street</t>
  </si>
  <si>
    <t>Alle Processing Corporation</t>
  </si>
  <si>
    <t>58-58 Maurice Avenue (aka 58-58 56th Drive)</t>
  </si>
  <si>
    <t>Super-Tek Products</t>
  </si>
  <si>
    <t>25-44 Borough Place</t>
  </si>
  <si>
    <t>Way Fong, LLC</t>
  </si>
  <si>
    <t>57-29 49th Street</t>
  </si>
  <si>
    <t>Modell's Sporting Goods, Inc.</t>
  </si>
  <si>
    <t>1500 Bassett Avenue</t>
  </si>
  <si>
    <t>Down Right, Ltd.</t>
  </si>
  <si>
    <t>4603 First Avenue</t>
  </si>
  <si>
    <t>Block Institute Inc.</t>
  </si>
  <si>
    <t>255 95th St</t>
  </si>
  <si>
    <t>Eden II School For Autistic Children, Inc. (2004)</t>
  </si>
  <si>
    <t>150 Granite Avenue</t>
  </si>
  <si>
    <t>QSAC, Inc. #3 (2004)</t>
  </si>
  <si>
    <t>149-36 12th Avenue</t>
  </si>
  <si>
    <t>State Narrow Fabrics, Inc.</t>
  </si>
  <si>
    <t>29-02 Borden Avenue</t>
  </si>
  <si>
    <t>48-11 20th Avenue</t>
  </si>
  <si>
    <t>DLX Industries, Inc.</t>
  </si>
  <si>
    <t>193 Hinsdale Street</t>
  </si>
  <si>
    <t>S. DiFazio and Sons Construction, Inc. &amp; Faztec Industries, Inc.</t>
  </si>
  <si>
    <t>220 Bloomfield Avenue</t>
  </si>
  <si>
    <t>American Civil Liberties Union Foundation, Inc.</t>
  </si>
  <si>
    <t>Family Support Systems Unlimited, Inc.</t>
  </si>
  <si>
    <t>2530 Grand Concourse</t>
  </si>
  <si>
    <t>Prompt Apparel, Inc.</t>
  </si>
  <si>
    <t>101-01 Foster Avenue</t>
  </si>
  <si>
    <t>Lighting &amp; Supplies, Inc. a/k/a Sunlight Clinton Realty LLC</t>
  </si>
  <si>
    <t>744 Clinton Street</t>
  </si>
  <si>
    <t>Marjam Supply of Rewe Street, LLC</t>
  </si>
  <si>
    <t>8 Rewe Street</t>
  </si>
  <si>
    <t>National Association of Securities Dealers, Inc.</t>
  </si>
  <si>
    <t>One Liberty Plaza</t>
  </si>
  <si>
    <t>NASDAQ Stock Market, Inc., The</t>
  </si>
  <si>
    <t>457 81st Street</t>
  </si>
  <si>
    <t>5-44 50th Avenue</t>
  </si>
  <si>
    <t>13 Christopher Avenue</t>
  </si>
  <si>
    <t>G&amp;G Electric Supply Company, Inc. #1</t>
  </si>
  <si>
    <t>141 West 24th Street, Unit 1</t>
  </si>
  <si>
    <t>Highbridge - Woodycrest Center, Inc.</t>
  </si>
  <si>
    <t>936 Woodycrest Avenue</t>
  </si>
  <si>
    <t>Ethical Culture Fieldston School</t>
  </si>
  <si>
    <t>3901 Fieldston Road</t>
  </si>
  <si>
    <t>Center for Elimination of Violence in the Family</t>
  </si>
  <si>
    <t>157 Edgecombe Avenue</t>
  </si>
  <si>
    <t>342 Smith Street</t>
  </si>
  <si>
    <t>Independent Living Association, Inc.</t>
  </si>
  <si>
    <t>858 Jewett Avenue</t>
  </si>
  <si>
    <t>Metropolitan College of New York</t>
  </si>
  <si>
    <t>Project Samaritan AIDS Services, Inc.</t>
  </si>
  <si>
    <t>1543 Inwood Avenue</t>
  </si>
  <si>
    <t>Tri-State Camera Exchange Inc.</t>
  </si>
  <si>
    <t>173-197 King Street</t>
  </si>
  <si>
    <t>BP Air Conditioning Corp.</t>
  </si>
  <si>
    <t>84-00 73rd Avenue</t>
  </si>
  <si>
    <t>Pepsi-Cola Bottling Company of New York, Inc. and Canada Dry Bottling Company of New York, L.P.</t>
  </si>
  <si>
    <t>50-35 56th Road</t>
  </si>
  <si>
    <t>Coronet Parts Manufacturing Company, Inc.</t>
  </si>
  <si>
    <t>850 Stanley Avenue</t>
  </si>
  <si>
    <t>Prestone Press, LLC</t>
  </si>
  <si>
    <t>47-50 30th Street</t>
  </si>
  <si>
    <t>Yorkville Van and Storage Co., Inc.</t>
  </si>
  <si>
    <t>270 Rider Avenue</t>
  </si>
  <si>
    <t>Faztec Industries, Inc.</t>
  </si>
  <si>
    <t>20 Kinsey Place</t>
  </si>
  <si>
    <t>400 Barretto Street</t>
  </si>
  <si>
    <t>6101-6123 16th Avenue</t>
  </si>
  <si>
    <t>MMC Corporation</t>
  </si>
  <si>
    <t>1516 Jarrett Place</t>
  </si>
  <si>
    <t>Meurice Garment Care of Manhasset Inc.</t>
  </si>
  <si>
    <t>535 Manida Street</t>
  </si>
  <si>
    <t>Montebello Food Corporation</t>
  </si>
  <si>
    <t>100 Varick Avenue</t>
  </si>
  <si>
    <t>Pepsi-Cola Bottling Company of New York, Inc.</t>
  </si>
  <si>
    <t>650-666 Brush Avenue</t>
  </si>
  <si>
    <t>Federal Express Corporation Harlem River Yards #3 (2006)</t>
  </si>
  <si>
    <t>670 East 132nd Street</t>
  </si>
  <si>
    <t>Tiago Holdings LLC #1</t>
  </si>
  <si>
    <t>517 EAST 116 STREET</t>
  </si>
  <si>
    <t>Queens Ballpark Company, L.L.C.</t>
  </si>
  <si>
    <t>123-01 Roosevelt Avenue</t>
  </si>
  <si>
    <t>Yankee Stadium LLC</t>
  </si>
  <si>
    <t>1 East 161st Street</t>
  </si>
  <si>
    <t>College of Mount Saint Vincent #3</t>
  </si>
  <si>
    <t>6301 Riverdale Avenue</t>
  </si>
  <si>
    <t>Queens Parent Resource Center, Inc. #2 (2006)</t>
  </si>
  <si>
    <t>76-32 Park Lane South</t>
  </si>
  <si>
    <t>New York Congregational Nursing Center</t>
  </si>
  <si>
    <t>135 Linden Boulevard</t>
  </si>
  <si>
    <t>Sephardic Community Youth Center, Inc.</t>
  </si>
  <si>
    <t>1901 Ocean Parkway</t>
  </si>
  <si>
    <t>Gillen Brewer School, The</t>
  </si>
  <si>
    <t>410 East  92nd Street</t>
  </si>
  <si>
    <t>57-48 49th Street</t>
  </si>
  <si>
    <t>A. Liss &amp; Co., Inc.</t>
  </si>
  <si>
    <t>51-55 59th Place</t>
  </si>
  <si>
    <t>25-11 Hunters Point Avenue</t>
  </si>
  <si>
    <t>Grace Church School</t>
  </si>
  <si>
    <t>84-98 Fourth Avenue</t>
  </si>
  <si>
    <t>Watermark Designs,  LLC</t>
  </si>
  <si>
    <t>338 Dewitt Avenue</t>
  </si>
  <si>
    <t>Aleta Industries Inc. and Aleta Group, Inc.</t>
  </si>
  <si>
    <t>269-277 Freeman Street</t>
  </si>
  <si>
    <t>Services for the Underserved, Inc. #3 (2006)</t>
  </si>
  <si>
    <t>305 Seventh Avenue, 10th Floor</t>
  </si>
  <si>
    <t>Federal Express Corporation #2 (2006)</t>
  </si>
  <si>
    <t>148 Leroy Street</t>
  </si>
  <si>
    <t>Gourmet Boutique, L.L.C.</t>
  </si>
  <si>
    <t>144-01 157th Street</t>
  </si>
  <si>
    <t>Ruach Chaim Institute</t>
  </si>
  <si>
    <t>Spence- Chapin, Services to Families and Children</t>
  </si>
  <si>
    <t>410 East 92nd Street</t>
  </si>
  <si>
    <t>Simon's Hardware &amp; Bath, LLC</t>
  </si>
  <si>
    <t>51-15 35th Street</t>
  </si>
  <si>
    <t>BTM Development Partners, LLC</t>
  </si>
  <si>
    <t>ARE-East River Science Park, LLC</t>
  </si>
  <si>
    <t>450 East 29th Street</t>
  </si>
  <si>
    <t>Guttmacher Institute, Inc.</t>
  </si>
  <si>
    <t>125 Maiden Lane</t>
  </si>
  <si>
    <t>Auditory/Oral School of New York, The</t>
  </si>
  <si>
    <t>3321 Avenue M</t>
  </si>
  <si>
    <t>Center for Nursing &amp; Rehabilitation Inc.</t>
  </si>
  <si>
    <t>596 Prospect Place</t>
  </si>
  <si>
    <t>Mondial Automotive, Inc and Kal-Bros, Inc</t>
  </si>
  <si>
    <t>114-15 15th Avenue</t>
  </si>
  <si>
    <t>Studio School, The</t>
  </si>
  <si>
    <t>117 West 95th Street</t>
  </si>
  <si>
    <t>Vaughn College of Aeronautics and Technology</t>
  </si>
  <si>
    <t>86-01 23rd Avenue</t>
  </si>
  <si>
    <t>Chapin School, LTD, The</t>
  </si>
  <si>
    <t>100 East End Avenue</t>
  </si>
  <si>
    <t>D.C. Center Corp</t>
  </si>
  <si>
    <t>47-75 48th Street</t>
  </si>
  <si>
    <t>Peerless Equities LLC/Empire Merchants LLC</t>
  </si>
  <si>
    <t>16 Bridgewater Street</t>
  </si>
  <si>
    <t>Apthorp Cleaners Inc.</t>
  </si>
  <si>
    <t>882 East 149th Street</t>
  </si>
  <si>
    <t>Association for Metroarea Autistic Children Inc. d/b/a AMAC</t>
  </si>
  <si>
    <t>18 West 18th Street, 4th Floor</t>
  </si>
  <si>
    <t>Inter-Agency Council of Mental Retardation and Developmental Disabilities Agencies Incorporated (IAC)</t>
  </si>
  <si>
    <t>150 West 30th Street, 15th Floor</t>
  </si>
  <si>
    <t>Rivendell School</t>
  </si>
  <si>
    <t>277 Third Avenue</t>
  </si>
  <si>
    <t>Ateret Torah Center</t>
  </si>
  <si>
    <t>2116-2166 Coney Island Avenue</t>
  </si>
  <si>
    <t>Grand Meridian Printing, Inc.</t>
  </si>
  <si>
    <t>31-16 Hunters Point Ave.</t>
  </si>
  <si>
    <t>47-15 33rd Street</t>
  </si>
  <si>
    <t>Greenpoint Manufacturing and Design Center #2 (2007)</t>
  </si>
  <si>
    <t>221-251 McKibbin Street</t>
  </si>
  <si>
    <t>Manhattan Community Access Corporation</t>
  </si>
  <si>
    <t>175 East 104th Street</t>
  </si>
  <si>
    <t>Yeled V'Yalda Early Childhood Center, Inc.</t>
  </si>
  <si>
    <t>1257-63 38th Street</t>
  </si>
  <si>
    <t>Polytechnic University</t>
  </si>
  <si>
    <t>6 Metrotech Center</t>
  </si>
  <si>
    <t>United States Fund for UNICEF</t>
  </si>
  <si>
    <t>Cool Wind Ventilation Corp.</t>
  </si>
  <si>
    <t>83-12 72nd Drive</t>
  </si>
  <si>
    <t>88 Trading Corp.</t>
  </si>
  <si>
    <t>58-29 48th Street</t>
  </si>
  <si>
    <t>Barone Steel Fabricators, Inc.</t>
  </si>
  <si>
    <t>Goldman Sachs Group, Inc.</t>
  </si>
  <si>
    <t>200 Murray Street</t>
  </si>
  <si>
    <t>Technical Library Service, Inc.</t>
  </si>
  <si>
    <t>330 Morgan Avenue</t>
  </si>
  <si>
    <t>123 Washington LLC</t>
  </si>
  <si>
    <t>123-129 Washington Street</t>
  </si>
  <si>
    <t>Bronx Parking Development Company, LLC</t>
  </si>
  <si>
    <t>Site A</t>
  </si>
  <si>
    <t>Cobble Hill Health Center, Inc.</t>
  </si>
  <si>
    <t>380 Henry Street</t>
  </si>
  <si>
    <t>Proxima, Inc.</t>
  </si>
  <si>
    <t>109-15 178th Street</t>
  </si>
  <si>
    <t>DCD Marketing Ltd.</t>
  </si>
  <si>
    <t>73 Wortman Avenue</t>
  </si>
  <si>
    <t>Excellent Poly, Inc.</t>
  </si>
  <si>
    <t>820 4th Avenue</t>
  </si>
  <si>
    <t>Mind, Hand and Company &amp; J.V. Woodworking &amp; Oh-Show Woodworking Studio</t>
  </si>
  <si>
    <t>1663 Cody Avenue</t>
  </si>
  <si>
    <t>Safe Art SAT, Inc.</t>
  </si>
  <si>
    <t>19-40 Hazen Street</t>
  </si>
  <si>
    <t>Lower East Side Tenement Museum</t>
  </si>
  <si>
    <t>Village Center for Care</t>
  </si>
  <si>
    <t>Young Adult Institute, Inc. #10 (2007b)</t>
  </si>
  <si>
    <t>320 West 13th Street</t>
  </si>
  <si>
    <t>Congregation Darchei Torah</t>
  </si>
  <si>
    <t>225-259 Beach 17th Street</t>
  </si>
  <si>
    <t>Related Retail Hub LLC</t>
  </si>
  <si>
    <t>2984 3rd Avenue</t>
  </si>
  <si>
    <t>Margaret Tietz Nursing and Rehabilitation Center</t>
  </si>
  <si>
    <t>164-11 Chapin Parkway</t>
  </si>
  <si>
    <t>Natural Resources Defense Council</t>
  </si>
  <si>
    <t>40 West 20th Street</t>
  </si>
  <si>
    <t>Morgan Stanley a/k/a HINES INTEREST LP</t>
  </si>
  <si>
    <t>1 New York Plaza</t>
  </si>
  <si>
    <t>Extech Building Materials, Inc.</t>
  </si>
  <si>
    <t>57-75 Imlay Street</t>
  </si>
  <si>
    <t>Center for Family Support, Inc., The #3 (2008)</t>
  </si>
  <si>
    <t>145-17 120th Avenue</t>
  </si>
  <si>
    <t>Federation Employment and Guidance Service, Inc.</t>
  </si>
  <si>
    <t>424 Swinton Avenue</t>
  </si>
  <si>
    <t>Program Development Services, Inc. #2 (2008)</t>
  </si>
  <si>
    <t>1586 West 7th Street</t>
  </si>
  <si>
    <t>United Cerebral Palsy of Queens, Inc.</t>
  </si>
  <si>
    <t>81-15 164th Street</t>
  </si>
  <si>
    <t>Aesthetonics Inc. d/b/a Remains Lighting</t>
  </si>
  <si>
    <t>21-29 Belvidere Street</t>
  </si>
  <si>
    <t>Approved Oil Co. of Brooklyn, Inc.</t>
  </si>
  <si>
    <t>202-224 64th Street a/k/a 6401-6411 2nd Avenue</t>
  </si>
  <si>
    <t>United Airconditioning Corp. II</t>
  </si>
  <si>
    <t>27-02 Skillman AVE a/k/a 46-02 28th Street</t>
  </si>
  <si>
    <t>Gourmet Guru, Inc.</t>
  </si>
  <si>
    <t>1123 Worthen ST</t>
  </si>
  <si>
    <t>Brook Plaza LLC</t>
  </si>
  <si>
    <t>560 Brook Ave</t>
  </si>
  <si>
    <t>O. &amp; I. Realty, Inc. / Peralta Metal Works, Inc.</t>
  </si>
  <si>
    <t>602 Atkins Ave</t>
  </si>
  <si>
    <t>Best Choice Trading Corporation</t>
  </si>
  <si>
    <t>150 Stewart Ave</t>
  </si>
  <si>
    <t>Centro Social La Esperanza, Inc. #2 (2008)</t>
  </si>
  <si>
    <t>566 W 171 ST ST</t>
  </si>
  <si>
    <t>A &amp; L Scientific Corp.</t>
  </si>
  <si>
    <t>88-05 76th Avenue</t>
  </si>
  <si>
    <t>1 Dekalb Avenue</t>
  </si>
  <si>
    <t>Dinas Distribution</t>
  </si>
  <si>
    <t>104-46 Dunkirk Street</t>
  </si>
  <si>
    <t>2044 Webster Avenue</t>
  </si>
  <si>
    <t>Hindustan Granites, Inc.</t>
  </si>
  <si>
    <t>264-280 Johnson Avenue</t>
  </si>
  <si>
    <t>Royal Recycling Services, Inc.</t>
  </si>
  <si>
    <t>187-10 Jamaica Avenue</t>
  </si>
  <si>
    <t>Comprehensive Care Management Corporation #3 (1998)</t>
  </si>
  <si>
    <t>2401 White Plains Road</t>
  </si>
  <si>
    <t>J &amp; J Johnson General Contracting Co., Inc.</t>
  </si>
  <si>
    <t>42-26 13th Street</t>
  </si>
  <si>
    <t>JetBlue Airways Corporation #2 (2010)</t>
  </si>
  <si>
    <t>27-01 Queens Plaza North</t>
  </si>
  <si>
    <t>Mediterranean Gyros Products, Inc.</t>
  </si>
  <si>
    <t>11-02 38th Avenue</t>
  </si>
  <si>
    <t>Jetro Cash &amp; Carry Enterprises, LLC #3 (2010)</t>
  </si>
  <si>
    <t>100 Oak Point Avenue</t>
  </si>
  <si>
    <t>Arthur Management Corporation</t>
  </si>
  <si>
    <t>4422 Third Avenue</t>
  </si>
  <si>
    <t>WytheHotel LLC</t>
  </si>
  <si>
    <t>80 Wythe Avenue</t>
  </si>
  <si>
    <t>DASNY Mechanical Inc.</t>
  </si>
  <si>
    <t>112-20 14th Avenue</t>
  </si>
  <si>
    <t>Ulano Corporation f/k/a The Utah Company of New York, Inc.</t>
  </si>
  <si>
    <t>280 Bergen Street</t>
  </si>
  <si>
    <t>Idlewild 228th Street, LLC</t>
  </si>
  <si>
    <t>145-68 228th Street</t>
  </si>
  <si>
    <t>Hudson Moving and Storage Co., Inc.</t>
  </si>
  <si>
    <t>659-665 West 158th Street</t>
  </si>
  <si>
    <t>Feinstein CP Realty LLC</t>
  </si>
  <si>
    <t>126-85 Willets Point Boulevard</t>
  </si>
  <si>
    <t>Moisha's Kosher Discount Supermarket, Inc.</t>
  </si>
  <si>
    <t>305-325 Avenue M</t>
  </si>
  <si>
    <t>850 Third Avenue</t>
  </si>
  <si>
    <t>Pain D’Avignon III Ltd.</t>
  </si>
  <si>
    <t>35-20 9th Street</t>
  </si>
  <si>
    <t>Bogopa-Manhattan, Inc.</t>
  </si>
  <si>
    <t>21 Manhattan Ave.</t>
  </si>
  <si>
    <t>Oh Nuts Warehousing Inc. and Online Express Manufacturers and Distributors Inc.</t>
  </si>
  <si>
    <t>120-65 168th Street</t>
  </si>
  <si>
    <t>Bogopa, Inc.</t>
  </si>
  <si>
    <t>17 Ridgewood Place</t>
  </si>
  <si>
    <t>Bogopa-Junius, Inc.</t>
  </si>
  <si>
    <t>333 Dumont Ave.</t>
  </si>
  <si>
    <t>Bogopa-Concourse, Inc.</t>
  </si>
  <si>
    <t>238 East 161 Street</t>
  </si>
  <si>
    <t>Bogopa-Junction, Inc.</t>
  </si>
  <si>
    <t>34-20 Junction Blvd.</t>
  </si>
  <si>
    <t>3462 Third Avenue Food Corp. d/b/a Associated Supermarket</t>
  </si>
  <si>
    <t>3462-3470 Third Ave</t>
  </si>
  <si>
    <t>Accurate Specialty Metal Fabricators, Inc.</t>
  </si>
  <si>
    <t>64-20 Admiral Avenue</t>
  </si>
  <si>
    <t>Kingdom Castle Food Corp.</t>
  </si>
  <si>
    <t>300 Sand Lane</t>
  </si>
  <si>
    <t>Richards Plumbing and Heating Co., Inc.</t>
  </si>
  <si>
    <t>231 Kent Street</t>
  </si>
  <si>
    <t>Institute For Family Health</t>
  </si>
  <si>
    <t>1824 Madison Avenue</t>
  </si>
  <si>
    <t>Baco Enterprises, Inc. #2 (2014)</t>
  </si>
  <si>
    <t>628-632 Worthen Street</t>
  </si>
  <si>
    <t>800 Snediker Avenue</t>
  </si>
  <si>
    <t>New York Foundling Charitable Corporation</t>
  </si>
  <si>
    <t>170 Brown Place</t>
  </si>
  <si>
    <t>Royal Charter Properties, Inc.</t>
  </si>
  <si>
    <t>115-143 Fort Washington Avenue</t>
  </si>
  <si>
    <t>ProAudioStar</t>
  </si>
  <si>
    <t>217 Russell Street</t>
  </si>
  <si>
    <t>ReyCo Supermarkets LLC</t>
  </si>
  <si>
    <t>1635 Lexington Avenue</t>
  </si>
  <si>
    <t>Yeshiva Har Torah</t>
  </si>
  <si>
    <t>250-10 Grand Central Parkway</t>
  </si>
  <si>
    <t>Corlears School</t>
  </si>
  <si>
    <t>324 West 15th Street</t>
  </si>
  <si>
    <t>325 West 85th Street</t>
  </si>
  <si>
    <t>Life's W.O.R.C., Inc.</t>
  </si>
  <si>
    <t>Brooklyn Union Gas Company</t>
  </si>
  <si>
    <t>371 Greenpoint Avenue</t>
  </si>
  <si>
    <t>Big Farm Corp.</t>
  </si>
  <si>
    <t>515 Bryant Avenue</t>
  </si>
  <si>
    <t>GSNY Properties, Inc.</t>
  </si>
  <si>
    <t>211 West 61 Street</t>
  </si>
  <si>
    <t>Manhattan College #1 (2012)</t>
  </si>
  <si>
    <t>East Gun Hill Road Food, LLC</t>
  </si>
  <si>
    <t>801 East Gun Hill Road</t>
  </si>
  <si>
    <t>Extell GT LLC</t>
  </si>
  <si>
    <t>Fresh Direct, LLC &amp; U.T.F. Trucking, Inc.</t>
  </si>
  <si>
    <t>East 132nd Street</t>
  </si>
  <si>
    <t>Jetro Cash and Carry Enterprises, LLC #4 (2012)</t>
  </si>
  <si>
    <t>43-40 57th Avenue</t>
  </si>
  <si>
    <t>Halmark Architectural  Finishing Corp.</t>
  </si>
  <si>
    <t>353 Stanley Avenue</t>
  </si>
  <si>
    <t>Browning School, The</t>
  </si>
  <si>
    <t>52 East 62nd Street</t>
  </si>
  <si>
    <t>Aero JFK, LLC</t>
  </si>
  <si>
    <t>JFK Terminal</t>
  </si>
  <si>
    <t>31-45 Downing Street</t>
  </si>
  <si>
    <t>Fairway Bakery LLC</t>
  </si>
  <si>
    <t>400 Walnut Avenue</t>
  </si>
  <si>
    <t>Foodfest Depot LLC</t>
  </si>
  <si>
    <t>550 East 132nd Street</t>
  </si>
  <si>
    <t>Krinos Foods LLC</t>
  </si>
  <si>
    <t>1734 Bathgate Avenue</t>
  </si>
  <si>
    <t>Center for Family Support, The Inc.</t>
  </si>
  <si>
    <t>94-19 127 Street</t>
  </si>
  <si>
    <t>Brooklyn Heights Montessori School</t>
  </si>
  <si>
    <t>Artex Inc.</t>
  </si>
  <si>
    <t>33-20 48th Avenue</t>
  </si>
  <si>
    <t>All Stars Project, Inc.</t>
  </si>
  <si>
    <t>543 W. 42nd Street</t>
  </si>
  <si>
    <t>Marymount School of New York</t>
  </si>
  <si>
    <t>2 East 82nd Street</t>
  </si>
  <si>
    <t>New York Genome Center, Inc.</t>
  </si>
  <si>
    <t>101 Avenue of the Americas</t>
  </si>
  <si>
    <t>Maric Mechanical, Inc.</t>
  </si>
  <si>
    <t>19-53 46th Street</t>
  </si>
  <si>
    <t>Bronx Charter School for Excellence</t>
  </si>
  <si>
    <t>1952 and 1960 Benedict Avenue</t>
  </si>
  <si>
    <t>770 5th Avenue</t>
  </si>
  <si>
    <t>A Very Special Place, Inc. (2013 Adjustable)</t>
  </si>
  <si>
    <t>49 Cedar Grove Ave.</t>
  </si>
  <si>
    <t>15 Beach Street</t>
  </si>
  <si>
    <t>National Acoustics, Inc.</t>
  </si>
  <si>
    <t>13-06 43rd Avenue</t>
  </si>
  <si>
    <t>Montefiore Medical Center</t>
  </si>
  <si>
    <t>1250 Waters Place</t>
  </si>
  <si>
    <t>Seaview Senior Living Housing Development Fund Corporation</t>
  </si>
  <si>
    <t>105, 135 &amp; 104 Friendship Lane</t>
  </si>
  <si>
    <t>Manhattan Beer Distributors LLC #2</t>
  </si>
  <si>
    <t>921-925 East 149 Street</t>
  </si>
  <si>
    <t>United Cerebral Palsy of New York City, Inc.</t>
  </si>
  <si>
    <t>160 Lawrence Avenue</t>
  </si>
  <si>
    <t>Nightingale-Bamford School, The</t>
  </si>
  <si>
    <t>SCO Family of Services</t>
  </si>
  <si>
    <t>International Leadership Charter School</t>
  </si>
  <si>
    <t>322 West 231 Street</t>
  </si>
  <si>
    <t>Eclectic/Encore Properties, Inc.</t>
  </si>
  <si>
    <t>47-51 33rd Street</t>
  </si>
  <si>
    <t>A Very Special Place, Inc. (2013 Fixed)</t>
  </si>
  <si>
    <t>55 Quintard Street</t>
  </si>
  <si>
    <t>Bogopa LIC, Inc.</t>
  </si>
  <si>
    <t>42-02 Northern Boulevard</t>
  </si>
  <si>
    <t>Lebanese American University</t>
  </si>
  <si>
    <t>211 East 46th Street</t>
  </si>
  <si>
    <t>Legacy Yards LLC</t>
  </si>
  <si>
    <t>South Bronx Charter School for International Cultures and the Arts</t>
  </si>
  <si>
    <t>164 Bruckner Boulevard</t>
  </si>
  <si>
    <t>Hewitt School, The</t>
  </si>
  <si>
    <t>45 East 75th Street</t>
  </si>
  <si>
    <t>Manhattan College #2 (2013)</t>
  </si>
  <si>
    <t>3900 Waldo Avenue</t>
  </si>
  <si>
    <t>Greenfelds LLC</t>
  </si>
  <si>
    <t>632-644 Parkside Avenue</t>
  </si>
  <si>
    <t>505 East 75th Street</t>
  </si>
  <si>
    <t>United Nations International School</t>
  </si>
  <si>
    <t>24-50 FDR Drive</t>
  </si>
  <si>
    <t>New York University</t>
  </si>
  <si>
    <t>370 Jay Street</t>
  </si>
  <si>
    <t>Columbia University</t>
  </si>
  <si>
    <t>Simon Liu, Inc.</t>
  </si>
  <si>
    <t>278-280 24th Street</t>
  </si>
  <si>
    <t>Calhoun School, Inc., The</t>
  </si>
  <si>
    <t>160 West 74th Street</t>
  </si>
  <si>
    <t>Trustees of The Spence School, Inc.</t>
  </si>
  <si>
    <t>Poly Prep Country Day School</t>
  </si>
  <si>
    <t>9216 Seventh Avenue</t>
  </si>
  <si>
    <t>Little Red School House and Elisabeth Irwin High School</t>
  </si>
  <si>
    <t>196 Bleeker Street</t>
  </si>
  <si>
    <t>Mount Sinai Hospital, The</t>
  </si>
  <si>
    <t>25-10 30th Avenue</t>
  </si>
  <si>
    <t>GMDC Atlantic Avenue LLC</t>
  </si>
  <si>
    <t>1102 Atlantic Avenue</t>
  </si>
  <si>
    <t>214-218 West Houston Street</t>
  </si>
  <si>
    <t>Mary McDowell Friends School</t>
  </si>
  <si>
    <t>20 Bergen Street</t>
  </si>
  <si>
    <t>House of Spices (India), Inc.</t>
  </si>
  <si>
    <t>57-07 49th Place</t>
  </si>
  <si>
    <t>Walsh Electrical Contracting, Inc.</t>
  </si>
  <si>
    <t>15 Newark Avenue</t>
  </si>
  <si>
    <t>Diller-Quaile School of Music, Inc., The</t>
  </si>
  <si>
    <t>Fedcap Rehabilitation Services, Inc.</t>
  </si>
  <si>
    <t>E. Gluck Corporation</t>
  </si>
  <si>
    <t>60-15 Little Neck Parkway</t>
  </si>
  <si>
    <t>Gateway ShopRite Associates, LLC</t>
  </si>
  <si>
    <t>590 Gateway Drive</t>
  </si>
  <si>
    <t>Falcon Builder Inc.</t>
  </si>
  <si>
    <t>72-70 Delevan Street</t>
  </si>
  <si>
    <t>Bogopa Washington, Inc.</t>
  </si>
  <si>
    <t>445 E. 163rd Street</t>
  </si>
  <si>
    <t>Berkeley Carroll School, The</t>
  </si>
  <si>
    <t>181 Lincoln Place</t>
  </si>
  <si>
    <t>139 W. 91st Street</t>
  </si>
  <si>
    <t>Volunteers of America - Greater New York, Inc.</t>
  </si>
  <si>
    <t>1887 Bathgate Avenue</t>
  </si>
  <si>
    <t>Weapons Specialists Ltd.</t>
  </si>
  <si>
    <t>47-40 Metropolitan Ave</t>
  </si>
  <si>
    <t>Big Brothers/Big Sisters of New York City, Inc.</t>
  </si>
  <si>
    <t>40 Rector Street</t>
  </si>
  <si>
    <t>Superflex Ltd.</t>
  </si>
  <si>
    <t>156 44th Street</t>
  </si>
  <si>
    <t>Icahn School of Medicine at Mount Sinai</t>
  </si>
  <si>
    <t>1425 Madison Ave</t>
  </si>
  <si>
    <t>Empire LLC</t>
  </si>
  <si>
    <t>350 Jay Street</t>
  </si>
  <si>
    <t>Institute for Community Living, Inc. (2014)</t>
  </si>
  <si>
    <t>857 East 225th Street</t>
  </si>
  <si>
    <t>Carnegie Mellon University</t>
  </si>
  <si>
    <t>25 Washington Avenue</t>
  </si>
  <si>
    <t>Cornell University</t>
  </si>
  <si>
    <t>Roosevelt Island</t>
  </si>
  <si>
    <t>Project has multiple locations in borough(s) Brooklyn and council district(s) 33. Project "Location" refers to main location.</t>
  </si>
  <si>
    <t>Project has multiple locations in borough(s) Brooklyn and council district(s) 34. Project "Location" refers to main location.</t>
  </si>
  <si>
    <t>Number of Jobs (FTE) in connection with the project at application is 84 and may represent Citywide employment.</t>
  </si>
  <si>
    <t>Number of Jobs (FTE) in connection with the project at application is 74 and may represent Citywide employment.</t>
  </si>
  <si>
    <t>The total project amount is updated to include a post-closing Amendment.</t>
  </si>
  <si>
    <t>Project is located on land owned or leased by Port Authority and is not subject to company direct property tax.</t>
  </si>
  <si>
    <t>Reported employment for this project includes employees of tenants at the project location.</t>
  </si>
  <si>
    <t>Non-profit: Company does not pay direct property, sales or business income taxes.</t>
  </si>
  <si>
    <t>Jobs FTE may include employees of subtenants at project location.</t>
  </si>
  <si>
    <t>Company is not subject to the Fair Wages for New Yorkers Act and did not submit data on living wage requested by NYCEDC.</t>
  </si>
  <si>
    <t>Project has multiple locations in borough(s) Brooklyn and council district(s) 38. Project "Location" refers to main location.</t>
  </si>
  <si>
    <t>Number of Jobs (FTE) in connection with the project at application is 182 and may represent Citywide employment.</t>
  </si>
  <si>
    <t>Number of Jobs (FTE) in connection with the project at application is 30 and may represent Citywide employment.</t>
  </si>
  <si>
    <t>Number of Jobs (FTE) in connection with the project at application is 200 and may represent Citywide employment.</t>
  </si>
  <si>
    <t>Project has multiple locations in borough(s) Manhattan and council district(s) 3. Project "Location" refers to main location.</t>
  </si>
  <si>
    <t>Project has multiple locations in borough(s) Queens and council district(s) 32. Project "Location" refers to main location.</t>
  </si>
  <si>
    <t>Number of Jobs (FTE) in connection with the project at application is 100 and may represent Citywide employment.</t>
  </si>
  <si>
    <t>Number of Jobs (FTE) in connection with the project at application is 14 and may represent Citywide employment.</t>
  </si>
  <si>
    <t>Number of Jobs (FTE) in connection with the project at application is 170 and may represent Citywide employment.</t>
  </si>
  <si>
    <t>Project has multiple locations in borough(s) Bronx and council district(s) 17. Project "Location" refers to main location.</t>
  </si>
  <si>
    <t>Number of Jobs (FTE) in connection with the project at application is 40 and may represent Citywide employment.</t>
  </si>
  <si>
    <t>Number of Jobs (FTE) in connection with the project at application is 26 and may represent Citywide employment.</t>
  </si>
  <si>
    <t>Number of Jobs (FTE) in connection with the project at application is 10 and may represent Citywide employment.</t>
  </si>
  <si>
    <t>Project has multiple locations in borough(s) Brooklyn and council district(s) 39. Project "Location" refers to main location.</t>
  </si>
  <si>
    <t>Number of Jobs (FTE) in connection with the project at application is 53 and may represent Citywide employment.</t>
  </si>
  <si>
    <t>Number of Jobs (FTE) in connection with the project at application is 45 and may represent Citywide employment.</t>
  </si>
  <si>
    <t>Number of Jobs (FTE) in connection with the project at application is 325 and may represent Citywide employment.</t>
  </si>
  <si>
    <t>Project has multiple locations in borough(s) Manhattan and council district(s) 1, 3, 4. Project "Location" refers to main location.</t>
  </si>
  <si>
    <t>Jobs FTE is an annual average of employment.</t>
  </si>
  <si>
    <t>Number of Jobs (FTE) in connection with the project at application is 28 and may represent Citywide employment.</t>
  </si>
  <si>
    <t>Project has multiple locations in borough(s) Queens and council district(s) 26. Project "Location" refers to main location.</t>
  </si>
  <si>
    <t>Number of Jobs (FTE) in connection with the project at application is 150 and may represent Citywide employment.</t>
  </si>
  <si>
    <t>Number of Jobs (FTE) in connection with the project at application is 58 and may represent Citywide employment.</t>
  </si>
  <si>
    <t>Number of Jobs (FTE) in connection with the project at application is 11 and may represent Citywide employment.</t>
  </si>
  <si>
    <t>Number of Jobs (FTE) in connection with the project at application is 32 and may represent Citywide employment.</t>
  </si>
  <si>
    <t>Number of Jobs (FTE) in connection with the project at application is 23 and may represent Citywide employment.</t>
  </si>
  <si>
    <t>Number of Jobs (FTE) in connection with the project at application is 65 and may represent Citywide employment.</t>
  </si>
  <si>
    <t>Number of Jobs (FTE) in connection with the project at application is 25 and may represent Citywide employment.</t>
  </si>
  <si>
    <t>Number of Jobs (FTE) in connection with the project at application is 38 and may represent Citywide employment.</t>
  </si>
  <si>
    <t>Number of Jobs (FTE) in connection with the project at application is 15 and may represent Citywide employment.</t>
  </si>
  <si>
    <t>Number of Jobs (FTE) in connection with the project at application is 130 and may represent Citywide employment.</t>
  </si>
  <si>
    <t>Project has multiple locations in borough(s) Brooklyn and council district(s) 42. Project "Location" refers to main location.</t>
  </si>
  <si>
    <t>Project has multiple locations in borough(s) Manhattan and council district(s) 4. Project "Location" refers to main location.</t>
  </si>
  <si>
    <t>Number of Jobs (FTE) in connection with the project at application is 70 and may represent Citywide employment.</t>
  </si>
  <si>
    <t>Number of Jobs (FTE) in connection with the project at application is 68 and may represent Citywide employment.</t>
  </si>
  <si>
    <t>Number of Jobs (FTE) in connection with the project at application is 50 and may represent Citywide employment.</t>
  </si>
  <si>
    <t>Number of Jobs (FTE) in connection with the project at application is 20 and may represent Citywide employment.</t>
  </si>
  <si>
    <t>Project has multiple locations in borough(s) Brooklyn and council district(s) 46. Project "Location" refers to main location.</t>
  </si>
  <si>
    <t>Number of Jobs (FTE) in connection with the project at application is 180 and may represent Citywide employment.</t>
  </si>
  <si>
    <t>Number of Jobs (FTE) in connection with the project at application is 55 and may represent Citywide employment.</t>
  </si>
  <si>
    <t>Company participates in additional  Industrial Incentive project(s). Employment and tax data above include data from the additional project(s).</t>
  </si>
  <si>
    <t>Number of Jobs (FTE) in connection with the project at application is 18 and may represent Citywide employment.</t>
  </si>
  <si>
    <t>Project has multiple locations in borough(s) Brooklyn and council district(s) 37. Project "Location" refers to main location.</t>
  </si>
  <si>
    <t>Number of Jobs (FTE) in connection with the project at application is 6 and may represent Citywide employment.</t>
  </si>
  <si>
    <t>Project has multiple locations in borough(s) Brooklyn and council district(s) 22, 37. Project "Location" refers to main location.</t>
  </si>
  <si>
    <t>Number of Jobs (FTE) in connection with the project at application is 17 and may represent Citywide employment.</t>
  </si>
  <si>
    <t>Number of Jobs (FTE) in connection with the project at application is 35 and may represent Citywide employment.</t>
  </si>
  <si>
    <t>Project has multiple locations in borough(s) Brooklyn and council district(s) 43. Project "Location" refers to main location.</t>
  </si>
  <si>
    <t>Number of Jobs (FTE) in connection with the project at application is 110 and may represent Citywide employment.</t>
  </si>
  <si>
    <t>Project has multiple locations in borough(s) Manhattan and council district(s) 8. Project "Location" refers to main location.</t>
  </si>
  <si>
    <t>Project has multiple locations in borough(s) Manhattan and council district(s) 3, 4. Project "Location" refers to main location.</t>
  </si>
  <si>
    <t>Number of Jobs (FTE) in connection with the project at application is 46 and may represent Citywide employment.</t>
  </si>
  <si>
    <t>Project has multiple locations in borough(s) Queens and council district(s) 27. Project "Location" refers to main location.</t>
  </si>
  <si>
    <t>Company participates in additional  Land Sale project(s). Employment and tax data above include data from the additional project(s).</t>
  </si>
  <si>
    <t>Company participates in additional  Not-For-Profit Bond project(s). Employment and tax data above include data from the additional project(s).</t>
  </si>
  <si>
    <t>Number of Jobs (FTE) in connection with the project at application is 27 and may represent Citywide employment.</t>
  </si>
  <si>
    <t>Number of Jobs (FTE) in connection with the project at application is 36 and may represent Citywide employment.</t>
  </si>
  <si>
    <t>As a result of employment declines NYCIDA applied reductions to the company's remaining benefits in FY 2013.</t>
  </si>
  <si>
    <t>As a result of a merger with Thomson Corporation, Reuters America LLC entered into a post-closing Amendment in FY11 and amended their Job Target from 1800 to 3744.</t>
  </si>
  <si>
    <t>Project has multiple locations in borough(s) Bronx and council district(s) 13. Project "Location" refers to main location.</t>
  </si>
  <si>
    <t>Number of Jobs (FTE) in connection with the project at application is 16 and may represent Citywide employment.</t>
  </si>
  <si>
    <t>Project has multiple locations in borough(s) Brooklyn and council district(s) 47. Project "Location" refers to main location.</t>
  </si>
  <si>
    <t>Number of Jobs (FTE) in connection with the project at application is 255 and may represent Citywide employment.</t>
  </si>
  <si>
    <t>Project has multiple locations in borough(s) Bronx and council district(s) 11, 17. Project "Location" refers to main location.</t>
  </si>
  <si>
    <t>Number of Jobs (FTE) in connection with the project at application is 8 and may represent Citywide employment.</t>
  </si>
  <si>
    <t>Number of Jobs (FTE) in connection with the project at application is 22 and may represent Citywide employment.</t>
  </si>
  <si>
    <t>Project has multiple locations in borough(s) Bronx and council district(s) 11, 13. Project "Location" refers to main location.</t>
  </si>
  <si>
    <t>Number of Jobs (FTE) in connection with the project at application is 31 and may represent Citywide employment.</t>
  </si>
  <si>
    <t>Number of Jobs (FTE) in connection with the project at application is 187 and may represent Citywide employment.</t>
  </si>
  <si>
    <t>Project has multiple locations in borough(s) Brooklyn and council district(s) 45. Project "Location" refers to main location.</t>
  </si>
  <si>
    <t>Number of Jobs (FTE) in connection with the project at application is 96 and may represent Citywide employment.</t>
  </si>
  <si>
    <t>Job Target is not applicable.</t>
  </si>
  <si>
    <t>Project has multiple locations in borough(s) Manhattan, Queens and council district(s) 2, 3, 4, 26. Project "Location" refers to main location.</t>
  </si>
  <si>
    <t>Number of Jobs (FTE) in connection with the project at application is 12 and may represent Citywide employment.</t>
  </si>
  <si>
    <t>Project has multiple locations in borough(s) Queens and council district(s) 31. Project "Location" refers to main location.</t>
  </si>
  <si>
    <t>Project has multiple locations in borough(s) Manhattan and council district(s) 5. Project "Location" refers to main location.</t>
  </si>
  <si>
    <t>PILOT benefits terminated in FY 2011.</t>
  </si>
  <si>
    <t>Number of Jobs (FTE) in connection with the project at application is 77 and may represent Citywide employment.</t>
  </si>
  <si>
    <t>Project has multiple locations in borough(s) Queens and council district(s) 22, 26. Project "Location" refers to main location.</t>
  </si>
  <si>
    <t>Project has multiple locations in borough(s) Bronx, Brooklyn, Manhattan, Queens, Staten Island and council district(s) 7, 11, 12, 14, 23, 31, 47, 50. Project "Location" refers to main location.</t>
  </si>
  <si>
    <t>Project has multiple locations in borough(s) Manhattan and council district(s) 6. Project "Location" refers to main location.</t>
  </si>
  <si>
    <t>Project has multiple locations in borough(s) Brooklyn, Manhattan and council district(s) 7, 40. Project "Location" refers to main location.</t>
  </si>
  <si>
    <t>Number of Jobs (FTE) in connection with the project at application is 59 and may represent Citywide employment.</t>
  </si>
  <si>
    <t>Number of Jobs (FTE) in connection with the project at application is 253 and may represent Citywide employment.</t>
  </si>
  <si>
    <t>Number of Jobs (FTE) in connection with the project at application is 9 and may represent Citywide employment.</t>
  </si>
  <si>
    <t>Project has multiple locations in borough(s) Queens and council district(s) 19. Project "Location" refers to main location.</t>
  </si>
  <si>
    <t>Project has multiple locations in borough(s) Queens and council district(s) 24. Project "Location" refers to main location.</t>
  </si>
  <si>
    <t>Project has multiple locations in borough(s) Manhattan and council district(s) 1. Project "Location" refers to main location.</t>
  </si>
  <si>
    <t>Number of Jobs (FTE) in connection with the project at application is 11 and may represent Citywide employment</t>
  </si>
  <si>
    <t>Number of Jobs (FTE) in connection with the project at application is 250 and may represent Citywide employment.</t>
  </si>
  <si>
    <t>Number of Jobs (FTE) in connection with the project at application is 29 and may represent Citywide employment.</t>
  </si>
  <si>
    <t>Number of Jobs (FTE) in connection with the project at application is 19 and may represent Citywide employment.</t>
  </si>
  <si>
    <t>Number of Jobs (FTE) in connection with the project at application is 24 and may represent Citywide employment.</t>
  </si>
  <si>
    <t>Number of Jobs (FTE) in connection with the project at application is 112 and may represent Citywide employment.</t>
  </si>
  <si>
    <t>Number of Jobs (FTE) in connection with the project at application is 52 and may represent Citywide employment.</t>
  </si>
  <si>
    <t>Number of Jobs (FTE) in connection with the project at application is 42 and may represent Citywide employment.</t>
  </si>
  <si>
    <t>Project has multiple locations in borough(s) Queens and council district(s) 29. Project "Location" refers to main location.</t>
  </si>
  <si>
    <t>Company participates in additional  Manufacturing Facilities Bond project(s). Employment and tax data above include data from the additional project(s).</t>
  </si>
  <si>
    <t>Number of Jobs (FTE) in connection with the project at application is 72 and may represent Citywide employment.</t>
  </si>
  <si>
    <t>Job Target was amended in 2004 from 4049 to 3503.</t>
  </si>
  <si>
    <t>Number of Jobs (FTE) in connection with the project at application is 145 and may represent Citywide employment.</t>
  </si>
  <si>
    <t>Project has multiple locations in borough(s) Brooklyn and council district(s) 39, 44. Project "Location" refers to main location.</t>
  </si>
  <si>
    <t>Project has multiple locations in borough(s) Queens and council district(s) 30. Project "Location" refers to main location.</t>
  </si>
  <si>
    <t>Project has multiple locations in borough(s) Queens and council district(s) 22. Project "Location" refers to main location.</t>
  </si>
  <si>
    <t>Number of Jobs (FTE) in connection with the project at application is 21 and may represent Citywide employment.</t>
  </si>
  <si>
    <t>Number of Jobs (FTE) in connection with the project at application is 80 and may represent Citywide employment.</t>
  </si>
  <si>
    <t>Project has multiple locations in borough(s) Staten Island and council district(s) 50. Project "Location" refers to main location.</t>
  </si>
  <si>
    <t>Number of Jobs (FTE) in connection with the project at application is 1 and may represent Citywide employment.</t>
  </si>
  <si>
    <t>Project has multiple locations in borough(s) Brooklyn and council district(s) 41. Project "Location" refers to main location.</t>
  </si>
  <si>
    <t>Estimate is "8" based on last reported data [FY10].</t>
  </si>
  <si>
    <t>Number of Jobs (FTE) in connection with the project at application is 156 and may represent Citywide employment.</t>
  </si>
  <si>
    <t>Number of Jobs (FTE) in connection with the project at application is 157 and may represent Citywide employment.</t>
  </si>
  <si>
    <t>Number of Jobs (FTE) in connection with the project at application is 76 and may represent Citywide employment.</t>
  </si>
  <si>
    <t>Number of Jobs (FTE) in connection with the project at application is 112.5 and may represent Citywide employment.</t>
  </si>
  <si>
    <t>Number of Jobs (FTE) in connection with the project at application is 67 and may represent Citywide employment.</t>
  </si>
  <si>
    <t>Project has multiple locations in borough(s) Staten Island and council district(s) 49. Project "Location" refers to main location.</t>
  </si>
  <si>
    <t>Number of Jobs (FTE) in connection with the project at application is 4 and may represent Citywide employment.</t>
  </si>
  <si>
    <t>Project has multiple locations in borough(s) Bronx and council district(s) 12. Project "Location" refers to main location.</t>
  </si>
  <si>
    <t>Project has multiple locations in borough(s) Bronx and council district(s) 11. Project "Location" refers to main location.</t>
  </si>
  <si>
    <t>Number of Jobs (FTE) in connection with the project at application is 242 and may represent Citywide employment.</t>
  </si>
  <si>
    <t>Project has multiple locations in borough(s) Queens and council district(s) 21. Project "Location" refers to main location.</t>
  </si>
  <si>
    <t>Number of Jobs (FTE) in connection with the project at application is 911 and may represent Citywide employment.</t>
  </si>
  <si>
    <t>Number of Jobs (FTE) in connection with the project at application is 544 and may represent Citywide employment.</t>
  </si>
  <si>
    <t>Number of Jobs (FTE) in connection with the project at application is 95 and may represent Citywide employment.</t>
  </si>
  <si>
    <t>Number of Jobs (FTE) in connection with the project at application is 44 and may represent Citywide employment.</t>
  </si>
  <si>
    <t>Number of Jobs (FTE) in connection with the project at application is 219 and may represent Citywide employment.</t>
  </si>
  <si>
    <t>Estimate is "0" based on last reported data [FY07].</t>
  </si>
  <si>
    <t>Number of Jobs (FTE) in connection with the project at application is 43 and may represent Citywide employment.</t>
  </si>
  <si>
    <t>Project has multiple locations in borough(s) Brooklyn and council district(s) 35. Project "Location" refers to main location.</t>
  </si>
  <si>
    <t>Project has multiple locations in borough(s) Brooklyn, Staten Island and council district(s) 39, 46, 49. Project "Location" refers to main location.</t>
  </si>
  <si>
    <t>Number of Jobs (FTE) in connection with the project at application is 517 and may represent Citywide employment.</t>
  </si>
  <si>
    <t>Number of Jobs (FTE) in connection with the project at application is 169 and may represent Citywide employment.</t>
  </si>
  <si>
    <t>Project has multiple locations in borough(s) Brooklyn and council district(s) 39, 41. Project "Location" refers to main location.</t>
  </si>
  <si>
    <t>Number of Jobs (FTE) in connection with the project at application is 17.5 and may represent Citywide employment.</t>
  </si>
  <si>
    <t>Project has multiple locations in borough(s) Queens, Staten Island and council district(s) 28, 49. Project "Location" refers to main location.</t>
  </si>
  <si>
    <t>Project has multiple locations in borough(s) Brooklyn and council district(s) 43, 44. Project "Location" refers to main location.</t>
  </si>
  <si>
    <t>Project has multiple locations in borough(s) Queens and council district(s) 23, 24, 25. Project "Location" refers to main location.</t>
  </si>
  <si>
    <t>Number of Jobs (FTE) in connection with the project at application is 66 and may represent Citywide employment.</t>
  </si>
  <si>
    <t>Number of Jobs (FTE) in connection with the project at application is 120 and may represent Citywide employment.</t>
  </si>
  <si>
    <t>Number of Jobs (FTE) in connection with the project at application is 39 and may represent Citywide employment.</t>
  </si>
  <si>
    <t>Number of Jobs (FTE) in connection with the project at application is 11.5 and may represent Citywide employment.</t>
  </si>
  <si>
    <t>Project has multiple locations in borough(s) Bronx and council district(s) 15. Project "Location" refers to main location.</t>
  </si>
  <si>
    <t>Project has multiple locations in borough(s) Bronx, Manhattan, Queens and council district(s) 1, 2, 3, 4, 6, 13, 26. Project "Location" refers to main location.</t>
  </si>
  <si>
    <t>Job Target was amended in 1998 from 4600 to 3827.</t>
  </si>
  <si>
    <t>Project has multiple locations in borough(s) Brooklyn and council district(s) 33, 35. Project "Location" refers to main location.</t>
  </si>
  <si>
    <t>Infractions are not applicable as job trigger(s) to incur penalties ended on 12/31/02.</t>
  </si>
  <si>
    <t>Project has multiple locations in borough(s) Manhattan and council district(s) 2, 4. Project "Location" refers to main location.</t>
  </si>
  <si>
    <t>Number of Jobs (FTE) in connection with the project at application is 275 and may represent Citywide employment.</t>
  </si>
  <si>
    <t>Number of Jobs (FTE) in connection with the project at application is 60 and may represent Citywide employment.</t>
  </si>
  <si>
    <t>Number of Jobs (FTE) in connection with the project at application is 143 and may represent Citywide employment.</t>
  </si>
  <si>
    <t>Company is subject to the Fair Wages for New Yorkers Act and certified that it pays living wage.</t>
  </si>
  <si>
    <t>Number of Jobs (FTE) in connection with the project at application is 56 and may represent Citywide employment.</t>
  </si>
  <si>
    <t>Number of Jobs (FTE) in connection with the project at application is 3 and may represent Citywide employment.</t>
  </si>
  <si>
    <t>Number of Jobs (FTE) in connection with the project at application is 132 and may represent Citywide employment.</t>
  </si>
  <si>
    <t>Project has multiple locations in borough(s) Bronx and council district(s) 18. Project "Location" refers to main location.</t>
  </si>
  <si>
    <t>Project has multiple locations in borough(s) Brooklyn, Staten Island and council district(s) 44, 49. Project "Location" refers to main location.</t>
  </si>
  <si>
    <t>Project has multiple locations in borough(s) Bronx, Brooklyn, Queens and council district(s) 12, 23, 24, 27, 28, 29, 34, 35, 38, 40. Project "Location" refers to main location.</t>
  </si>
  <si>
    <t>Number of Jobs (FTE) in connection with the project at application is 54 and may represent Citywide employment.</t>
  </si>
  <si>
    <t>Number of Jobs (FTE) in connection with the project at application is 29 and may represent Citywide employment</t>
  </si>
  <si>
    <t>Number of Jobs (FTE) in connection with the project at application is 1963 and may represent Citywide employment.</t>
  </si>
  <si>
    <t>Number of Jobs (FTE) in connection with the project at application is 595 and may represent Citywide employment.</t>
  </si>
  <si>
    <t>Project has multiple locations in borough(s) Manhattan, Queens and council district(s) 4, 24. Project "Location" refers to main location.</t>
  </si>
  <si>
    <t>Project has multiple locations in borough(s) Brooklyn, Manhattan and council district(s) 1, 2, 33. Project "Location" refers to main location.</t>
  </si>
  <si>
    <t>Number of Jobs (FTE) in connection with the project at application is 14 and may represent Citywide employment</t>
  </si>
  <si>
    <t>Number of Jobs (FTE) in connection with the project at application is 137 and may represent Citywide employment.</t>
  </si>
  <si>
    <t>Number of Jobs (FTE) in connection with the project at application is 75 and may represent Citywide employment.</t>
  </si>
  <si>
    <t>Number of Jobs (FTE) in connection with the project at application is 12.5 and may represent Citywide employment.</t>
  </si>
  <si>
    <t>Number of Jobs (FTE) in connection with the project at application is 349 and may represent Citywide employment.</t>
  </si>
  <si>
    <t>All dollar values are in thousands</t>
  </si>
  <si>
    <t>Location</t>
  </si>
  <si>
    <t>Council District</t>
  </si>
  <si>
    <t>Sq. Ft - Land</t>
  </si>
  <si>
    <t>Sq. Ft - Building</t>
  </si>
  <si>
    <t>NAICS Code</t>
  </si>
  <si>
    <t>Program Name</t>
  </si>
  <si>
    <t>Start Date</t>
  </si>
  <si>
    <t>End Date</t>
  </si>
  <si>
    <t>Project Amount</t>
  </si>
  <si>
    <t>Part Time Perm Jobs</t>
  </si>
  <si>
    <t>Part Time Temp Jobs</t>
  </si>
  <si>
    <t>Full Time Perm Jobs</t>
  </si>
  <si>
    <t>Full Time Temp Jobs</t>
  </si>
  <si>
    <t>Contract Employees</t>
  </si>
  <si>
    <t>Total Jobs Current</t>
  </si>
  <si>
    <t>Current Jobs FTE</t>
  </si>
  <si>
    <t>Construction Jobs</t>
  </si>
  <si>
    <t>Jobs Target for Current Yr</t>
  </si>
  <si>
    <t>Total Jobs at Application FTE</t>
  </si>
  <si>
    <t>Job Creation Estimate</t>
  </si>
  <si>
    <t>Exempt %</t>
  </si>
  <si>
    <t>% Living in NYC</t>
  </si>
  <si>
    <t>Health Benefit Full Time</t>
  </si>
  <si>
    <t>Health Benefit Part Time</t>
  </si>
  <si>
    <t>Company Direct Land Total</t>
  </si>
  <si>
    <t>Company Direct Building Total</t>
  </si>
  <si>
    <t>Mortgage Recording Tax Total</t>
  </si>
  <si>
    <t>Pilot Savings Total</t>
  </si>
  <si>
    <t>Mortage Recording Tax Exemption Total</t>
  </si>
  <si>
    <t>Indirect and Induced Land Total</t>
  </si>
  <si>
    <t>Indirect and Induced Building Total</t>
  </si>
  <si>
    <t>TOTAL Real Property Related Taxes Total</t>
  </si>
  <si>
    <t>Company Direct Total</t>
  </si>
  <si>
    <t>Sales Tax Exemption Total</t>
  </si>
  <si>
    <t>Energy Tax Savings Total</t>
  </si>
  <si>
    <t>Tax Exempt Bond Savings Total</t>
  </si>
  <si>
    <t>Indirect and Induced Total</t>
  </si>
  <si>
    <t>TOTAL Income Consumption Use Taxes Total</t>
  </si>
  <si>
    <t>Assistance Provided Total</t>
  </si>
  <si>
    <t>Recapture Cancellation Reduction Amount Total</t>
  </si>
  <si>
    <t>Penalty Paid Total</t>
  </si>
  <si>
    <t>TOTAL Assistance Net of Recapture Penalties Total</t>
  </si>
  <si>
    <t>Company Direct Tax Revenue Before Assistance Total</t>
  </si>
  <si>
    <t>Indirect and Induced Tax Revenues Total</t>
  </si>
  <si>
    <t>TOTAL Tax Revenues Before Assistance Total</t>
  </si>
  <si>
    <t>TOTAL Tax Revenues Net of Assistance Recapture and Penalty Total</t>
  </si>
  <si>
    <t>Type(s) of Assistance</t>
  </si>
  <si>
    <t>Project Name</t>
  </si>
  <si>
    <t>Non Exempt 
25000 and Less, %</t>
  </si>
  <si>
    <t>Non Exempt 
between 25001 and 40000, %</t>
  </si>
  <si>
    <t>Non Exempt 
between 40001 and 50000, %</t>
  </si>
  <si>
    <t>Non Exempt 
Greater than 50000, %</t>
  </si>
  <si>
    <t>For data definitions and explanations, refer to the documentation accompanying the data spreadsheet for the corresponding Fiscal Year. Because data collection, reporting requirements, definitions and other information vary over time, this document also outlines certain caveats meant to facilitate the interpretation and analysis of the data.</t>
  </si>
  <si>
    <t>NBC Universal, Inc.</t>
  </si>
  <si>
    <t>Guild for Exceptional Children, Inc., The</t>
  </si>
  <si>
    <t>Elite Airline Laundry Services Corp</t>
  </si>
  <si>
    <t>Mermaid Plaza Associates, Inc.</t>
  </si>
  <si>
    <t>AMB Property, LP (lot 21)</t>
  </si>
  <si>
    <t>AMB Property, LP (lot 22)</t>
  </si>
  <si>
    <t>AMB Property, LP (lot 23)</t>
  </si>
  <si>
    <t>General Human Outreach in the Community, Inc.</t>
  </si>
  <si>
    <t>16 Tons Inc.</t>
  </si>
  <si>
    <t>Creative Lifestyles, Inc.</t>
  </si>
  <si>
    <t>Comfort Bedding Inc.</t>
  </si>
  <si>
    <t>Salmar Properties, LLC</t>
  </si>
  <si>
    <t>Soho Studio, Corp.</t>
  </si>
  <si>
    <t>Congregation Yeshiva Beis Chaya Mushka, Inc.</t>
  </si>
  <si>
    <t>Eden II School for Autistic Children, Inc. (2013)</t>
  </si>
  <si>
    <t>Stephen Gaynor School</t>
  </si>
  <si>
    <t>One Hudson Yards Owner LLC</t>
  </si>
  <si>
    <t>St. George Outlet Development LLC</t>
  </si>
  <si>
    <t>Western Beef Retail, Inc. #2 (2014)</t>
  </si>
  <si>
    <t>G&amp;G Electric Supply Co, Inc. #2 (2014)</t>
  </si>
  <si>
    <t>Treasure Asset Storage LLC</t>
  </si>
  <si>
    <t>Center for Urban Community Services, Inc.</t>
  </si>
  <si>
    <t>Arverne By The Sea &amp; LLC &amp; Benjamin Beechwood Retail LLC</t>
  </si>
  <si>
    <t>Skyline Restoration Inc.</t>
  </si>
  <si>
    <t>Bais Ruchel High School, Inc.</t>
  </si>
  <si>
    <t>New York Methodist Hospital, The</t>
  </si>
  <si>
    <t>Dealer Storage Corp.</t>
  </si>
  <si>
    <t>United Jewish Appeal- Federation of Jewish Philanthropies of New York, Inc.</t>
  </si>
  <si>
    <t>Albee Retail Development, LLC (2014)</t>
  </si>
  <si>
    <t>Pratt Paper (NY), Inc.</t>
  </si>
  <si>
    <t>Yeshivat Beth Hillel of Krasna, Inc.</t>
  </si>
  <si>
    <t>Carlton House Restoration, Inc</t>
  </si>
  <si>
    <t>Q Student Residences, LLC</t>
  </si>
  <si>
    <t>United New York Sandy Hook Pilots' Association and United New Jersey Sandy Hook Pilots' Association</t>
  </si>
  <si>
    <t>Trey Whitfield School</t>
  </si>
  <si>
    <t>Horace Mann School</t>
  </si>
  <si>
    <t>Institute of International Education, Inc.,</t>
  </si>
  <si>
    <t>Eastern Effects, Inc.</t>
  </si>
  <si>
    <t>Community Resources</t>
  </si>
  <si>
    <t>FC Hanson Office Associates, LLC</t>
  </si>
  <si>
    <t>International Center of Photography</t>
  </si>
  <si>
    <t>Hebrew Home for the Aged at Riverdale, The</t>
  </si>
  <si>
    <t>20 Clifton Avenue</t>
  </si>
  <si>
    <t>269 Freeman Street</t>
  </si>
  <si>
    <t>230-39 Rockaway Boulevard</t>
  </si>
  <si>
    <t>230-59 Rockaway Boulevard</t>
  </si>
  <si>
    <t>230-79 Rockaway Boulevard</t>
  </si>
  <si>
    <t>350 Troy Avenue</t>
  </si>
  <si>
    <t>171 West 89th Street</t>
  </si>
  <si>
    <t>550 West 34th Street</t>
  </si>
  <si>
    <t>25 Richmond Terrace</t>
  </si>
  <si>
    <t>1851-1859 Bruckner Boulevard</t>
  </si>
  <si>
    <t>19-02 38th Street</t>
  </si>
  <si>
    <t>382 Concord Avenue</t>
  </si>
  <si>
    <t>122 West 146th Street</t>
  </si>
  <si>
    <t>198 East 121st Street                 198 East 121</t>
  </si>
  <si>
    <t>6712, 6720, 6820 and 7020 Rockaway Beach Boulevard</t>
  </si>
  <si>
    <t>49-27 31st Street</t>
  </si>
  <si>
    <t>173-175-177 Harrison Avenue</t>
  </si>
  <si>
    <t>269 7th Ave</t>
  </si>
  <si>
    <t>1800 South Avenue</t>
  </si>
  <si>
    <t>40 Broad Street</t>
  </si>
  <si>
    <t>4435 Victory Boulevard</t>
  </si>
  <si>
    <t>1605 44th Street</t>
  </si>
  <si>
    <t>18-20 Decatur Street</t>
  </si>
  <si>
    <t>64-80 Kissena Blvd.</t>
  </si>
  <si>
    <t>201 Edgewater Street</t>
  </si>
  <si>
    <t>17 Hinsdale Street</t>
  </si>
  <si>
    <t>231 W 246th street</t>
  </si>
  <si>
    <t>302 Sheffield Avenue</t>
  </si>
  <si>
    <t>3450 Victory Boulevard</t>
  </si>
  <si>
    <t>250 Bowery</t>
  </si>
  <si>
    <t>401 9th Ave</t>
  </si>
  <si>
    <t>170 Joralemon Street</t>
  </si>
  <si>
    <t>90666</t>
  </si>
  <si>
    <t>91009</t>
  </si>
  <si>
    <t>91024</t>
  </si>
  <si>
    <t>91027</t>
  </si>
  <si>
    <t>91039</t>
  </si>
  <si>
    <t>91044</t>
  </si>
  <si>
    <t>91047</t>
  </si>
  <si>
    <t>91084</t>
  </si>
  <si>
    <t>91095</t>
  </si>
  <si>
    <t>91108</t>
  </si>
  <si>
    <t>91126</t>
  </si>
  <si>
    <t>91136</t>
  </si>
  <si>
    <t>91140</t>
  </si>
  <si>
    <t>91142</t>
  </si>
  <si>
    <t>91176</t>
  </si>
  <si>
    <t>92229</t>
  </si>
  <si>
    <t>92232</t>
  </si>
  <si>
    <t>92245</t>
  </si>
  <si>
    <t>92247</t>
  </si>
  <si>
    <t>92255</t>
  </si>
  <si>
    <t>92268</t>
  </si>
  <si>
    <t>92275</t>
  </si>
  <si>
    <t>92277</t>
  </si>
  <si>
    <t>Estimate is "25" based on last reported data [FY14].</t>
  </si>
  <si>
    <t>92279</t>
  </si>
  <si>
    <t>92292</t>
  </si>
  <si>
    <t>92295</t>
  </si>
  <si>
    <t>92312</t>
  </si>
  <si>
    <t>92313</t>
  </si>
  <si>
    <t>92359</t>
  </si>
  <si>
    <t>92364</t>
  </si>
  <si>
    <t>92366</t>
  </si>
  <si>
    <t>92372</t>
  </si>
  <si>
    <t>92373</t>
  </si>
  <si>
    <t>92377</t>
  </si>
  <si>
    <t>92382</t>
  </si>
  <si>
    <t>92398</t>
  </si>
  <si>
    <t>92412</t>
  </si>
  <si>
    <t>92413</t>
  </si>
  <si>
    <t>92417</t>
  </si>
  <si>
    <t>92427</t>
  </si>
  <si>
    <t>92429</t>
  </si>
  <si>
    <t>92432</t>
  </si>
  <si>
    <t>92448</t>
  </si>
  <si>
    <t>92449</t>
  </si>
  <si>
    <t>92451</t>
  </si>
  <si>
    <t>92452</t>
  </si>
  <si>
    <t>92469</t>
  </si>
  <si>
    <t>92471</t>
  </si>
  <si>
    <t>Project has multiple locations in borough(s) Bronx and council district(s) 8. Project "Location" refers to main location.</t>
  </si>
  <si>
    <t>92472</t>
  </si>
  <si>
    <t>Project has multiple locations in borough(s) Queens and council district(s) 26, 30. Project "Location" refers to main location.</t>
  </si>
  <si>
    <t>92500</t>
  </si>
  <si>
    <t>92503</t>
  </si>
  <si>
    <t>92505</t>
  </si>
  <si>
    <t>92506</t>
  </si>
  <si>
    <t>92508</t>
  </si>
  <si>
    <t>Project has multiple locations in borough(s) Manhattan and council district(s) 1, 2, 3, 4. Project "Location" refers to main location.</t>
  </si>
  <si>
    <t>92519</t>
  </si>
  <si>
    <t>92520</t>
  </si>
  <si>
    <t>92527</t>
  </si>
  <si>
    <t>92528</t>
  </si>
  <si>
    <t>92533</t>
  </si>
  <si>
    <t>92545</t>
  </si>
  <si>
    <t>92556</t>
  </si>
  <si>
    <t>92560</t>
  </si>
  <si>
    <t>Project has multiple locations in borough(s) Bronx, Brooklyn, Manhattan, Staten Island and council district(s) 2, 4, 11, 40, 41, 44, 45, 50. Project "Location" refers to main location.</t>
  </si>
  <si>
    <t>92561</t>
  </si>
  <si>
    <t>92564</t>
  </si>
  <si>
    <t>92575</t>
  </si>
  <si>
    <t>92587</t>
  </si>
  <si>
    <t>92590</t>
  </si>
  <si>
    <t>92618</t>
  </si>
  <si>
    <t>92621</t>
  </si>
  <si>
    <t>92624</t>
  </si>
  <si>
    <t>92628</t>
  </si>
  <si>
    <t>92629</t>
  </si>
  <si>
    <t>92633</t>
  </si>
  <si>
    <t>92634</t>
  </si>
  <si>
    <t>92639</t>
  </si>
  <si>
    <t>92642</t>
  </si>
  <si>
    <t>92646</t>
  </si>
  <si>
    <t>92648</t>
  </si>
  <si>
    <t>92649</t>
  </si>
  <si>
    <t>92653</t>
  </si>
  <si>
    <t>92654</t>
  </si>
  <si>
    <t>92658</t>
  </si>
  <si>
    <t>92663</t>
  </si>
  <si>
    <t>92664</t>
  </si>
  <si>
    <t>92665</t>
  </si>
  <si>
    <t>92670</t>
  </si>
  <si>
    <t>92671</t>
  </si>
  <si>
    <t>92672</t>
  </si>
  <si>
    <t>92674</t>
  </si>
  <si>
    <t>92678</t>
  </si>
  <si>
    <t>92680</t>
  </si>
  <si>
    <t>92687</t>
  </si>
  <si>
    <t>92697</t>
  </si>
  <si>
    <t>92699</t>
  </si>
  <si>
    <t>92709</t>
  </si>
  <si>
    <t>Project has multiple locations in borough(s) Bronx, Manhattan and council district(s) 3, 4, 8. Project "Location" refers to main location.</t>
  </si>
  <si>
    <t>92713</t>
  </si>
  <si>
    <t>92715</t>
  </si>
  <si>
    <t>92717</t>
  </si>
  <si>
    <t>92720</t>
  </si>
  <si>
    <t>92721</t>
  </si>
  <si>
    <t>92735</t>
  </si>
  <si>
    <t>92742</t>
  </si>
  <si>
    <t>92745</t>
  </si>
  <si>
    <t>92748</t>
  </si>
  <si>
    <t>92753</t>
  </si>
  <si>
    <t>92757</t>
  </si>
  <si>
    <t>92765</t>
  </si>
  <si>
    <t>92768</t>
  </si>
  <si>
    <t>Project has multiple locations in borough(s) Bronx and council district(s) 8, 14, 17. Project "Location" refers to main location.</t>
  </si>
  <si>
    <t>92771</t>
  </si>
  <si>
    <t>92778</t>
  </si>
  <si>
    <t>92780</t>
  </si>
  <si>
    <t>92783</t>
  </si>
  <si>
    <t>92784</t>
  </si>
  <si>
    <t>92788</t>
  </si>
  <si>
    <t>92789</t>
  </si>
  <si>
    <t>92790</t>
  </si>
  <si>
    <t>92792</t>
  </si>
  <si>
    <t>92793</t>
  </si>
  <si>
    <t>92795</t>
  </si>
  <si>
    <t>92796</t>
  </si>
  <si>
    <t>92797</t>
  </si>
  <si>
    <t>92802</t>
  </si>
  <si>
    <t>92806</t>
  </si>
  <si>
    <t>92809</t>
  </si>
  <si>
    <t>92833</t>
  </si>
  <si>
    <t>92837</t>
  </si>
  <si>
    <t>92838</t>
  </si>
  <si>
    <t>92843</t>
  </si>
  <si>
    <t>92844</t>
  </si>
  <si>
    <t>92845</t>
  </si>
  <si>
    <t>92846</t>
  </si>
  <si>
    <t>92853</t>
  </si>
  <si>
    <t>92857</t>
  </si>
  <si>
    <t>92891</t>
  </si>
  <si>
    <t>92893</t>
  </si>
  <si>
    <t>92894</t>
  </si>
  <si>
    <t>92895</t>
  </si>
  <si>
    <t>92899</t>
  </si>
  <si>
    <t>Project has multiple locations in borough(s) Bronx, Manhattan and council district(s) 4, 13. Project "Location" refers to main location.</t>
  </si>
  <si>
    <t>92926</t>
  </si>
  <si>
    <t>92928</t>
  </si>
  <si>
    <t>92930</t>
  </si>
  <si>
    <t>92933</t>
  </si>
  <si>
    <t>92934</t>
  </si>
  <si>
    <t>92935</t>
  </si>
  <si>
    <t>92940</t>
  </si>
  <si>
    <t>92941</t>
  </si>
  <si>
    <t>92942</t>
  </si>
  <si>
    <t>92944</t>
  </si>
  <si>
    <t>92947</t>
  </si>
  <si>
    <t>92950</t>
  </si>
  <si>
    <t>92951</t>
  </si>
  <si>
    <t>92955</t>
  </si>
  <si>
    <t>92956</t>
  </si>
  <si>
    <t>92957</t>
  </si>
  <si>
    <t>92961</t>
  </si>
  <si>
    <t>92962</t>
  </si>
  <si>
    <t>92963</t>
  </si>
  <si>
    <t>92971</t>
  </si>
  <si>
    <t>92975</t>
  </si>
  <si>
    <t>92976</t>
  </si>
  <si>
    <t>92979</t>
  </si>
  <si>
    <t>92984</t>
  </si>
  <si>
    <t>92989</t>
  </si>
  <si>
    <t>92990</t>
  </si>
  <si>
    <t>92991</t>
  </si>
  <si>
    <t>93003</t>
  </si>
  <si>
    <t>Project has multiple locations in borough(s) Staten Island and council district(s) 49, 50, 51. Project "Location" refers to main location.</t>
  </si>
  <si>
    <t>93018</t>
  </si>
  <si>
    <t>Project has multiple locations in borough(s) Bronx, Brooklyn, Queens and council district(s) 14, 16, 28, 36. Project "Location" refers to main location.</t>
  </si>
  <si>
    <t>93019</t>
  </si>
  <si>
    <t>93034</t>
  </si>
  <si>
    <t>93038</t>
  </si>
  <si>
    <t>93044</t>
  </si>
  <si>
    <t>93091</t>
  </si>
  <si>
    <t>93092</t>
  </si>
  <si>
    <t>93093</t>
  </si>
  <si>
    <t>93094</t>
  </si>
  <si>
    <t>93095</t>
  </si>
  <si>
    <t>93096</t>
  </si>
  <si>
    <t>93101</t>
  </si>
  <si>
    <t>93102</t>
  </si>
  <si>
    <t>93103</t>
  </si>
  <si>
    <t>93104</t>
  </si>
  <si>
    <t>Project has multiple locations in borough(s) Brooklyn, Manhattan, Queens and council district(s) 1, 7, 8, 30, 47. Project "Location" refers to main location.</t>
  </si>
  <si>
    <t>93105</t>
  </si>
  <si>
    <t>93140</t>
  </si>
  <si>
    <t>93143</t>
  </si>
  <si>
    <t>Project has multiple locations in borough(s) Queens and council district(s) 27, 30. Project "Location" refers to main location.</t>
  </si>
  <si>
    <t>93147</t>
  </si>
  <si>
    <t>93148</t>
  </si>
  <si>
    <t>93170</t>
  </si>
  <si>
    <t>93172</t>
  </si>
  <si>
    <t>93173</t>
  </si>
  <si>
    <t>93174</t>
  </si>
  <si>
    <t>93175</t>
  </si>
  <si>
    <t>93176</t>
  </si>
  <si>
    <t>93177</t>
  </si>
  <si>
    <t>93178</t>
  </si>
  <si>
    <t>93181</t>
  </si>
  <si>
    <t>93183</t>
  </si>
  <si>
    <t>93184</t>
  </si>
  <si>
    <t>93186</t>
  </si>
  <si>
    <t>93187</t>
  </si>
  <si>
    <t>93190</t>
  </si>
  <si>
    <t>93191</t>
  </si>
  <si>
    <t>93192</t>
  </si>
  <si>
    <t>93194</t>
  </si>
  <si>
    <t>93195</t>
  </si>
  <si>
    <t>93196</t>
  </si>
  <si>
    <t>93198</t>
  </si>
  <si>
    <t>93199</t>
  </si>
  <si>
    <t>93200</t>
  </si>
  <si>
    <t>93201</t>
  </si>
  <si>
    <t>93202</t>
  </si>
  <si>
    <t>93204</t>
  </si>
  <si>
    <t>93207</t>
  </si>
  <si>
    <t>93208</t>
  </si>
  <si>
    <t>93210</t>
  </si>
  <si>
    <t>93212</t>
  </si>
  <si>
    <t>93214</t>
  </si>
  <si>
    <t>93216</t>
  </si>
  <si>
    <t>93218</t>
  </si>
  <si>
    <t>93219</t>
  </si>
  <si>
    <t>93221</t>
  </si>
  <si>
    <t>93225</t>
  </si>
  <si>
    <t>93226</t>
  </si>
  <si>
    <t>93238</t>
  </si>
  <si>
    <t>93246</t>
  </si>
  <si>
    <t>93255</t>
  </si>
  <si>
    <t>93278</t>
  </si>
  <si>
    <t>93281</t>
  </si>
  <si>
    <t>93282</t>
  </si>
  <si>
    <t>93283</t>
  </si>
  <si>
    <t>93284</t>
  </si>
  <si>
    <t>93286</t>
  </si>
  <si>
    <t>93288</t>
  </si>
  <si>
    <t>93289</t>
  </si>
  <si>
    <t>93299</t>
  </si>
  <si>
    <t>93300</t>
  </si>
  <si>
    <t>93302</t>
  </si>
  <si>
    <t>93305</t>
  </si>
  <si>
    <t>93312</t>
  </si>
  <si>
    <t>93313</t>
  </si>
  <si>
    <t>93314</t>
  </si>
  <si>
    <t>93317</t>
  </si>
  <si>
    <t>93318</t>
  </si>
  <si>
    <t>93319</t>
  </si>
  <si>
    <t>93320</t>
  </si>
  <si>
    <t>93330</t>
  </si>
  <si>
    <t>93348</t>
  </si>
  <si>
    <t>93349</t>
  </si>
  <si>
    <t>93350</t>
  </si>
  <si>
    <t>93351</t>
  </si>
  <si>
    <t>93359</t>
  </si>
  <si>
    <t>93369</t>
  </si>
  <si>
    <t>93376</t>
  </si>
  <si>
    <t>93377</t>
  </si>
  <si>
    <t>93380</t>
  </si>
  <si>
    <t>93381</t>
  </si>
  <si>
    <t>93382</t>
  </si>
  <si>
    <t>93388</t>
  </si>
  <si>
    <t>93389</t>
  </si>
  <si>
    <t>93390</t>
  </si>
  <si>
    <t>93391</t>
  </si>
  <si>
    <t>Project has multiple locations in borough(s) Bronx, Manhattan and council district(s) 1, 15. Project "Location" refers to main location.</t>
  </si>
  <si>
    <t>93392</t>
  </si>
  <si>
    <t>93397</t>
  </si>
  <si>
    <t>93400</t>
  </si>
  <si>
    <t>93401</t>
  </si>
  <si>
    <t>93404</t>
  </si>
  <si>
    <t>Estimate is "0" based on last reported data [FY14].</t>
  </si>
  <si>
    <t>93425</t>
  </si>
  <si>
    <t>93448</t>
  </si>
  <si>
    <t>93449</t>
  </si>
  <si>
    <t>Number of Jobs (FTE) in connection with the project at application is 880 and may represent Citywide employment.</t>
  </si>
  <si>
    <t>93451</t>
  </si>
  <si>
    <t>93452</t>
  </si>
  <si>
    <t>93455</t>
  </si>
  <si>
    <t>93456</t>
  </si>
  <si>
    <t>93803</t>
  </si>
  <si>
    <t>93819</t>
  </si>
  <si>
    <t>93841</t>
  </si>
  <si>
    <t>93847</t>
  </si>
  <si>
    <t>93851</t>
  </si>
  <si>
    <t>93853</t>
  </si>
  <si>
    <t>93855</t>
  </si>
  <si>
    <t>93856</t>
  </si>
  <si>
    <t>93857</t>
  </si>
  <si>
    <t>93858</t>
  </si>
  <si>
    <t>93859</t>
  </si>
  <si>
    <t>93861</t>
  </si>
  <si>
    <t>93862</t>
  </si>
  <si>
    <t>93863</t>
  </si>
  <si>
    <t>93865</t>
  </si>
  <si>
    <t>93866</t>
  </si>
  <si>
    <t>93867</t>
  </si>
  <si>
    <t>93868</t>
  </si>
  <si>
    <t>93869</t>
  </si>
  <si>
    <t>93870</t>
  </si>
  <si>
    <t>93871</t>
  </si>
  <si>
    <t>93873</t>
  </si>
  <si>
    <t>Number of Jobs (FTE) in connection with the project at application is 165 and may represent Citywide employment.</t>
  </si>
  <si>
    <t>93874</t>
  </si>
  <si>
    <t>93875</t>
  </si>
  <si>
    <t>93877</t>
  </si>
  <si>
    <t>93878</t>
  </si>
  <si>
    <t>93879</t>
  </si>
  <si>
    <t>93880</t>
  </si>
  <si>
    <t>93881</t>
  </si>
  <si>
    <t>93882</t>
  </si>
  <si>
    <t>93883</t>
  </si>
  <si>
    <t>93884</t>
  </si>
  <si>
    <t>93885</t>
  </si>
  <si>
    <t>93886</t>
  </si>
  <si>
    <t>93888</t>
  </si>
  <si>
    <t>93889</t>
  </si>
  <si>
    <t>93890</t>
  </si>
  <si>
    <t>93892</t>
  </si>
  <si>
    <t>Project has multiple locations in borough(s) Manhattan and council district(s) 7, 10. Project "Location" refers to main location.</t>
  </si>
  <si>
    <t>93902</t>
  </si>
  <si>
    <t>93910</t>
  </si>
  <si>
    <t>93914</t>
  </si>
  <si>
    <t>93918</t>
  </si>
  <si>
    <t>93926</t>
  </si>
  <si>
    <t>93927</t>
  </si>
  <si>
    <t>93932</t>
  </si>
  <si>
    <t>93933</t>
  </si>
  <si>
    <t>93934</t>
  </si>
  <si>
    <t>93936</t>
  </si>
  <si>
    <t>93937</t>
  </si>
  <si>
    <t>93939</t>
  </si>
  <si>
    <t>93940</t>
  </si>
  <si>
    <t>93942</t>
  </si>
  <si>
    <t>93943</t>
  </si>
  <si>
    <t>93944</t>
  </si>
  <si>
    <t>93945</t>
  </si>
  <si>
    <t>93946</t>
  </si>
  <si>
    <t>93948</t>
  </si>
  <si>
    <t>93949</t>
  </si>
  <si>
    <t>93950</t>
  </si>
  <si>
    <t>93951</t>
  </si>
  <si>
    <t>93953</t>
  </si>
  <si>
    <t>93954</t>
  </si>
  <si>
    <t>93955</t>
  </si>
  <si>
    <t>93957</t>
  </si>
  <si>
    <t>93958</t>
  </si>
  <si>
    <t>93959</t>
  </si>
  <si>
    <t>93960</t>
  </si>
  <si>
    <t>93961</t>
  </si>
  <si>
    <t>93962</t>
  </si>
  <si>
    <t>93963</t>
  </si>
  <si>
    <t>93964</t>
  </si>
  <si>
    <t>Project has multiple locations in borough(s) Brooklyn and council district(s) 39, 43. Project "Location" refers to main location.</t>
  </si>
  <si>
    <t>93965</t>
  </si>
  <si>
    <t>93966</t>
  </si>
  <si>
    <t>93967</t>
  </si>
  <si>
    <t>93968</t>
  </si>
  <si>
    <t>93969</t>
  </si>
  <si>
    <t>93970</t>
  </si>
  <si>
    <t>93971</t>
  </si>
  <si>
    <t>93972</t>
  </si>
  <si>
    <t>93973</t>
  </si>
  <si>
    <t>93974</t>
  </si>
  <si>
    <t>93975</t>
  </si>
  <si>
    <t>93976</t>
  </si>
  <si>
    <t>Number of Jobs (FTE) in connection with the project at application is 7.5 and may represent Citywide employment.</t>
  </si>
  <si>
    <t>93977</t>
  </si>
  <si>
    <t>93978</t>
  </si>
  <si>
    <t>93979</t>
  </si>
  <si>
    <t>93980</t>
  </si>
  <si>
    <t>93981</t>
  </si>
  <si>
    <t>93983</t>
  </si>
  <si>
    <t>Project has multiple locations in borough(s) Bronx, Queens and council district(s) 15, 31. Project "Location" refers to main location.</t>
  </si>
  <si>
    <t>93984</t>
  </si>
  <si>
    <t>93986</t>
  </si>
  <si>
    <t>93987</t>
  </si>
  <si>
    <t>Project has multiple locations in borough(s) Manhattan and council district(s) 8, 9. Project "Location" refers to main location.</t>
  </si>
  <si>
    <t>93988</t>
  </si>
  <si>
    <t>93989</t>
  </si>
  <si>
    <t>93990</t>
  </si>
  <si>
    <t>93991</t>
  </si>
  <si>
    <t>Project has multiple locations in borough(s) Brooklyn and council district(s) 33, 36. Project "Location" refers to main location.</t>
  </si>
  <si>
    <t>Project has multiple locations in borough(s) Brooklyn and council district(s) 44. Project "Location" refers to main location.</t>
  </si>
  <si>
    <t>Number of Jobs (FTE) in connection with the project at application is 82 and may represent Citywide employment.</t>
  </si>
  <si>
    <t>Project has multiple locations in borough(s) Brooklyn and council district(s) 39, 42. Project "Location" refers to main location.</t>
  </si>
  <si>
    <t>Project has multiple locations in borough(s) Manhattan and council district(s) 1, 4. Project "Location" refers to main location.</t>
  </si>
  <si>
    <t>Number of Jobs (FTE) in connection with the project at application is 82.5 and may represent Citywide employment.</t>
  </si>
  <si>
    <t>Project has multiple locations in borough(s) Bronx, Manhattan and council district(s) 6, 11. Project "Location" refers to main location.</t>
  </si>
  <si>
    <t>92318</t>
  </si>
  <si>
    <t>Estimate is "91" based on last reported data [FY15].</t>
  </si>
  <si>
    <t>92355</t>
  </si>
  <si>
    <t>Number of Jobs (FTE) in connection with the project at application is 48.5 and may represent Citywide employment.</t>
  </si>
  <si>
    <t>Estimate is "45" based on last reported data [FY15].</t>
  </si>
  <si>
    <t>As a result of the company’s misuse of their sales tax exemptions, NYCIDA collected a recapture of sales tax benefits in FY 2014.</t>
  </si>
  <si>
    <t>Company participates in additional  Pooled Bond project(s). Employment and tax data above include data from the additional project(s).</t>
  </si>
  <si>
    <t>Estimate is "0" based on last reported data [FY15].</t>
  </si>
  <si>
    <t>93127</t>
  </si>
  <si>
    <t>Number of Jobs (FTE) in connection with the project at application is 13.5 and may represent Citywide employment.</t>
  </si>
  <si>
    <t>The project company and/or project holding company has filed for bankruptcy.</t>
  </si>
  <si>
    <t>Estimate is "98" based on last reported data [FY15].</t>
  </si>
  <si>
    <t>93920</t>
  </si>
  <si>
    <t>Estimate is "1943" based on last reported data [FY15].</t>
  </si>
  <si>
    <t>93928</t>
  </si>
  <si>
    <t>94034</t>
  </si>
  <si>
    <t>94035</t>
  </si>
  <si>
    <t>94036</t>
  </si>
  <si>
    <t>94037</t>
  </si>
  <si>
    <t>94038</t>
  </si>
  <si>
    <t>94039</t>
  </si>
  <si>
    <t>94040</t>
  </si>
  <si>
    <t>Number of Jobs (FTE) in connection with the project at application is 90 and may represent Citywide employment.</t>
  </si>
  <si>
    <t>94041</t>
  </si>
  <si>
    <t>94042</t>
  </si>
  <si>
    <t>94043</t>
  </si>
  <si>
    <t>94044</t>
  </si>
  <si>
    <t>94045</t>
  </si>
  <si>
    <t>94046</t>
  </si>
  <si>
    <t>94047</t>
  </si>
  <si>
    <t>94048</t>
  </si>
  <si>
    <t>94049</t>
  </si>
  <si>
    <t>94050</t>
  </si>
  <si>
    <t>94051</t>
  </si>
  <si>
    <t>94052</t>
  </si>
  <si>
    <t>94053</t>
  </si>
  <si>
    <t>94054</t>
  </si>
  <si>
    <t>94055</t>
  </si>
  <si>
    <t>94056</t>
  </si>
  <si>
    <t>94057</t>
  </si>
  <si>
    <t>94058</t>
  </si>
  <si>
    <t>94059</t>
  </si>
  <si>
    <t>94060</t>
  </si>
  <si>
    <t>94061</t>
  </si>
  <si>
    <t>94062</t>
  </si>
  <si>
    <t>94063</t>
  </si>
  <si>
    <t>94064</t>
  </si>
  <si>
    <t>94065</t>
  </si>
  <si>
    <t>94066</t>
  </si>
  <si>
    <t>94067</t>
  </si>
  <si>
    <t>94068</t>
  </si>
  <si>
    <t>Number of Jobs (FTE) in connection with the project at application is 51 and may represent Citywide employment.</t>
  </si>
  <si>
    <t>94069</t>
  </si>
  <si>
    <t>94070</t>
  </si>
  <si>
    <t>94071</t>
  </si>
  <si>
    <t>94072</t>
  </si>
  <si>
    <t>94073</t>
  </si>
  <si>
    <t>94075</t>
  </si>
  <si>
    <t>94076</t>
  </si>
  <si>
    <t>Number of Jobs (FTE) in connection with the project at application is 109 and may represent Citywide employment.</t>
  </si>
  <si>
    <t>94077</t>
  </si>
  <si>
    <t>Number of Jobs (FTE) in connection with the project at application is 113 and may represent Citywide employment.</t>
  </si>
  <si>
    <t>94078</t>
  </si>
  <si>
    <t>Number of Jobs (FTE) in connection with the project at application is 83 and may  represent Citywide employment.</t>
  </si>
  <si>
    <t>94079</t>
  </si>
  <si>
    <t>Number of Jobs (FTE) in connection with the project at application is 486 and may represent Citywide employment.</t>
  </si>
  <si>
    <t>94081</t>
  </si>
  <si>
    <t>Number of Jobs (FTE) in connection with the project at application is 341 and may represent Citywide employment.</t>
  </si>
  <si>
    <t>94083</t>
  </si>
  <si>
    <t>94084</t>
  </si>
  <si>
    <t>Number of Jobs (FTE) in connection with the project at application is 235 and may represent Citywide employment.</t>
  </si>
  <si>
    <t>94085</t>
  </si>
  <si>
    <t>Number of Jobs (FTE) in connection with the project at application is 279 and may represent Citywide employment.</t>
  </si>
  <si>
    <t>94087</t>
  </si>
  <si>
    <t>94088</t>
  </si>
  <si>
    <t>94089</t>
  </si>
  <si>
    <t>Project has multiple locations in borough(s) Brooklyn and council district(s) 41, 42. Project "Location" refers to main location.</t>
  </si>
  <si>
    <t>94090</t>
  </si>
  <si>
    <t>Number of Jobs (FTE) in connection with the project at application is 4727 and may represent Citywide employment.</t>
  </si>
  <si>
    <t>94091</t>
  </si>
  <si>
    <t>Number of Jobs (FTE) in connection with the project at application is 62 and may represent Citywide employment.</t>
  </si>
  <si>
    <t>94092</t>
  </si>
  <si>
    <t>Number of Jobs (FTE) in connection with the project at application is 87 and may represent Citywide employment.</t>
  </si>
  <si>
    <t>94093</t>
  </si>
  <si>
    <t>94094</t>
  </si>
  <si>
    <t>94095</t>
  </si>
  <si>
    <t>94096</t>
  </si>
  <si>
    <t>Number of Jobs (FTE) in connection with the project at application is 57 and may represent Citywide employment.</t>
  </si>
  <si>
    <t>94097</t>
  </si>
  <si>
    <t>Number of Jobs (FTE) in connection with the project at application is 217.5 and may represent Citywide employment.</t>
  </si>
  <si>
    <t>94098</t>
  </si>
  <si>
    <t>94099</t>
  </si>
  <si>
    <t>Number of Jobs (FTE) in connection with the project at application is 216 and may represent Citywide employment.</t>
  </si>
  <si>
    <t>94100</t>
  </si>
  <si>
    <t>94101</t>
  </si>
  <si>
    <t>94102</t>
  </si>
  <si>
    <t>94103</t>
  </si>
  <si>
    <t>94104</t>
  </si>
  <si>
    <t>Number of Jobs (FTE) in connection with the project at application is 118 and may represent Citywide employment.</t>
  </si>
  <si>
    <t>94105</t>
  </si>
  <si>
    <t>Number of Jobs (FTE) in connection with the project at application is 239 and may represent Citywide employment.</t>
  </si>
  <si>
    <t>94106</t>
  </si>
  <si>
    <t>Estimate is "100" based on last reported data [Jobs at Application].</t>
  </si>
  <si>
    <t>94107</t>
  </si>
  <si>
    <t>94109</t>
  </si>
  <si>
    <t>Number of Jobs (FTE) in connection with the project at application is 142 and may represent Citywide employment.</t>
  </si>
  <si>
    <t>94110</t>
  </si>
  <si>
    <t>Number of Jobs (FTE) in connection with the project at application is 185 and may represent Citywide employment.</t>
  </si>
  <si>
    <t>94111</t>
  </si>
  <si>
    <t>94112</t>
  </si>
  <si>
    <t>94113</t>
  </si>
  <si>
    <t>Number of Jobs (FTE) in connection with the project at application is 197 and may represent Citywide employment.</t>
  </si>
  <si>
    <t>94114</t>
  </si>
  <si>
    <t>94115</t>
  </si>
  <si>
    <t>Port Morris Tile &amp; Marble, Corp. #1 (1998)</t>
  </si>
  <si>
    <t>AM&amp;G Waterproofing LLC</t>
  </si>
  <si>
    <t>Advocates for Services for the Blind Multihandicapped, Inc.</t>
  </si>
  <si>
    <t>American Security Systems Inc.</t>
  </si>
  <si>
    <t>Cong. Machne Chaim Inc. d/b/a Bais Sarah Educational Center for Girls</t>
  </si>
  <si>
    <t>Candid Litho Printing Ltd.</t>
  </si>
  <si>
    <t>ERY Retail Podium LLC</t>
  </si>
  <si>
    <t>5 Bay Street Phase 1, LLC</t>
  </si>
  <si>
    <t>Art to Frames Inc.</t>
  </si>
  <si>
    <t>Hudson Yards North Tower Tenant LLC</t>
  </si>
  <si>
    <t>A.K.S. International Inc.</t>
  </si>
  <si>
    <t>Cubit Power One Inc.</t>
  </si>
  <si>
    <t>Gotham Seafood Corp.</t>
  </si>
  <si>
    <t>149 Street Food Corp.</t>
  </si>
  <si>
    <t>Handy Tool &amp; MFG. Co., Inc.,The</t>
  </si>
  <si>
    <t>Talmud Torah Ohel Yochanan</t>
  </si>
  <si>
    <t>Lobster Place Inc., The</t>
  </si>
  <si>
    <t>BOP NE LLC</t>
  </si>
  <si>
    <t>Children's Aid Society, The</t>
  </si>
  <si>
    <t>Asia Society, The</t>
  </si>
  <si>
    <t>Trinity Episcopal School Corporation #2</t>
  </si>
  <si>
    <t>Riverdale Country School, Inc.</t>
  </si>
  <si>
    <t>Foodsaver New York, Inc.</t>
  </si>
  <si>
    <t>AMDA, Inc.</t>
  </si>
  <si>
    <t>Saint Ann's School</t>
  </si>
  <si>
    <t>Krasnyi Oktyabr Inc.</t>
  </si>
  <si>
    <t>Albert Einstein College of Medicine, Inc. (f/k/a Com Affiliation, Inc.)</t>
  </si>
  <si>
    <t>La Scuola D'Italia-Gugliemo Marconi</t>
  </si>
  <si>
    <t>Metropolitan Montessori School #2</t>
  </si>
  <si>
    <t>Boyce Technologies, Inc.</t>
  </si>
  <si>
    <t>Faviana International Inc.</t>
  </si>
  <si>
    <t>American Committee for the Weizmann Institute of Science Inc.</t>
  </si>
  <si>
    <t>BNOS Square of Williamsburg</t>
  </si>
  <si>
    <t>Brearley School, The</t>
  </si>
  <si>
    <t>Hannah Senesh Community Day School</t>
  </si>
  <si>
    <t>Saint David's School</t>
  </si>
  <si>
    <t>Urban Resource Institute</t>
  </si>
  <si>
    <t>Volunteers of America - Greater New York, Inc #2</t>
  </si>
  <si>
    <t>Gabrielli Truck Sales, Ltd. #2</t>
  </si>
  <si>
    <t>Gallant &amp; Wein Corporation</t>
  </si>
  <si>
    <t>Manhattan Country School, Inc. and West 85th Street Owner LLC</t>
  </si>
  <si>
    <t>ODA Primary Health Care Network, Inc.</t>
  </si>
  <si>
    <t>Barkai Foundation, Inc.</t>
  </si>
  <si>
    <t>Congregation Machna Shalva and 5815 CMS LLC</t>
  </si>
  <si>
    <t>Xaverian High School/Ryken Educational Center, Inc.</t>
  </si>
  <si>
    <t>New York Law School (2016)</t>
  </si>
  <si>
    <t>United Cerebral Palsy of New York City #2 (2016)</t>
  </si>
  <si>
    <t>Picture Car Services, LTD</t>
  </si>
  <si>
    <t>Collegiate School, Inc.</t>
  </si>
  <si>
    <t>LIC Site B-1 Owner, LLC</t>
  </si>
  <si>
    <t>145-65 Wolcott Street</t>
  </si>
  <si>
    <t>300 Cadman Plaza West</t>
  </si>
  <si>
    <t>55 Water Street</t>
  </si>
  <si>
    <t>133-10 32nd Avenue</t>
  </si>
  <si>
    <t>500 West 33rd Street</t>
  </si>
  <si>
    <t>5 Bay Street</t>
  </si>
  <si>
    <t>501 W. 30th Street</t>
  </si>
  <si>
    <t>4352  and 4354 Victory Boulevard</t>
  </si>
  <si>
    <t>1049-1055 Lowell Street</t>
  </si>
  <si>
    <t>459 East 149th Street</t>
  </si>
  <si>
    <t>1205 Rockaway Avenue</t>
  </si>
  <si>
    <t>1325 38th Street</t>
  </si>
  <si>
    <t>1232 Southern Boulevard</t>
  </si>
  <si>
    <t>725 Park Avenue</t>
  </si>
  <si>
    <t>91 Orchard Street</t>
  </si>
  <si>
    <t>139 West 91st Street</t>
  </si>
  <si>
    <t>5250 Fieldston Road</t>
  </si>
  <si>
    <t>402 East 83rd Street</t>
  </si>
  <si>
    <t>129 Pierrepont Street</t>
  </si>
  <si>
    <t>60 East 20th Street</t>
  </si>
  <si>
    <t>1865 Eastchester Road</t>
  </si>
  <si>
    <t>432 West 58th Street</t>
  </si>
  <si>
    <t>31-10 Hunters Point Avenue</t>
  </si>
  <si>
    <t>165 Spencer Street</t>
  </si>
  <si>
    <t>70 East End Avenue</t>
  </si>
  <si>
    <t>12-22 East 89th Street</t>
  </si>
  <si>
    <t>1011 Ocean Avenue</t>
  </si>
  <si>
    <t>2112 Second Avenue</t>
  </si>
  <si>
    <t>181-25 Eastern Road</t>
  </si>
  <si>
    <t>11-20 43rd Road</t>
  </si>
  <si>
    <t>150 West 85th Street</t>
  </si>
  <si>
    <t>14-16 Heyward street</t>
  </si>
  <si>
    <t>5302 21st Avenue</t>
  </si>
  <si>
    <t>5813 20th Avenue</t>
  </si>
  <si>
    <t>7100 Shore Road</t>
  </si>
  <si>
    <t>40 Leonard Street</t>
  </si>
  <si>
    <t>80 West End Avenue</t>
  </si>
  <si>
    <t>48-05 Metropolitan Avenue</t>
  </si>
  <si>
    <t>301 Freedom Place South</t>
  </si>
  <si>
    <t>3365 Richmond Terrrace</t>
  </si>
  <si>
    <t>28-10 Queens Plaza South</t>
  </si>
  <si>
    <t>City Charter §1301(1)(b) - FY17</t>
  </si>
  <si>
    <t>CBS Inc.</t>
  </si>
  <si>
    <t>Titan Machine Corporation</t>
  </si>
  <si>
    <t>Federal Jeans, Inc.</t>
  </si>
  <si>
    <t>2011 Precision Gear, Inc.</t>
  </si>
  <si>
    <t>Herbert G. Birch Services, Inc #3 (2000)</t>
  </si>
  <si>
    <t>Mercy College</t>
  </si>
  <si>
    <t>Professional Children's School, Inc. (2003)</t>
  </si>
  <si>
    <t>Empire Merchants LLC/Charmer Industries, Inc.</t>
  </si>
  <si>
    <t>JAD Corporation of America a/k/a JOSEPH A DEE INC</t>
  </si>
  <si>
    <t>Nicotral Hotel &amp; Office Complex</t>
  </si>
  <si>
    <t>Tradition (N.America), Inc.</t>
  </si>
  <si>
    <t>New York Christmas Lights and Decorating Ltd. and John Cappelli Erectors, Inc.</t>
  </si>
  <si>
    <t>J &amp; J Farms Creamery, Inc. and Fisher Foods of Queens Corp.</t>
  </si>
  <si>
    <t>B.C.S. International Corporation d/b/a Royal Food International Corp.</t>
  </si>
  <si>
    <t>Stallion, Inc. #1 (2007)</t>
  </si>
  <si>
    <t>South Street Seafood Corp.</t>
  </si>
  <si>
    <t>Fair Fish Company</t>
  </si>
  <si>
    <t>33rd Street Bakery</t>
  </si>
  <si>
    <t>Western Beef Retail, Inc. #1</t>
  </si>
  <si>
    <t>Alex's Meat &amp; Provisions</t>
  </si>
  <si>
    <t>M. Franabar Inc.</t>
  </si>
  <si>
    <t>Premium Millwork, Inc.</t>
  </si>
  <si>
    <t>Rose Demolition &amp; Carting Inc.</t>
  </si>
  <si>
    <t>Pearson, Inc.</t>
  </si>
  <si>
    <t>St. George Development LLC #1</t>
  </si>
  <si>
    <t>YMCA of Greater New York (BNYC)</t>
  </si>
  <si>
    <t>Japanese Food Depot LLC</t>
  </si>
  <si>
    <t>Institute for Community Living, Inc. (2013)</t>
  </si>
  <si>
    <t>Fordham University</t>
  </si>
  <si>
    <t>ARK Development LLC</t>
  </si>
  <si>
    <t>Yeshivah of Flatbush</t>
  </si>
  <si>
    <t>The Rogosin Institute, Inc.</t>
  </si>
  <si>
    <t>Chapin School, The LTD.</t>
  </si>
  <si>
    <t>Modern Window &amp; Door, Inc.</t>
  </si>
  <si>
    <t>DOnofrio General Contractors Corp.</t>
  </si>
  <si>
    <t>Transcontinental Ultra Flex Inc.</t>
  </si>
  <si>
    <t>Blue School and Blue School Real Estate, LLC</t>
  </si>
  <si>
    <t>Favorite Plastic Corp.</t>
  </si>
  <si>
    <t>College of Mount Saint Vincent, The</t>
  </si>
  <si>
    <t>Jewish Community Center of  Manhattan, Inc.</t>
  </si>
  <si>
    <t>Rogers Surveying, PLLC</t>
  </si>
  <si>
    <t>Global Container Terminal</t>
  </si>
  <si>
    <t>Center for Elimination of Violence in the Family, Inc.</t>
  </si>
  <si>
    <t>Yeshivat Darche Eres, Inc.</t>
  </si>
  <si>
    <t>105 Rockaway Realty LLC</t>
  </si>
  <si>
    <t>Services and Advocacy for Gay, Lesbian, Bisexual and Transgender Elder, Inc.</t>
  </si>
  <si>
    <t>Alphapointe</t>
  </si>
  <si>
    <t>Professional Children's School, Inc. (2017)</t>
  </si>
  <si>
    <t>Manhattan College #3 (2017)</t>
  </si>
  <si>
    <t>Gabrielli Truck Sales, Ltd. #3</t>
  </si>
  <si>
    <t>Madison Square Boys and Girls Club: Harlem Clubhouse</t>
  </si>
  <si>
    <t>10-28 &amp; 10-30 47th Avenue</t>
  </si>
  <si>
    <t>1321 East 94th Street</t>
  </si>
  <si>
    <t>200 Park Avenue</t>
  </si>
  <si>
    <t>537, 566, 585, &amp; 587 Main Street</t>
  </si>
  <si>
    <t>2106, 2128 &amp; 2130 McDonald Avenue</t>
  </si>
  <si>
    <t>437-439 &amp; 441 East 164th Street</t>
  </si>
  <si>
    <t>One Bryant Park (a/k/a 1111 Avenue of the Americas</t>
  </si>
  <si>
    <t>2078 Atlantic Avenue</t>
  </si>
  <si>
    <t>20-24 119th Street</t>
  </si>
  <si>
    <t>1100 South Avenue</t>
  </si>
  <si>
    <t>75 Park Place</t>
  </si>
  <si>
    <t>2911 Avenue L</t>
  </si>
  <si>
    <t>560 Exterior Street</t>
  </si>
  <si>
    <t>36-08 34th Street</t>
  </si>
  <si>
    <t>128 44th Street</t>
  </si>
  <si>
    <t>800 Food Center Drive</t>
  </si>
  <si>
    <t>43-15 33rd Street &amp; 43-27 33rd Street</t>
  </si>
  <si>
    <t>126 12th St</t>
  </si>
  <si>
    <t>4300 First Avenue</t>
  </si>
  <si>
    <t>43 Coffey Street</t>
  </si>
  <si>
    <t>95 Bruckner Blvd</t>
  </si>
  <si>
    <t>330 Hudson Street</t>
  </si>
  <si>
    <t>94 Williams Avenue</t>
  </si>
  <si>
    <t>5 West 63rd Street</t>
  </si>
  <si>
    <t>74 -17 Myrtle Avenue</t>
  </si>
  <si>
    <t>4485 &amp; 4531 Manhattan College Parkway</t>
  </si>
  <si>
    <t>55 West 46th Street</t>
  </si>
  <si>
    <t>185 Court Street</t>
  </si>
  <si>
    <t>89-30 161st Street</t>
  </si>
  <si>
    <t>500, 518, 530 &amp; 550 West 120th Street</t>
  </si>
  <si>
    <t>20 East 95th Street</t>
  </si>
  <si>
    <t>150 West 62nd Street</t>
  </si>
  <si>
    <t>403-407 Barretto Street</t>
  </si>
  <si>
    <t>5931 Palisade Avenue</t>
  </si>
  <si>
    <t>John F. Kennedy International Airport, Cargo Build</t>
  </si>
  <si>
    <t>1485 Dumont Ave</t>
  </si>
  <si>
    <t>1609 Avenue J</t>
  </si>
  <si>
    <t>2372-2394 Linden Boulevard</t>
  </si>
  <si>
    <t>1411-1429 Ferris Place</t>
  </si>
  <si>
    <t>975 Essex Street</t>
  </si>
  <si>
    <t>241 Water Street</t>
  </si>
  <si>
    <t>1465 Utica Avenue</t>
  </si>
  <si>
    <t>2420 Arthur Kill Road</t>
  </si>
  <si>
    <t>300 Western Avenue</t>
  </si>
  <si>
    <t>2533 Coney Island Avenue</t>
  </si>
  <si>
    <t>105-02 Rockaway Beach blvd</t>
  </si>
  <si>
    <t>305 Seventh Avenue</t>
  </si>
  <si>
    <t>87-46 123rd Street</t>
  </si>
  <si>
    <t>3825 Corlear Avenue</t>
  </si>
  <si>
    <t>3501 Hutchinson Avenue</t>
  </si>
  <si>
    <t>250 Bradhurst Avenue</t>
  </si>
  <si>
    <t>-</t>
  </si>
  <si>
    <t>Company Direct Land FY17</t>
  </si>
  <si>
    <t>Company Direct Land Through FY17</t>
  </si>
  <si>
    <t>Company Direct Land FY18 and After</t>
  </si>
  <si>
    <t>Company Direct Building FY17</t>
  </si>
  <si>
    <t>Company Direct Building Through FY17</t>
  </si>
  <si>
    <t>Company Direct Building FY18 and After</t>
  </si>
  <si>
    <t>Mortgage Recording Tax FY17</t>
  </si>
  <si>
    <t>Mortgage Recording Tax Through FY17</t>
  </si>
  <si>
    <t>Mortgage Recording Tax FY18 and After</t>
  </si>
  <si>
    <t>Pilot Savings FY17</t>
  </si>
  <si>
    <t>Pilot Savings Through FY17</t>
  </si>
  <si>
    <t>Pilot Savings FY18 and After</t>
  </si>
  <si>
    <t>Mortgage Recording Tax Exemption FY17</t>
  </si>
  <si>
    <t>Mortgage Recording Tax Exemption Through FY17</t>
  </si>
  <si>
    <t>Mortgage Recording Tax Exemption FY18 and After</t>
  </si>
  <si>
    <t>Indirect and Induced Land FY17</t>
  </si>
  <si>
    <t>Indirect and Induced Land Through FY17</t>
  </si>
  <si>
    <t>Indirect and Induced Land FY18 and After</t>
  </si>
  <si>
    <t>Indirect and Induced Building FY17</t>
  </si>
  <si>
    <t>Indirect and Induced Building Through FY17</t>
  </si>
  <si>
    <t>Indirect and Induced Building FY18 and After</t>
  </si>
  <si>
    <t>TOTAL Real Property Related Taxes FY17</t>
  </si>
  <si>
    <t>TOTAL Real Property Related Taxes Through FY17</t>
  </si>
  <si>
    <t>TOTAL Real Property Related Taxes FY18 and After</t>
  </si>
  <si>
    <t>Company Direct FY17</t>
  </si>
  <si>
    <t>Company Direct Through FY17</t>
  </si>
  <si>
    <t>Company Direct FY18 and After</t>
  </si>
  <si>
    <t>Sales Tax Exemption FY17</t>
  </si>
  <si>
    <t>Sales Tax Exemption Through FY17</t>
  </si>
  <si>
    <t>Sales Tax Exemption FY18 and After</t>
  </si>
  <si>
    <t>Energy Tax Savings FY17</t>
  </si>
  <si>
    <t>Energy Tax Savings Through FY17</t>
  </si>
  <si>
    <t>Energy Tax Savings FY18 and After</t>
  </si>
  <si>
    <t>Tax Exempt Bond Savings FY17</t>
  </si>
  <si>
    <t>Tax Exempt Bond Savings Through FY17</t>
  </si>
  <si>
    <t>Tax Exempt Bond Savings FY18 and After</t>
  </si>
  <si>
    <t>Indirect and Induced FY17</t>
  </si>
  <si>
    <t>Indirect and Induced Through FY17</t>
  </si>
  <si>
    <t>Indirect and Induced FY18 and After</t>
  </si>
  <si>
    <t>TOTAL Income Consumption Use Taxes FY17</t>
  </si>
  <si>
    <t>TOTAL Income Consumption Use Taxes Through FY17</t>
  </si>
  <si>
    <t>TOTAL Income Consumption Use Taxes FY18 and After</t>
  </si>
  <si>
    <t>Assistance Provided FY17</t>
  </si>
  <si>
    <t>Assistance Provided Through FY17</t>
  </si>
  <si>
    <t>Assistance Provided FY18 and After</t>
  </si>
  <si>
    <t>Recapture Cancellation Reduction Amount FY17</t>
  </si>
  <si>
    <t>Recapture Cancellation Reduction Amount Through FY17</t>
  </si>
  <si>
    <t>Recapture Cancellation Reduction Amount FY18 and After</t>
  </si>
  <si>
    <t>Penalty Paid FY17</t>
  </si>
  <si>
    <t>Penalty Paid Through FY17</t>
  </si>
  <si>
    <t>Penalty Paid FY18 and After</t>
  </si>
  <si>
    <t>TOTAL Assistance Net of Recapture Penalties FY17</t>
  </si>
  <si>
    <t>TOTAL Assistance Net of Recapture Penalties Through FY17</t>
  </si>
  <si>
    <t>TOTAL Assistance Net of Recapture Penalties FY18 and After</t>
  </si>
  <si>
    <t>Company Direct Tax Revenue Before Assistance FY17</t>
  </si>
  <si>
    <t>Company Direct Tax Revenue Before Assistance Through FY17</t>
  </si>
  <si>
    <t>Company Direct Tax Revenue Before Assistance FY18 and After</t>
  </si>
  <si>
    <t>Indirect and Induced Tax Revenues FY17</t>
  </si>
  <si>
    <t>Indirect and Induced Tax Revenues Through FY17</t>
  </si>
  <si>
    <t>TOTAL Tax Revenues Before Assistance FY17</t>
  </si>
  <si>
    <t>TOTAL Tax Revenues Before Assistance Through FY17</t>
  </si>
  <si>
    <t>TOTAL Tax Revenues Net of Assistance Recapture and Penalty FY17</t>
  </si>
  <si>
    <t>TOTAL Tax Revenues Net of Assistance Recapture and Penalty Through FY17</t>
  </si>
  <si>
    <t>Bond Issuance FY17</t>
  </si>
  <si>
    <t>Value of Energy Benefit FY17</t>
  </si>
  <si>
    <t>REAP FY17</t>
  </si>
  <si>
    <t>CEP FY17</t>
  </si>
  <si>
    <t>Total Industrial Employees FY17</t>
  </si>
  <si>
    <t>Total Restaurant Employees FY17</t>
  </si>
  <si>
    <t>Total Retail Employees FY17</t>
  </si>
  <si>
    <t>Total Other Employees FY17</t>
  </si>
  <si>
    <t>Number of Industrial Employees Earning More than Living Wage FY17</t>
  </si>
  <si>
    <t>Number of Restaurant Employees Earning More than Living Wage FY17</t>
  </si>
  <si>
    <t>Number of Retail Employees Earning More than Living Wage FY17</t>
  </si>
  <si>
    <t>Number of Other Employees Earning More than Living Wage FY17</t>
  </si>
  <si>
    <t>% of Industrial Employees Earning More than Living Wage FY17</t>
  </si>
  <si>
    <t>% of Restaurant Employees Earning More than Living Wage FY17</t>
  </si>
  <si>
    <t>% of Retail Employees Earning More than Living Wage FY17</t>
  </si>
  <si>
    <t>% of Other Employees Earning More than Living Wage FY17</t>
  </si>
  <si>
    <t>Total Jobs FY17</t>
  </si>
  <si>
    <t>Total Employees Earning More than Living Wage FY17</t>
  </si>
  <si>
    <t>% Total Employees Earning More than Living Wage FY17</t>
  </si>
  <si>
    <t>Indirect and Induced Tax Revenues FY18 and After</t>
  </si>
  <si>
    <t>TOTAL Tax Revenues Before Assistance FY18 and After</t>
  </si>
  <si>
    <t>TOTAL Tax Revenues Net of Assistance Recapture and Penalty FY18 and After</t>
  </si>
  <si>
    <t>Y</t>
  </si>
  <si>
    <t>N</t>
  </si>
  <si>
    <t>2023</t>
  </si>
  <si>
    <t>1</t>
  </si>
  <si>
    <t>2918</t>
  </si>
  <si>
    <t>19</t>
  </si>
  <si>
    <t>14260</t>
  </si>
  <si>
    <t>111</t>
  </si>
  <si>
    <t>574</t>
  </si>
  <si>
    <t>2561</t>
  </si>
  <si>
    <t>42</t>
  </si>
  <si>
    <t>3513</t>
  </si>
  <si>
    <t>32</t>
  </si>
  <si>
    <t>461</t>
  </si>
  <si>
    <t>9</t>
  </si>
  <si>
    <t>16151</t>
  </si>
  <si>
    <t>36</t>
  </si>
  <si>
    <t>9249</t>
  </si>
  <si>
    <t>2606</t>
  </si>
  <si>
    <t>252</t>
  </si>
  <si>
    <t>2777</t>
  </si>
  <si>
    <t>200</t>
  </si>
  <si>
    <t>3734</t>
  </si>
  <si>
    <t>100</t>
  </si>
  <si>
    <t>2260</t>
  </si>
  <si>
    <t>62</t>
  </si>
  <si>
    <t>329</t>
  </si>
  <si>
    <t>154</t>
  </si>
  <si>
    <t>2736</t>
  </si>
  <si>
    <t>160</t>
  </si>
  <si>
    <t>292</t>
  </si>
  <si>
    <t>2586</t>
  </si>
  <si>
    <t>12</t>
  </si>
  <si>
    <t>288</t>
  </si>
  <si>
    <t>5</t>
  </si>
  <si>
    <t>46</t>
  </si>
  <si>
    <t>39</t>
  </si>
  <si>
    <t>458</t>
  </si>
  <si>
    <t>98</t>
  </si>
  <si>
    <t>3689</t>
  </si>
  <si>
    <t>814</t>
  </si>
  <si>
    <t>2772</t>
  </si>
  <si>
    <t>50</t>
  </si>
  <si>
    <t>16</t>
  </si>
  <si>
    <t>938</t>
  </si>
  <si>
    <t>48</t>
  </si>
  <si>
    <t>2575</t>
  </si>
  <si>
    <t>280</t>
  </si>
  <si>
    <t>409</t>
  </si>
  <si>
    <t>11</t>
  </si>
  <si>
    <t>439</t>
  </si>
  <si>
    <t>27</t>
  </si>
  <si>
    <t>12374</t>
  </si>
  <si>
    <t>22</t>
  </si>
  <si>
    <t>812</t>
  </si>
  <si>
    <t>26</t>
  </si>
  <si>
    <t>1289</t>
  </si>
  <si>
    <t>3708</t>
  </si>
  <si>
    <t>1001</t>
  </si>
  <si>
    <t>4524</t>
  </si>
  <si>
    <t>35</t>
  </si>
  <si>
    <t>2602</t>
  </si>
  <si>
    <t>115</t>
  </si>
  <si>
    <t>3498</t>
  </si>
  <si>
    <t>1314</t>
  </si>
  <si>
    <t>1417</t>
  </si>
  <si>
    <t>935</t>
  </si>
  <si>
    <t>6</t>
  </si>
  <si>
    <t>4385</t>
  </si>
  <si>
    <t>30</t>
  </si>
  <si>
    <t>3736</t>
  </si>
  <si>
    <t>367</t>
  </si>
  <si>
    <t>15</t>
  </si>
  <si>
    <t>7843</t>
  </si>
  <si>
    <t>28</t>
  </si>
  <si>
    <t>2829</t>
  </si>
  <si>
    <t>31</t>
  </si>
  <si>
    <t>762</t>
  </si>
  <si>
    <t>1034</t>
  </si>
  <si>
    <t>736</t>
  </si>
  <si>
    <t>9419</t>
  </si>
  <si>
    <t>49</t>
  </si>
  <si>
    <t>3883</t>
  </si>
  <si>
    <t>15503</t>
  </si>
  <si>
    <t>2</t>
  </si>
  <si>
    <t>721</t>
  </si>
  <si>
    <t>3717</t>
  </si>
  <si>
    <t>7</t>
  </si>
  <si>
    <t>3700</t>
  </si>
  <si>
    <t>2353</t>
  </si>
  <si>
    <t>120</t>
  </si>
  <si>
    <t>2611</t>
  </si>
  <si>
    <t>96</t>
  </si>
  <si>
    <t>5911</t>
  </si>
  <si>
    <t>74</t>
  </si>
  <si>
    <t>4943</t>
  </si>
  <si>
    <t>219</t>
  </si>
  <si>
    <t>1301</t>
  </si>
  <si>
    <t>1784</t>
  </si>
  <si>
    <t>4</t>
  </si>
  <si>
    <t>1258</t>
  </si>
  <si>
    <t>1265</t>
  </si>
  <si>
    <t>2546</t>
  </si>
  <si>
    <t>67</t>
  </si>
  <si>
    <t>2599</t>
  </si>
  <si>
    <t>128</t>
  </si>
  <si>
    <t>8257</t>
  </si>
  <si>
    <t>9800</t>
  </si>
  <si>
    <t>2768</t>
  </si>
  <si>
    <t>159</t>
  </si>
  <si>
    <t>8221</t>
  </si>
  <si>
    <t>735</t>
  </si>
  <si>
    <t>110</t>
  </si>
  <si>
    <t>4602</t>
  </si>
  <si>
    <t>331</t>
  </si>
  <si>
    <t>8</t>
  </si>
  <si>
    <t>2765</t>
  </si>
  <si>
    <t>56</t>
  </si>
  <si>
    <t>3842</t>
  </si>
  <si>
    <t>55</t>
  </si>
  <si>
    <t>1014</t>
  </si>
  <si>
    <t>33</t>
  </si>
  <si>
    <t>465</t>
  </si>
  <si>
    <t>29</t>
  </si>
  <si>
    <t>9985</t>
  </si>
  <si>
    <t>20</t>
  </si>
  <si>
    <t>471</t>
  </si>
  <si>
    <t>1577</t>
  </si>
  <si>
    <t>6408</t>
  </si>
  <si>
    <t>11018</t>
  </si>
  <si>
    <t>876</t>
  </si>
  <si>
    <t>630</t>
  </si>
  <si>
    <t>9613</t>
  </si>
  <si>
    <t>7087</t>
  </si>
  <si>
    <t>14</t>
  </si>
  <si>
    <t>3263</t>
  </si>
  <si>
    <t>240</t>
  </si>
  <si>
    <t>13791</t>
  </si>
  <si>
    <t>452</t>
  </si>
  <si>
    <t>1167</t>
  </si>
  <si>
    <t>5350</t>
  </si>
  <si>
    <t>41</t>
  </si>
  <si>
    <t>2927</t>
  </si>
  <si>
    <t>4223</t>
  </si>
  <si>
    <t>1280</t>
  </si>
  <si>
    <t>10</t>
  </si>
  <si>
    <t>2583</t>
  </si>
  <si>
    <t>1012</t>
  </si>
  <si>
    <t>7501</t>
  </si>
  <si>
    <t>1096</t>
  </si>
  <si>
    <t>732</t>
  </si>
  <si>
    <t>3335</t>
  </si>
  <si>
    <t>192</t>
  </si>
  <si>
    <t>3661</t>
  </si>
  <si>
    <t>4012</t>
  </si>
  <si>
    <t>3748</t>
  </si>
  <si>
    <t>47</t>
  </si>
  <si>
    <t>3190</t>
  </si>
  <si>
    <t>2998</t>
  </si>
  <si>
    <t>3</t>
  </si>
  <si>
    <t>2615</t>
  </si>
  <si>
    <t>25</t>
  </si>
  <si>
    <t>1373</t>
  </si>
  <si>
    <t>1503</t>
  </si>
  <si>
    <t>229</t>
  </si>
  <si>
    <t>13</t>
  </si>
  <si>
    <t>1047</t>
  </si>
  <si>
    <t>1601</t>
  </si>
  <si>
    <t>6584</t>
  </si>
  <si>
    <t>314</t>
  </si>
  <si>
    <t>2114</t>
  </si>
  <si>
    <t>24</t>
  </si>
  <si>
    <t>2603</t>
  </si>
  <si>
    <t>72</t>
  </si>
  <si>
    <t>3393</t>
  </si>
  <si>
    <t>179</t>
  </si>
  <si>
    <t>2929</t>
  </si>
  <si>
    <t>2192</t>
  </si>
  <si>
    <t>3375</t>
  </si>
  <si>
    <t>1412</t>
  </si>
  <si>
    <t>58</t>
  </si>
  <si>
    <t>1113</t>
  </si>
  <si>
    <t>61</t>
  </si>
  <si>
    <t>2728</t>
  </si>
  <si>
    <t>113</t>
  </si>
  <si>
    <t>772</t>
  </si>
  <si>
    <t>2296</t>
  </si>
  <si>
    <t>43</t>
  </si>
  <si>
    <t>635</t>
  </si>
  <si>
    <t>4125</t>
  </si>
  <si>
    <t>522</t>
  </si>
  <si>
    <t>9761</t>
  </si>
  <si>
    <t>18</t>
  </si>
  <si>
    <t>214</t>
  </si>
  <si>
    <t>1115</t>
  </si>
  <si>
    <t>300</t>
  </si>
  <si>
    <t>1209</t>
  </si>
  <si>
    <t>283</t>
  </si>
  <si>
    <t>8463</t>
  </si>
  <si>
    <t>7160</t>
  </si>
  <si>
    <t>1099</t>
  </si>
  <si>
    <t>827</t>
  </si>
  <si>
    <t>40</t>
  </si>
  <si>
    <t>1131</t>
  </si>
  <si>
    <t>1025</t>
  </si>
  <si>
    <t>15010</t>
  </si>
  <si>
    <t>9342</t>
  </si>
  <si>
    <t>1894</t>
  </si>
  <si>
    <t>249</t>
  </si>
  <si>
    <t>1002</t>
  </si>
  <si>
    <t>3632</t>
  </si>
  <si>
    <t>4034</t>
  </si>
  <si>
    <t>3410</t>
  </si>
  <si>
    <t>180</t>
  </si>
  <si>
    <t>1013</t>
  </si>
  <si>
    <t>99</t>
  </si>
  <si>
    <t>6564</t>
  </si>
  <si>
    <t>712</t>
  </si>
  <si>
    <t>21</t>
  </si>
  <si>
    <t>23</t>
  </si>
  <si>
    <t>836</t>
  </si>
  <si>
    <t>625</t>
  </si>
  <si>
    <t>80</t>
  </si>
  <si>
    <t>995</t>
  </si>
  <si>
    <t>3843</t>
  </si>
  <si>
    <t>45</t>
  </si>
  <si>
    <t>2666</t>
  </si>
  <si>
    <t>1017</t>
  </si>
  <si>
    <t>65</t>
  </si>
  <si>
    <t>6113</t>
  </si>
  <si>
    <t>1161</t>
  </si>
  <si>
    <t>150</t>
  </si>
  <si>
    <t>4504</t>
  </si>
  <si>
    <t>295</t>
  </si>
  <si>
    <t>764</t>
  </si>
  <si>
    <t>3733</t>
  </si>
  <si>
    <t>1780</t>
  </si>
  <si>
    <t>1432</t>
  </si>
  <si>
    <t>1004</t>
  </si>
  <si>
    <t>3154</t>
  </si>
  <si>
    <t>17</t>
  </si>
  <si>
    <t>8134</t>
  </si>
  <si>
    <t>623</t>
  </si>
  <si>
    <t>1007</t>
  </si>
  <si>
    <t>5989</t>
  </si>
  <si>
    <t>3676</t>
  </si>
  <si>
    <t>800</t>
  </si>
  <si>
    <t>1201</t>
  </si>
  <si>
    <t>2504</t>
  </si>
  <si>
    <t>427</t>
  </si>
  <si>
    <t>44</t>
  </si>
  <si>
    <t>4226</t>
  </si>
  <si>
    <t>2865</t>
  </si>
  <si>
    <t>554</t>
  </si>
  <si>
    <t>803</t>
  </si>
  <si>
    <t>1117</t>
  </si>
  <si>
    <t>1571</t>
  </si>
  <si>
    <t>4160</t>
  </si>
  <si>
    <t>1725</t>
  </si>
  <si>
    <t>570</t>
  </si>
  <si>
    <t>3810</t>
  </si>
  <si>
    <t>444</t>
  </si>
  <si>
    <t>2573</t>
  </si>
  <si>
    <t>4383</t>
  </si>
  <si>
    <t>187</t>
  </si>
  <si>
    <t>2333</t>
  </si>
  <si>
    <t>1290</t>
  </si>
  <si>
    <t>92</t>
  </si>
  <si>
    <t>5524</t>
  </si>
  <si>
    <t>4083</t>
  </si>
  <si>
    <t>2386</t>
  </si>
  <si>
    <t>136</t>
  </si>
  <si>
    <t>2051</t>
  </si>
  <si>
    <t>87</t>
  </si>
  <si>
    <t>127</t>
  </si>
  <si>
    <t>5958</t>
  </si>
  <si>
    <t>8846</t>
  </si>
  <si>
    <t>7088</t>
  </si>
  <si>
    <t>2771</t>
  </si>
  <si>
    <t>225</t>
  </si>
  <si>
    <t>253</t>
  </si>
  <si>
    <t>2976</t>
  </si>
  <si>
    <t>60</t>
  </si>
  <si>
    <t>5610</t>
  </si>
  <si>
    <t>2543</t>
  </si>
  <si>
    <t>1715</t>
  </si>
  <si>
    <t>2018</t>
  </si>
  <si>
    <t>1500</t>
  </si>
  <si>
    <t>2493</t>
  </si>
  <si>
    <t>5084</t>
  </si>
  <si>
    <t>82</t>
  </si>
  <si>
    <t>220</t>
  </si>
  <si>
    <t>2361</t>
  </si>
  <si>
    <t>281</t>
  </si>
  <si>
    <t>3882</t>
  </si>
  <si>
    <t>2506</t>
  </si>
  <si>
    <t>601</t>
  </si>
  <si>
    <t>15012</t>
  </si>
  <si>
    <t>7629</t>
  </si>
  <si>
    <t>307</t>
  </si>
  <si>
    <t>2356</t>
  </si>
  <si>
    <t>962</t>
  </si>
  <si>
    <t>70</t>
  </si>
  <si>
    <t>1040</t>
  </si>
  <si>
    <t>7651</t>
  </si>
  <si>
    <t>1163</t>
  </si>
  <si>
    <t>4067</t>
  </si>
  <si>
    <t>1226</t>
  </si>
  <si>
    <t>1064</t>
  </si>
  <si>
    <t>1581</t>
  </si>
  <si>
    <t>2286</t>
  </si>
  <si>
    <t>53</t>
  </si>
  <si>
    <t>125</t>
  </si>
  <si>
    <t>2600</t>
  </si>
  <si>
    <t>206</t>
  </si>
  <si>
    <t>819</t>
  </si>
  <si>
    <t>805</t>
  </si>
  <si>
    <t>94</t>
  </si>
  <si>
    <t>448</t>
  </si>
  <si>
    <t>6685</t>
  </si>
  <si>
    <t>34</t>
  </si>
  <si>
    <t>251</t>
  </si>
  <si>
    <t>602</t>
  </si>
  <si>
    <t>37</t>
  </si>
  <si>
    <t>3082</t>
  </si>
  <si>
    <t>73</t>
  </si>
  <si>
    <t>1632</t>
  </si>
  <si>
    <t>5295</t>
  </si>
  <si>
    <t>142</t>
  </si>
  <si>
    <t>1043</t>
  </si>
  <si>
    <t>260</t>
  </si>
  <si>
    <t>2363</t>
  </si>
  <si>
    <t>2780</t>
  </si>
  <si>
    <t>289</t>
  </si>
  <si>
    <t>420</t>
  </si>
  <si>
    <t>2499</t>
  </si>
  <si>
    <t>108</t>
  </si>
  <si>
    <t>10336</t>
  </si>
  <si>
    <t>4367</t>
  </si>
  <si>
    <t>664</t>
  </si>
  <si>
    <t>3556</t>
  </si>
  <si>
    <t>2341</t>
  </si>
  <si>
    <t>15634</t>
  </si>
  <si>
    <t>9858</t>
  </si>
  <si>
    <t>821</t>
  </si>
  <si>
    <t>507</t>
  </si>
  <si>
    <t>12026</t>
  </si>
  <si>
    <t>81</t>
  </si>
  <si>
    <t>5579</t>
  </si>
  <si>
    <t>59</t>
  </si>
  <si>
    <t>6599</t>
  </si>
  <si>
    <t>7024</t>
  </si>
  <si>
    <t>3135</t>
  </si>
  <si>
    <t>5816</t>
  </si>
  <si>
    <t>2909</t>
  </si>
  <si>
    <t>101</t>
  </si>
  <si>
    <t>755</t>
  </si>
  <si>
    <t>271</t>
  </si>
  <si>
    <t>237</t>
  </si>
  <si>
    <t>4500</t>
  </si>
  <si>
    <t>2964</t>
  </si>
  <si>
    <t>2127</t>
  </si>
  <si>
    <t>3856</t>
  </si>
  <si>
    <t>156</t>
  </si>
  <si>
    <t>10343</t>
  </si>
  <si>
    <t>85</t>
  </si>
  <si>
    <t>3029</t>
  </si>
  <si>
    <t>3073</t>
  </si>
  <si>
    <t>10352</t>
  </si>
  <si>
    <t>1016</t>
  </si>
  <si>
    <t>2059</t>
  </si>
  <si>
    <t>1468</t>
  </si>
  <si>
    <t>4428</t>
  </si>
  <si>
    <t>854</t>
  </si>
  <si>
    <t>239</t>
  </si>
  <si>
    <t>4302</t>
  </si>
  <si>
    <t>358</t>
  </si>
  <si>
    <t>2340</t>
  </si>
  <si>
    <t>2276</t>
  </si>
  <si>
    <t>90</t>
  </si>
  <si>
    <t>416</t>
  </si>
  <si>
    <t>473</t>
  </si>
  <si>
    <t>2604</t>
  </si>
  <si>
    <t>174</t>
  </si>
  <si>
    <t>3064</t>
  </si>
  <si>
    <t>2288</t>
  </si>
  <si>
    <t>4047</t>
  </si>
  <si>
    <t>388</t>
  </si>
  <si>
    <t>4357</t>
  </si>
  <si>
    <t>620</t>
  </si>
  <si>
    <t>13475</t>
  </si>
  <si>
    <t>2552</t>
  </si>
  <si>
    <t>2628</t>
  </si>
  <si>
    <t>1631</t>
  </si>
  <si>
    <t>738</t>
  </si>
  <si>
    <t>54</t>
  </si>
  <si>
    <t>13740</t>
  </si>
  <si>
    <t>2769</t>
  </si>
  <si>
    <t>1154</t>
  </si>
  <si>
    <t>1101</t>
  </si>
  <si>
    <t>5803</t>
  </si>
  <si>
    <t>801</t>
  </si>
  <si>
    <t>4670</t>
  </si>
  <si>
    <t>2529</t>
  </si>
  <si>
    <t>4341</t>
  </si>
  <si>
    <t>1376</t>
  </si>
  <si>
    <t>4406</t>
  </si>
  <si>
    <t>89</t>
  </si>
  <si>
    <t>2922</t>
  </si>
  <si>
    <t>9444</t>
  </si>
  <si>
    <t>51</t>
  </si>
  <si>
    <t>255</t>
  </si>
  <si>
    <t>1071</t>
  </si>
  <si>
    <t>1402</t>
  </si>
  <si>
    <t>1493</t>
  </si>
  <si>
    <t>68</t>
  </si>
  <si>
    <t>477</t>
  </si>
  <si>
    <t>774</t>
  </si>
  <si>
    <t>3930</t>
  </si>
  <si>
    <t>4081</t>
  </si>
  <si>
    <t>521</t>
  </si>
  <si>
    <t>442</t>
  </si>
  <si>
    <t>955</t>
  </si>
  <si>
    <t>201</t>
  </si>
  <si>
    <t>5423</t>
  </si>
  <si>
    <t>9758</t>
  </si>
  <si>
    <t>5712</t>
  </si>
  <si>
    <t>130</t>
  </si>
  <si>
    <t>3224</t>
  </si>
  <si>
    <t>702</t>
  </si>
  <si>
    <t>1390</t>
  </si>
  <si>
    <t>1973</t>
  </si>
  <si>
    <t>243</t>
  </si>
  <si>
    <t>4426</t>
  </si>
  <si>
    <t>1026</t>
  </si>
  <si>
    <t>715</t>
  </si>
  <si>
    <t>599</t>
  </si>
  <si>
    <t>2135</t>
  </si>
  <si>
    <t>6539</t>
  </si>
  <si>
    <t>671</t>
  </si>
  <si>
    <t>328</t>
  </si>
  <si>
    <t>3104</t>
  </si>
  <si>
    <t>2278</t>
  </si>
  <si>
    <t>77</t>
  </si>
  <si>
    <t>12385</t>
  </si>
  <si>
    <t>580</t>
  </si>
  <si>
    <t>3354</t>
  </si>
  <si>
    <t>3798</t>
  </si>
  <si>
    <t>2443</t>
  </si>
  <si>
    <t>1455</t>
  </si>
  <si>
    <t>2609</t>
  </si>
  <si>
    <t>3682</t>
  </si>
  <si>
    <t>3608</t>
  </si>
  <si>
    <t>3405</t>
  </si>
  <si>
    <t>1745</t>
  </si>
  <si>
    <t>3881</t>
  </si>
  <si>
    <t>2263</t>
  </si>
  <si>
    <t>2136</t>
  </si>
  <si>
    <t>245</t>
  </si>
  <si>
    <t>1116</t>
  </si>
  <si>
    <t>8401</t>
  </si>
  <si>
    <t>2527</t>
  </si>
  <si>
    <t>1262</t>
  </si>
  <si>
    <t>71</t>
  </si>
  <si>
    <t>661</t>
  </si>
  <si>
    <t>57</t>
  </si>
  <si>
    <t>183</t>
  </si>
  <si>
    <t>1320</t>
  </si>
  <si>
    <t>4004</t>
  </si>
  <si>
    <t>557</t>
  </si>
  <si>
    <t>5777</t>
  </si>
  <si>
    <t>719</t>
  </si>
  <si>
    <t>5057</t>
  </si>
  <si>
    <t>1487</t>
  </si>
  <si>
    <t>991</t>
  </si>
  <si>
    <t>140</t>
  </si>
  <si>
    <t>652</t>
  </si>
  <si>
    <t>1145</t>
  </si>
  <si>
    <t>1504</t>
  </si>
  <si>
    <t>6143</t>
  </si>
  <si>
    <t>526</t>
  </si>
  <si>
    <t>576</t>
  </si>
  <si>
    <t>1126</t>
  </si>
  <si>
    <t>528</t>
  </si>
  <si>
    <t>384</t>
  </si>
  <si>
    <t>1123</t>
  </si>
  <si>
    <t>1506</t>
  </si>
  <si>
    <t>1405</t>
  </si>
  <si>
    <t>8393</t>
  </si>
  <si>
    <t>4452</t>
  </si>
  <si>
    <t>545</t>
  </si>
  <si>
    <t>518</t>
  </si>
  <si>
    <t>2385</t>
  </si>
  <si>
    <t>1059</t>
  </si>
  <si>
    <t>64</t>
  </si>
  <si>
    <t>1222</t>
  </si>
  <si>
    <t>4427</t>
  </si>
  <si>
    <t>1132</t>
  </si>
  <si>
    <t>1604</t>
  </si>
  <si>
    <t>1431</t>
  </si>
  <si>
    <t>1102</t>
  </si>
  <si>
    <t>4850</t>
  </si>
  <si>
    <t>7009</t>
  </si>
  <si>
    <t>1406</t>
  </si>
  <si>
    <t>1302</t>
  </si>
  <si>
    <t>1220</t>
  </si>
  <si>
    <t>705</t>
  </si>
  <si>
    <t>3730</t>
  </si>
  <si>
    <t>2574</t>
  </si>
  <si>
    <t>2014</t>
  </si>
  <si>
    <t>1769</t>
  </si>
  <si>
    <t>1005</t>
  </si>
  <si>
    <t>16081</t>
  </si>
  <si>
    <t>2661</t>
  </si>
  <si>
    <t>2266</t>
  </si>
  <si>
    <t>1086</t>
  </si>
  <si>
    <t>1801</t>
  </si>
  <si>
    <t>1313</t>
  </si>
  <si>
    <t>149</t>
  </si>
  <si>
    <t>1169</t>
  </si>
  <si>
    <t>2705</t>
  </si>
  <si>
    <t>190</t>
  </si>
  <si>
    <t>5379</t>
  </si>
  <si>
    <t>3579</t>
  </si>
  <si>
    <t>2757</t>
  </si>
  <si>
    <t>112</t>
  </si>
  <si>
    <t>6517</t>
  </si>
  <si>
    <t>2820</t>
  </si>
  <si>
    <t>134</t>
  </si>
  <si>
    <t>2294</t>
  </si>
  <si>
    <t>8131</t>
  </si>
  <si>
    <t>5814</t>
  </si>
  <si>
    <t>1401</t>
  </si>
  <si>
    <t>1338</t>
  </si>
  <si>
    <t>3753</t>
  </si>
  <si>
    <t>2140</t>
  </si>
  <si>
    <t>5300</t>
  </si>
  <si>
    <t>177</t>
  </si>
  <si>
    <t>2001</t>
  </si>
  <si>
    <t>5781</t>
  </si>
  <si>
    <t>992</t>
  </si>
  <si>
    <t>729</t>
  </si>
  <si>
    <t>5933</t>
  </si>
  <si>
    <t>210</t>
  </si>
  <si>
    <t>2979</t>
  </si>
  <si>
    <t>414</t>
  </si>
  <si>
    <t>5828</t>
  </si>
  <si>
    <t>3547</t>
  </si>
  <si>
    <t>7918</t>
  </si>
  <si>
    <t>238</t>
  </si>
  <si>
    <t>265</t>
  </si>
  <si>
    <t>4289</t>
  </si>
  <si>
    <t>4117</t>
  </si>
  <si>
    <t>1067</t>
  </si>
  <si>
    <t>1247</t>
  </si>
  <si>
    <t>1419</t>
  </si>
  <si>
    <t>1751</t>
  </si>
  <si>
    <t>1579</t>
  </si>
  <si>
    <t>459</t>
  </si>
  <si>
    <t>5220</t>
  </si>
  <si>
    <t>1680</t>
  </si>
  <si>
    <t>445</t>
  </si>
  <si>
    <t>1215</t>
  </si>
  <si>
    <t>2230</t>
  </si>
  <si>
    <t>5495</t>
  </si>
  <si>
    <t>1138</t>
  </si>
  <si>
    <t>5507</t>
  </si>
  <si>
    <t>5883</t>
  </si>
  <si>
    <t>176</t>
  </si>
  <si>
    <t>1171</t>
  </si>
  <si>
    <t>151</t>
  </si>
  <si>
    <t>1208</t>
  </si>
  <si>
    <t>6709</t>
  </si>
  <si>
    <t>3857</t>
  </si>
  <si>
    <t>4407</t>
  </si>
  <si>
    <t>97</t>
  </si>
  <si>
    <t>7969</t>
  </si>
  <si>
    <t>425</t>
  </si>
  <si>
    <t>1045</t>
  </si>
  <si>
    <t>7067</t>
  </si>
  <si>
    <t>1410</t>
  </si>
  <si>
    <t>250</t>
  </si>
  <si>
    <t>7371</t>
  </si>
  <si>
    <t>16178</t>
  </si>
  <si>
    <t>1110</t>
  </si>
  <si>
    <t>9931</t>
  </si>
  <si>
    <t>5774</t>
  </si>
  <si>
    <t>5288</t>
  </si>
  <si>
    <t>2047</t>
  </si>
  <si>
    <t>Exempt Facilities Bond</t>
  </si>
  <si>
    <t>12/22/95</t>
  </si>
  <si>
    <t>07/01/29</t>
  </si>
  <si>
    <t>Payment In Lieu Of Taxes, Sales Tax, Tax Exempt Bonds</t>
  </si>
  <si>
    <t>Industrial Incentive</t>
  </si>
  <si>
    <t>12/13/96</t>
  </si>
  <si>
    <t>06/30/22</t>
  </si>
  <si>
    <t>Payment In Lieu Of Taxes</t>
  </si>
  <si>
    <t>12/19/96</t>
  </si>
  <si>
    <t>Mortgage Recording Tax, Payment In Lieu Of Taxes, Sales Tax</t>
  </si>
  <si>
    <t>02/12/97</t>
  </si>
  <si>
    <t>11/01/24</t>
  </si>
  <si>
    <t>Sales Tax, Tax Exempt Bonds</t>
  </si>
  <si>
    <t>11/06/96</t>
  </si>
  <si>
    <t>11/01/21</t>
  </si>
  <si>
    <t>Mortgage Recording Tax, Payment In Lieu Of Taxes</t>
  </si>
  <si>
    <t>01/03/97</t>
  </si>
  <si>
    <t>12/01/21</t>
  </si>
  <si>
    <t>09/25/96</t>
  </si>
  <si>
    <t>09/01/21</t>
  </si>
  <si>
    <t>03/11/98</t>
  </si>
  <si>
    <t>06/30/24</t>
  </si>
  <si>
    <t>11/17/97</t>
  </si>
  <si>
    <t>06/30/23</t>
  </si>
  <si>
    <t>10/09/97</t>
  </si>
  <si>
    <t>07/24/97</t>
  </si>
  <si>
    <t>07/16/97</t>
  </si>
  <si>
    <t>07/01/24</t>
  </si>
  <si>
    <t>Manufacturing Facilities Bond</t>
  </si>
  <si>
    <t>12/23/97</t>
  </si>
  <si>
    <t>12/31/27</t>
  </si>
  <si>
    <t>Business Incentive Rate, Mortgage Recording Tax, Payment In Lieu Of Taxes, Tax Exempt Bonds</t>
  </si>
  <si>
    <t>12/31/97</t>
  </si>
  <si>
    <t>07/01/23</t>
  </si>
  <si>
    <t>12/02/17</t>
  </si>
  <si>
    <t>02/11/98</t>
  </si>
  <si>
    <t>12/18/98</t>
  </si>
  <si>
    <t>10/09/98</t>
  </si>
  <si>
    <t>Business Incentive Rate, Mortgage Recording Tax, Payment In Lieu Of Taxes, Sales Tax, Tax Exempt Bonds</t>
  </si>
  <si>
    <t>05/14/99</t>
  </si>
  <si>
    <t>04/02/24</t>
  </si>
  <si>
    <t>Mortgage Recording Tax, Payment In Lieu Of Taxes, Sales Tax, Tax Exempt Bonds</t>
  </si>
  <si>
    <t>08/19/98</t>
  </si>
  <si>
    <t>02/23/99</t>
  </si>
  <si>
    <t>06/30/25</t>
  </si>
  <si>
    <t>05/12/99</t>
  </si>
  <si>
    <t>06/18/99</t>
  </si>
  <si>
    <t>07/01/25</t>
  </si>
  <si>
    <t>NYC Public Utility Service, Payment In Lieu Of Taxes, Sales Tax</t>
  </si>
  <si>
    <t>10/30/98</t>
  </si>
  <si>
    <t>07/16/98</t>
  </si>
  <si>
    <t>Business Incentive Rate, Mortgage Recording Tax, Payment In Lieu Of Taxes, Sales Tax</t>
  </si>
  <si>
    <t>Pooled Bond</t>
  </si>
  <si>
    <t>01/01/99</t>
  </si>
  <si>
    <t>Tax Exempt Bonds</t>
  </si>
  <si>
    <t>04/16/99</t>
  </si>
  <si>
    <t>06/10/99</t>
  </si>
  <si>
    <t>04/30/99</t>
  </si>
  <si>
    <t>02/11/99</t>
  </si>
  <si>
    <t>04/22/99</t>
  </si>
  <si>
    <t>Commercial Growth Project</t>
  </si>
  <si>
    <t>04/28/00</t>
  </si>
  <si>
    <t>12/31/19</t>
  </si>
  <si>
    <t>Business Incentive Rate, Sales Tax, Sales Tax Growth Credits</t>
  </si>
  <si>
    <t>09/15/99</t>
  </si>
  <si>
    <t>01/04/00</t>
  </si>
  <si>
    <t>11/16/99</t>
  </si>
  <si>
    <t>12/10/99</t>
  </si>
  <si>
    <t>08/01/25</t>
  </si>
  <si>
    <t>Mortgage Recording Tax, Tax Exempt Bonds</t>
  </si>
  <si>
    <t>Not For Profit Bond</t>
  </si>
  <si>
    <t>03/09/00</t>
  </si>
  <si>
    <t>03/01/20</t>
  </si>
  <si>
    <t>12/16/99</t>
  </si>
  <si>
    <t>12/01/29</t>
  </si>
  <si>
    <t>10/28/99</t>
  </si>
  <si>
    <t>Mortgage Recording Tax, NYC Public Utility Service, Payment In Lieu Of Taxes, Sales Tax</t>
  </si>
  <si>
    <t>12/07/99</t>
  </si>
  <si>
    <t>Payment In Lieu Of Taxes, Sales Tax</t>
  </si>
  <si>
    <t>09/30/99</t>
  </si>
  <si>
    <t>11/01/99</t>
  </si>
  <si>
    <t>08/25/99</t>
  </si>
  <si>
    <t>03/22/00</t>
  </si>
  <si>
    <t>06/30/26</t>
  </si>
  <si>
    <t>11/19/98</t>
  </si>
  <si>
    <t>06/30/19</t>
  </si>
  <si>
    <t>Business Incentive Rate, Payment In Lieu Of Taxes, Sales Tax, Sales Tax Growth Credits</t>
  </si>
  <si>
    <t>12/17/99</t>
  </si>
  <si>
    <t>12/20/99</t>
  </si>
  <si>
    <t>01/05/00</t>
  </si>
  <si>
    <t>06/20/00</t>
  </si>
  <si>
    <t>08/20/99</t>
  </si>
  <si>
    <t>08/31/99</t>
  </si>
  <si>
    <t>10/19/99</t>
  </si>
  <si>
    <t>09/09/99</t>
  </si>
  <si>
    <t>11/18/99</t>
  </si>
  <si>
    <t>06/07/01</t>
  </si>
  <si>
    <t>06/30/27</t>
  </si>
  <si>
    <t>07/21/00</t>
  </si>
  <si>
    <t>01/31/01</t>
  </si>
  <si>
    <t>12/31/18</t>
  </si>
  <si>
    <t>12/20/88</t>
  </si>
  <si>
    <t>12/31/23</t>
  </si>
  <si>
    <t>12/21/00</t>
  </si>
  <si>
    <t>03/29/01</t>
  </si>
  <si>
    <t>08/16/00</t>
  </si>
  <si>
    <t>07/01/19</t>
  </si>
  <si>
    <t>03/28/01</t>
  </si>
  <si>
    <t>03/01/31</t>
  </si>
  <si>
    <t>12/20/00</t>
  </si>
  <si>
    <t>05/01/26</t>
  </si>
  <si>
    <t>04/05/01</t>
  </si>
  <si>
    <t>Payment In Lieu Of Taxes, Sales Tax, Mortgage Recording Tax</t>
  </si>
  <si>
    <t>08/30/00</t>
  </si>
  <si>
    <t>06/29/01</t>
  </si>
  <si>
    <t>07/01/27</t>
  </si>
  <si>
    <t>12/13/00</t>
  </si>
  <si>
    <t>05/08/98</t>
  </si>
  <si>
    <t>12/31/25</t>
  </si>
  <si>
    <t>Sales Tax, Sales Tax Growth Credits, Sales Tax Recruitment  Credits</t>
  </si>
  <si>
    <t>11/15/01</t>
  </si>
  <si>
    <t>06/27/02</t>
  </si>
  <si>
    <t>06/30/28</t>
  </si>
  <si>
    <t>09/20/01</t>
  </si>
  <si>
    <t>09/26/01</t>
  </si>
  <si>
    <t>12/18/01</t>
  </si>
  <si>
    <t>07/01/16</t>
  </si>
  <si>
    <t>07/01/17</t>
  </si>
  <si>
    <t>10/26/02</t>
  </si>
  <si>
    <t>09/01/31</t>
  </si>
  <si>
    <t>10/26/01</t>
  </si>
  <si>
    <t>12/30/27</t>
  </si>
  <si>
    <t>06/26/02</t>
  </si>
  <si>
    <t>06/15/27</t>
  </si>
  <si>
    <t>12/27/01</t>
  </si>
  <si>
    <t>08/23/01</t>
  </si>
  <si>
    <t>10/22/01</t>
  </si>
  <si>
    <t>03/16/00</t>
  </si>
  <si>
    <t>03/01/30</t>
  </si>
  <si>
    <t>07/19/01</t>
  </si>
  <si>
    <t>05/22/02</t>
  </si>
  <si>
    <t>07/01/28</t>
  </si>
  <si>
    <t>01/02/02</t>
  </si>
  <si>
    <t>06/30/21</t>
  </si>
  <si>
    <t>Business Incentive Rate, Mortgage Recording Tax, Payment In Lieu Of Taxes, Sales Tax, Sales Tax Growth Credits</t>
  </si>
  <si>
    <t>03/25/02</t>
  </si>
  <si>
    <t>06/30/48</t>
  </si>
  <si>
    <t>NYC Public Utility Service, Sales Tax</t>
  </si>
  <si>
    <t>12/21/01</t>
  </si>
  <si>
    <t>06/30/30</t>
  </si>
  <si>
    <t>Business Incentive Rate, Mortgage Recording Tax, Sales Tax, Sales Tax Growth Credits</t>
  </si>
  <si>
    <t>12/26/01</t>
  </si>
  <si>
    <t>12/31/30</t>
  </si>
  <si>
    <t>12/06/01</t>
  </si>
  <si>
    <t>06/01/02</t>
  </si>
  <si>
    <t>05/16/02</t>
  </si>
  <si>
    <t>12/19/01</t>
  </si>
  <si>
    <t>06/13/02</t>
  </si>
  <si>
    <t>05/01/02</t>
  </si>
  <si>
    <t>04/30/22</t>
  </si>
  <si>
    <t>12/02/02</t>
  </si>
  <si>
    <t>06/27/03</t>
  </si>
  <si>
    <t>06/30/29</t>
  </si>
  <si>
    <t>04/22/03</t>
  </si>
  <si>
    <t>06/01/33</t>
  </si>
  <si>
    <t>11/20/02</t>
  </si>
  <si>
    <t>11/30/32</t>
  </si>
  <si>
    <t>01/03/03</t>
  </si>
  <si>
    <t>06/12/03</t>
  </si>
  <si>
    <t>01/10/03</t>
  </si>
  <si>
    <t>02/26/03</t>
  </si>
  <si>
    <t>01/17/17</t>
  </si>
  <si>
    <t>05/06/03</t>
  </si>
  <si>
    <t>09/11/02</t>
  </si>
  <si>
    <t>09/12/02</t>
  </si>
  <si>
    <t>06/30/04</t>
  </si>
  <si>
    <t>03/05/04</t>
  </si>
  <si>
    <t>12/01/34</t>
  </si>
  <si>
    <t>08/19/03</t>
  </si>
  <si>
    <t>Business Incentive Rate, Payment In Lieu Of Taxes, Sales Tax</t>
  </si>
  <si>
    <t>02/27/04</t>
  </si>
  <si>
    <t>07/21/24</t>
  </si>
  <si>
    <t>03/31/04</t>
  </si>
  <si>
    <t>08/07/03</t>
  </si>
  <si>
    <t>12/23/03</t>
  </si>
  <si>
    <t>Mortgage Recording Tax, Sales Tax</t>
  </si>
  <si>
    <t>12/30/03</t>
  </si>
  <si>
    <t>03/23/04</t>
  </si>
  <si>
    <t>03/01/34</t>
  </si>
  <si>
    <t>01/05/04</t>
  </si>
  <si>
    <t>07/29/98</t>
  </si>
  <si>
    <t>09/09/03</t>
  </si>
  <si>
    <t>07/30/03</t>
  </si>
  <si>
    <t>12/22/03</t>
  </si>
  <si>
    <t>06/10/04</t>
  </si>
  <si>
    <t>08/21/03</t>
  </si>
  <si>
    <t>03/16/04</t>
  </si>
  <si>
    <t>09/23/03</t>
  </si>
  <si>
    <t>01/01/33</t>
  </si>
  <si>
    <t>07/27/03</t>
  </si>
  <si>
    <t>10/01/33</t>
  </si>
  <si>
    <t>11/24/03</t>
  </si>
  <si>
    <t>06/30/99</t>
  </si>
  <si>
    <t>02/15/24</t>
  </si>
  <si>
    <t>12/02/30</t>
  </si>
  <si>
    <t>12/19/97</t>
  </si>
  <si>
    <t>06/01/20</t>
  </si>
  <si>
    <t>12/23/98</t>
  </si>
  <si>
    <t>04/04/01</t>
  </si>
  <si>
    <t>07/15/04</t>
  </si>
  <si>
    <t>03/31/22</t>
  </si>
  <si>
    <t>12/20/04</t>
  </si>
  <si>
    <t>01/03/02</t>
  </si>
  <si>
    <t>05/02/05</t>
  </si>
  <si>
    <t>05/02/30</t>
  </si>
  <si>
    <t>04/27/05</t>
  </si>
  <si>
    <t>11/17/04</t>
  </si>
  <si>
    <t>Mortgage Recording Tax, Sales Tax, Sales Tax Growth Credits</t>
  </si>
  <si>
    <t>03/03/05</t>
  </si>
  <si>
    <t>06/30/31</t>
  </si>
  <si>
    <t>Business Incentive Rate, Mortgage Recording Tax, Payment In Lieu Of Taxes</t>
  </si>
  <si>
    <t>08/10/04</t>
  </si>
  <si>
    <t>12/01/04</t>
  </si>
  <si>
    <t>12/29/04</t>
  </si>
  <si>
    <t>09/21/04</t>
  </si>
  <si>
    <t>07/30/04</t>
  </si>
  <si>
    <t>08/19/04</t>
  </si>
  <si>
    <t>08/25/04</t>
  </si>
  <si>
    <t>01/04/05</t>
  </si>
  <si>
    <t>07/01/30</t>
  </si>
  <si>
    <t>02/10/05</t>
  </si>
  <si>
    <t>12/30/04</t>
  </si>
  <si>
    <t>03/01/05</t>
  </si>
  <si>
    <t>03/30/31</t>
  </si>
  <si>
    <t>01/05/05</t>
  </si>
  <si>
    <t>06/01/35</t>
  </si>
  <si>
    <t>11/01/34</t>
  </si>
  <si>
    <t>11/05/04</t>
  </si>
  <si>
    <t>03/17/05</t>
  </si>
  <si>
    <t>06/30/20</t>
  </si>
  <si>
    <t>12/19/00</t>
  </si>
  <si>
    <t>07/01/20</t>
  </si>
  <si>
    <t>04/15/05</t>
  </si>
  <si>
    <t>06/15/05</t>
  </si>
  <si>
    <t>05/12/05</t>
  </si>
  <si>
    <t>06/29/05</t>
  </si>
  <si>
    <t>11/01/25</t>
  </si>
  <si>
    <t>06/24/05</t>
  </si>
  <si>
    <t>12/28/05</t>
  </si>
  <si>
    <t>01/25/06</t>
  </si>
  <si>
    <t>09/08/05</t>
  </si>
  <si>
    <t>06/16/06</t>
  </si>
  <si>
    <t>07/01/31</t>
  </si>
  <si>
    <t>06/22/06</t>
  </si>
  <si>
    <t>12/01/36</t>
  </si>
  <si>
    <t>BIR Energy Incentive</t>
  </si>
  <si>
    <t>03/31/01</t>
  </si>
  <si>
    <t>03/31/16</t>
  </si>
  <si>
    <t>Business Incentive Rate</t>
  </si>
  <si>
    <t>11/12/01</t>
  </si>
  <si>
    <t>09/12/16</t>
  </si>
  <si>
    <t>10/06/05</t>
  </si>
  <si>
    <t>06/29/06</t>
  </si>
  <si>
    <t>06/30/32</t>
  </si>
  <si>
    <t>12/08/05</t>
  </si>
  <si>
    <t>10/25/05</t>
  </si>
  <si>
    <t>11/09/05</t>
  </si>
  <si>
    <t>11/14/05</t>
  </si>
  <si>
    <t>05/26/06</t>
  </si>
  <si>
    <t>05/01/36</t>
  </si>
  <si>
    <t>12/22/05</t>
  </si>
  <si>
    <t>11/01/35</t>
  </si>
  <si>
    <t>12/29/05</t>
  </si>
  <si>
    <t>12/21/05</t>
  </si>
  <si>
    <t>04/26/06</t>
  </si>
  <si>
    <t>11/01/36</t>
  </si>
  <si>
    <t>08/02/03</t>
  </si>
  <si>
    <t>08/02/18</t>
  </si>
  <si>
    <t>06/01/36</t>
  </si>
  <si>
    <t>03/01/06</t>
  </si>
  <si>
    <t>06/15/06</t>
  </si>
  <si>
    <t>01/01/30</t>
  </si>
  <si>
    <t>06/20/06</t>
  </si>
  <si>
    <t>06/01/31</t>
  </si>
  <si>
    <t>09/26/06</t>
  </si>
  <si>
    <t>09/06/06</t>
  </si>
  <si>
    <t>11/16/06</t>
  </si>
  <si>
    <t>10/17/06</t>
  </si>
  <si>
    <t>08/31/18</t>
  </si>
  <si>
    <t>12/28/06</t>
  </si>
  <si>
    <t>07/01/32</t>
  </si>
  <si>
    <t>Empowerment Zone Facility Bond</t>
  </si>
  <si>
    <t>01/31/07</t>
  </si>
  <si>
    <t>01/01/37</t>
  </si>
  <si>
    <t>Commercial Project</t>
  </si>
  <si>
    <t>08/22/06</t>
  </si>
  <si>
    <t>01/01/46</t>
  </si>
  <si>
    <t>08/22/46</t>
  </si>
  <si>
    <t>07/27/06</t>
  </si>
  <si>
    <t>07/01/26</t>
  </si>
  <si>
    <t>11/20/06</t>
  </si>
  <si>
    <t>10/10/06</t>
  </si>
  <si>
    <t>01/04/07</t>
  </si>
  <si>
    <t>09/29/06</t>
  </si>
  <si>
    <t>09/25/06</t>
  </si>
  <si>
    <t>12/06/06</t>
  </si>
  <si>
    <t>10/18/06</t>
  </si>
  <si>
    <t>08/15/31</t>
  </si>
  <si>
    <t>08/01/06</t>
  </si>
  <si>
    <t>09/14/06</t>
  </si>
  <si>
    <t>09/14/36</t>
  </si>
  <si>
    <t>Mortgage Recording Tax</t>
  </si>
  <si>
    <t>12/29/06</t>
  </si>
  <si>
    <t>12/31/55</t>
  </si>
  <si>
    <t>Business Incentive Rate, Mortgage Recording Tax</t>
  </si>
  <si>
    <t>05/02/07</t>
  </si>
  <si>
    <t>11/22/06</t>
  </si>
  <si>
    <t>12/01/32</t>
  </si>
  <si>
    <t>12/14/06</t>
  </si>
  <si>
    <t>08/01/27</t>
  </si>
  <si>
    <t>02/08/07</t>
  </si>
  <si>
    <t>11/01/38</t>
  </si>
  <si>
    <t>12/21/06</t>
  </si>
  <si>
    <t>12/22/06</t>
  </si>
  <si>
    <t>05/23/07</t>
  </si>
  <si>
    <t>06/30/33</t>
  </si>
  <si>
    <t>04/26/07</t>
  </si>
  <si>
    <t>02/22/07</t>
  </si>
  <si>
    <t>03/01/32</t>
  </si>
  <si>
    <t>07/01/36</t>
  </si>
  <si>
    <t>03/29/07</t>
  </si>
  <si>
    <t>02/28/07</t>
  </si>
  <si>
    <t>03/02/07</t>
  </si>
  <si>
    <t>06/29/07</t>
  </si>
  <si>
    <t>05/18/07</t>
  </si>
  <si>
    <t>06/28/07</t>
  </si>
  <si>
    <t>11/01/37</t>
  </si>
  <si>
    <t>06/15/07</t>
  </si>
  <si>
    <t>10/02/06</t>
  </si>
  <si>
    <t>10/06/21</t>
  </si>
  <si>
    <t>EDC Loan</t>
  </si>
  <si>
    <t>03/24/06</t>
  </si>
  <si>
    <t>03/24/31</t>
  </si>
  <si>
    <t>05/17/05</t>
  </si>
  <si>
    <t>05/10/25</t>
  </si>
  <si>
    <t>08/22/21</t>
  </si>
  <si>
    <t>07/18/07</t>
  </si>
  <si>
    <t>08/31/07</t>
  </si>
  <si>
    <t>08/01/07</t>
  </si>
  <si>
    <t>08/29/07</t>
  </si>
  <si>
    <t>Liberty Bond</t>
  </si>
  <si>
    <t>10/18/07</t>
  </si>
  <si>
    <t>10/01/42</t>
  </si>
  <si>
    <t>12/01/07</t>
  </si>
  <si>
    <t>10/01/46</t>
  </si>
  <si>
    <t>Build NYC Revenue Bond</t>
  </si>
  <si>
    <t>01/31/08</t>
  </si>
  <si>
    <t>07/01/37</t>
  </si>
  <si>
    <t>11/20/07</t>
  </si>
  <si>
    <t>09/25/07</t>
  </si>
  <si>
    <t>12/03/07</t>
  </si>
  <si>
    <t>01/03/08</t>
  </si>
  <si>
    <t>11/07/07</t>
  </si>
  <si>
    <t>01/24/08</t>
  </si>
  <si>
    <t>07/01/38</t>
  </si>
  <si>
    <t>01/23/08</t>
  </si>
  <si>
    <t>11/30/38</t>
  </si>
  <si>
    <t>01/01/08</t>
  </si>
  <si>
    <t>03/01/38</t>
  </si>
  <si>
    <t>04/01/08</t>
  </si>
  <si>
    <t>06/30/34</t>
  </si>
  <si>
    <t>01/30/08</t>
  </si>
  <si>
    <t>07/01/33</t>
  </si>
  <si>
    <t>06/20/08</t>
  </si>
  <si>
    <t>05/01/08</t>
  </si>
  <si>
    <t>12/19/08</t>
  </si>
  <si>
    <t>12/17/08</t>
  </si>
  <si>
    <t>07/02/08</t>
  </si>
  <si>
    <t>09/24/08</t>
  </si>
  <si>
    <t>09/05/08</t>
  </si>
  <si>
    <t>12/11/08</t>
  </si>
  <si>
    <t>11/05/09</t>
  </si>
  <si>
    <t>06/30/35</t>
  </si>
  <si>
    <t>12/29/09</t>
  </si>
  <si>
    <t>FRESH</t>
  </si>
  <si>
    <t>03/01/10</t>
  </si>
  <si>
    <t>06/30/36</t>
  </si>
  <si>
    <t>04/07/10</t>
  </si>
  <si>
    <t>04/12/10</t>
  </si>
  <si>
    <t>10/01/93</t>
  </si>
  <si>
    <t>11/03/89</t>
  </si>
  <si>
    <t>01/01/25</t>
  </si>
  <si>
    <t>05/30/91</t>
  </si>
  <si>
    <t>05/15/21</t>
  </si>
  <si>
    <t>06/20/96</t>
  </si>
  <si>
    <t>11/02/28</t>
  </si>
  <si>
    <t>12/31/16</t>
  </si>
  <si>
    <t>05/07/86</t>
  </si>
  <si>
    <t>05/13/21</t>
  </si>
  <si>
    <t>01/04/96</t>
  </si>
  <si>
    <t>01/04/16</t>
  </si>
  <si>
    <t>12/20/95</t>
  </si>
  <si>
    <t>06/30/16</t>
  </si>
  <si>
    <t>06/12/96</t>
  </si>
  <si>
    <t>12/15/25</t>
  </si>
  <si>
    <t>04/17/97</t>
  </si>
  <si>
    <t>05/01/17</t>
  </si>
  <si>
    <t>11/10/10</t>
  </si>
  <si>
    <t>11/18/10</t>
  </si>
  <si>
    <t>Sales Tax, Sales Tax Growth Credits</t>
  </si>
  <si>
    <t>12/17/10</t>
  </si>
  <si>
    <t>Recovery Zone Facility Bond</t>
  </si>
  <si>
    <t>12/21/10</t>
  </si>
  <si>
    <t>12/15/10</t>
  </si>
  <si>
    <t>03/01/40</t>
  </si>
  <si>
    <t>04/06/11</t>
  </si>
  <si>
    <t>06/30/37</t>
  </si>
  <si>
    <t>09/01/10</t>
  </si>
  <si>
    <t>12/16/10</t>
  </si>
  <si>
    <t>12/01/30</t>
  </si>
  <si>
    <t>09/25/12</t>
  </si>
  <si>
    <t>07/20/12</t>
  </si>
  <si>
    <t>06/30/38</t>
  </si>
  <si>
    <t>05/17/13</t>
  </si>
  <si>
    <t>06/30/39</t>
  </si>
  <si>
    <t>07/26/12</t>
  </si>
  <si>
    <t>06/25/13</t>
  </si>
  <si>
    <t>07/01/39</t>
  </si>
  <si>
    <t>07/18/12</t>
  </si>
  <si>
    <t>08/01/22</t>
  </si>
  <si>
    <t>12/01/24</t>
  </si>
  <si>
    <t>07/31/12</t>
  </si>
  <si>
    <t>08/09/12</t>
  </si>
  <si>
    <t>08/01/39</t>
  </si>
  <si>
    <t>01/03/13</t>
  </si>
  <si>
    <t>08/24/12</t>
  </si>
  <si>
    <t>08/23/12</t>
  </si>
  <si>
    <t>09/20/12</t>
  </si>
  <si>
    <t>10/01/32</t>
  </si>
  <si>
    <t>09/13/12</t>
  </si>
  <si>
    <t>09/26/12</t>
  </si>
  <si>
    <t>05/22/13</t>
  </si>
  <si>
    <t>12/20/12</t>
  </si>
  <si>
    <t>05/02/13</t>
  </si>
  <si>
    <t>10/24/12</t>
  </si>
  <si>
    <t>10/01/27</t>
  </si>
  <si>
    <t>Build NYC Tax-Exempt Promissory Note</t>
  </si>
  <si>
    <t>06/03/13</t>
  </si>
  <si>
    <t>06/01/38</t>
  </si>
  <si>
    <t>12/21/12</t>
  </si>
  <si>
    <t>11/29/12</t>
  </si>
  <si>
    <t>11/29/37</t>
  </si>
  <si>
    <t>09/01/42</t>
  </si>
  <si>
    <t>11/16/12</t>
  </si>
  <si>
    <t>01/01/23</t>
  </si>
  <si>
    <t>01/04/13</t>
  </si>
  <si>
    <t>04/17/13</t>
  </si>
  <si>
    <t>04/24/13</t>
  </si>
  <si>
    <t>04/01/43</t>
  </si>
  <si>
    <t>02/28/13</t>
  </si>
  <si>
    <t>02/28/38</t>
  </si>
  <si>
    <t>04/01/13</t>
  </si>
  <si>
    <t>04/19/28</t>
  </si>
  <si>
    <t>Tax Exempt Bonds, Mortgage Recording Tax</t>
  </si>
  <si>
    <t>01/23/13</t>
  </si>
  <si>
    <t>03/01/48</t>
  </si>
  <si>
    <t>04/25/13</t>
  </si>
  <si>
    <t>06/27/13</t>
  </si>
  <si>
    <t>03/21/13</t>
  </si>
  <si>
    <t>07/01/43</t>
  </si>
  <si>
    <t>03/21/38</t>
  </si>
  <si>
    <t>06/30/43</t>
  </si>
  <si>
    <t>06/11/13</t>
  </si>
  <si>
    <t>06/01/43</t>
  </si>
  <si>
    <t>Applied Sciences NYC</t>
  </si>
  <si>
    <t>07/01/12</t>
  </si>
  <si>
    <t>07/18/11</t>
  </si>
  <si>
    <t>08/06/16</t>
  </si>
  <si>
    <t>07/14/98</t>
  </si>
  <si>
    <t>11/01/28</t>
  </si>
  <si>
    <t>01/05/11</t>
  </si>
  <si>
    <t>07/13/16</t>
  </si>
  <si>
    <t>12/08/10</t>
  </si>
  <si>
    <t>08/22/16</t>
  </si>
  <si>
    <t>02/02/11</t>
  </si>
  <si>
    <t>08/10/16</t>
  </si>
  <si>
    <t>07/14/11</t>
  </si>
  <si>
    <t>09/18/11</t>
  </si>
  <si>
    <t>09/22/11</t>
  </si>
  <si>
    <t>09/28/11</t>
  </si>
  <si>
    <t>10/06/11</t>
  </si>
  <si>
    <t>Sales Tax</t>
  </si>
  <si>
    <t>06/07/10</t>
  </si>
  <si>
    <t>09/10/16</t>
  </si>
  <si>
    <t>11/09/11</t>
  </si>
  <si>
    <t>09/16/11</t>
  </si>
  <si>
    <t>03/31/28</t>
  </si>
  <si>
    <t>12/31/22</t>
  </si>
  <si>
    <t>12/20/11</t>
  </si>
  <si>
    <t>01/06/12</t>
  </si>
  <si>
    <t>01/06/17</t>
  </si>
  <si>
    <t>02/28/12</t>
  </si>
  <si>
    <t>03/12/12</t>
  </si>
  <si>
    <t>03/02/12</t>
  </si>
  <si>
    <t>03/02/17</t>
  </si>
  <si>
    <t>02/14/14</t>
  </si>
  <si>
    <t>06/30/40</t>
  </si>
  <si>
    <t>06/15/12</t>
  </si>
  <si>
    <t>06/27/12</t>
  </si>
  <si>
    <t>06/01/19</t>
  </si>
  <si>
    <t>06/29/12</t>
  </si>
  <si>
    <t>12/15/32</t>
  </si>
  <si>
    <t>06/28/12</t>
  </si>
  <si>
    <t>06/28/42</t>
  </si>
  <si>
    <t>05/23/14</t>
  </si>
  <si>
    <t>04/01/23</t>
  </si>
  <si>
    <t>07/30/13</t>
  </si>
  <si>
    <t>12/19/13</t>
  </si>
  <si>
    <t>12/19/28</t>
  </si>
  <si>
    <t>03/17/14</t>
  </si>
  <si>
    <t>06/30/44</t>
  </si>
  <si>
    <t>07/10/13</t>
  </si>
  <si>
    <t>12/12/13</t>
  </si>
  <si>
    <t>12/04/13</t>
  </si>
  <si>
    <t>12/01/41</t>
  </si>
  <si>
    <t>07/26/13</t>
  </si>
  <si>
    <t>08/13/13</t>
  </si>
  <si>
    <t>08/15/13</t>
  </si>
  <si>
    <t>08/15/18</t>
  </si>
  <si>
    <t>07/01/13</t>
  </si>
  <si>
    <t>08/07/13</t>
  </si>
  <si>
    <t>08/07/43</t>
  </si>
  <si>
    <t>08/29/13</t>
  </si>
  <si>
    <t>08/01/13</t>
  </si>
  <si>
    <t>08/01/43</t>
  </si>
  <si>
    <t>08/28/13</t>
  </si>
  <si>
    <t>10/01/39</t>
  </si>
  <si>
    <t>04/25/12</t>
  </si>
  <si>
    <t>04/25/61</t>
  </si>
  <si>
    <t>09/19/13</t>
  </si>
  <si>
    <t>09/30/13</t>
  </si>
  <si>
    <t>10/01/43</t>
  </si>
  <si>
    <t>09/26/13</t>
  </si>
  <si>
    <t>07/01/34</t>
  </si>
  <si>
    <t>09/10/13</t>
  </si>
  <si>
    <t>09/01/38</t>
  </si>
  <si>
    <t>10/10/13</t>
  </si>
  <si>
    <t>12/19/43</t>
  </si>
  <si>
    <t>10/01/13</t>
  </si>
  <si>
    <t>12/31/13</t>
  </si>
  <si>
    <t>12/01/43</t>
  </si>
  <si>
    <t>06/18/14</t>
  </si>
  <si>
    <t>10/28/13</t>
  </si>
  <si>
    <t>12/24/13</t>
  </si>
  <si>
    <t>12/30/33</t>
  </si>
  <si>
    <t>12/11/13</t>
  </si>
  <si>
    <t>12/01/38</t>
  </si>
  <si>
    <t>03/27/14</t>
  </si>
  <si>
    <t>05/07/14</t>
  </si>
  <si>
    <t>04/17/14</t>
  </si>
  <si>
    <t>12/17/13</t>
  </si>
  <si>
    <t>06/03/14</t>
  </si>
  <si>
    <t>06/01/44</t>
  </si>
  <si>
    <t>04/11/14</t>
  </si>
  <si>
    <t>06/01/29</t>
  </si>
  <si>
    <t>03/21/14</t>
  </si>
  <si>
    <t>03/01/44</t>
  </si>
  <si>
    <t>03/28/14</t>
  </si>
  <si>
    <t>05/14/14</t>
  </si>
  <si>
    <t>11/15/27</t>
  </si>
  <si>
    <t>05/02/14</t>
  </si>
  <si>
    <t>05/01/39</t>
  </si>
  <si>
    <t>02/27/14</t>
  </si>
  <si>
    <t>03/06/19</t>
  </si>
  <si>
    <t>03/18/14</t>
  </si>
  <si>
    <t>02/24/14</t>
  </si>
  <si>
    <t>02/24/24</t>
  </si>
  <si>
    <t>03/25/14</t>
  </si>
  <si>
    <t>03/25/29</t>
  </si>
  <si>
    <t>06/27/96</t>
  </si>
  <si>
    <t>09/11/18</t>
  </si>
  <si>
    <t>06/06/14</t>
  </si>
  <si>
    <t>11/01/31</t>
  </si>
  <si>
    <t>04/14/14</t>
  </si>
  <si>
    <t>09/01/25</t>
  </si>
  <si>
    <t>12/19/99</t>
  </si>
  <si>
    <t>06/06/95</t>
  </si>
  <si>
    <t>06/30/17</t>
  </si>
  <si>
    <t>01/01/16</t>
  </si>
  <si>
    <t>08/28/14</t>
  </si>
  <si>
    <t>12/11/15</t>
  </si>
  <si>
    <t>07/17/14</t>
  </si>
  <si>
    <t>07/01/44</t>
  </si>
  <si>
    <t>12/05/14</t>
  </si>
  <si>
    <t>11/07/14</t>
  </si>
  <si>
    <t>07/30/29</t>
  </si>
  <si>
    <t>12/23/14</t>
  </si>
  <si>
    <t>09/10/14</t>
  </si>
  <si>
    <t>07/28/14</t>
  </si>
  <si>
    <t>07/24/14</t>
  </si>
  <si>
    <t>07/24/39</t>
  </si>
  <si>
    <t>02/12/15</t>
  </si>
  <si>
    <t>03/01/39</t>
  </si>
  <si>
    <t>08/19/15</t>
  </si>
  <si>
    <t>06/30/41</t>
  </si>
  <si>
    <t>11/14/14</t>
  </si>
  <si>
    <t>10/23/14</t>
  </si>
  <si>
    <t>10/15/14</t>
  </si>
  <si>
    <t>08/06/14</t>
  </si>
  <si>
    <t>08/14/14</t>
  </si>
  <si>
    <t>10/29/14</t>
  </si>
  <si>
    <t>10/29/30</t>
  </si>
  <si>
    <t>11/12/14</t>
  </si>
  <si>
    <t>12/01/45</t>
  </si>
  <si>
    <t>12/10/14</t>
  </si>
  <si>
    <t>11/01/44</t>
  </si>
  <si>
    <t>12/18/14</t>
  </si>
  <si>
    <t>01/01/35</t>
  </si>
  <si>
    <t>02/20/15</t>
  </si>
  <si>
    <t>02/01/40</t>
  </si>
  <si>
    <t>11/25/14</t>
  </si>
  <si>
    <t>01/05/16</t>
  </si>
  <si>
    <t>09/05/14</t>
  </si>
  <si>
    <t>09/22/14</t>
  </si>
  <si>
    <t>09/01/15</t>
  </si>
  <si>
    <t>01/05/15</t>
  </si>
  <si>
    <t>02/05/15</t>
  </si>
  <si>
    <t>02/01/25</t>
  </si>
  <si>
    <t>11/20/14</t>
  </si>
  <si>
    <t>11/26/14</t>
  </si>
  <si>
    <t>04/17/15</t>
  </si>
  <si>
    <t>03/13/15</t>
  </si>
  <si>
    <t>01/27/16</t>
  </si>
  <si>
    <t>02/01/39</t>
  </si>
  <si>
    <t>06/17/15</t>
  </si>
  <si>
    <t>06/17/40</t>
  </si>
  <si>
    <t>04/21/15</t>
  </si>
  <si>
    <t>04/01/35</t>
  </si>
  <si>
    <t>05/21/15</t>
  </si>
  <si>
    <t>04/14/15</t>
  </si>
  <si>
    <t>06/30/45</t>
  </si>
  <si>
    <t>02/13/15</t>
  </si>
  <si>
    <t>07/01/35</t>
  </si>
  <si>
    <t>07/23/15</t>
  </si>
  <si>
    <t>07/01/45</t>
  </si>
  <si>
    <t>07/01/15</t>
  </si>
  <si>
    <t>04/01/45</t>
  </si>
  <si>
    <t>11/24/15</t>
  </si>
  <si>
    <t>11/01/45</t>
  </si>
  <si>
    <t>02/09/16</t>
  </si>
  <si>
    <t>06/01/45</t>
  </si>
  <si>
    <t>07/15/15</t>
  </si>
  <si>
    <t>07/15/43</t>
  </si>
  <si>
    <t>12/02/15</t>
  </si>
  <si>
    <t>12/01/25</t>
  </si>
  <si>
    <t>09/10/15</t>
  </si>
  <si>
    <t>09/01/45</t>
  </si>
  <si>
    <t>04/07/15</t>
  </si>
  <si>
    <t>12/10/15</t>
  </si>
  <si>
    <t>10/09/15</t>
  </si>
  <si>
    <t>10/01/40</t>
  </si>
  <si>
    <t>09/09/15</t>
  </si>
  <si>
    <t>09/25/15</t>
  </si>
  <si>
    <t>04/12/16</t>
  </si>
  <si>
    <t>04/01/40</t>
  </si>
  <si>
    <t>11/02/15</t>
  </si>
  <si>
    <t>10/30/15</t>
  </si>
  <si>
    <t>06/28/16</t>
  </si>
  <si>
    <t>07/01/41</t>
  </si>
  <si>
    <t>09/29/15</t>
  </si>
  <si>
    <t>09/30/15</t>
  </si>
  <si>
    <t>10/01/45</t>
  </si>
  <si>
    <t>12/17/15</t>
  </si>
  <si>
    <t>11/17/15</t>
  </si>
  <si>
    <t>01/14/16</t>
  </si>
  <si>
    <t>04/07/16</t>
  </si>
  <si>
    <t>02/12/16</t>
  </si>
  <si>
    <t>02/12/26</t>
  </si>
  <si>
    <t>10/15/15</t>
  </si>
  <si>
    <t>02/26/16</t>
  </si>
  <si>
    <t>03/01/41</t>
  </si>
  <si>
    <t>05/03/16</t>
  </si>
  <si>
    <t>05/03/46</t>
  </si>
  <si>
    <t>01/29/16</t>
  </si>
  <si>
    <t>06/01/46</t>
  </si>
  <si>
    <t>06/24/16</t>
  </si>
  <si>
    <t>06/30/42</t>
  </si>
  <si>
    <t>06/29/31</t>
  </si>
  <si>
    <t>06/14/17</t>
  </si>
  <si>
    <t>05/01/41</t>
  </si>
  <si>
    <t>09/08/16</t>
  </si>
  <si>
    <t>09/01/41</t>
  </si>
  <si>
    <t>07/21/16</t>
  </si>
  <si>
    <t>08/24/16</t>
  </si>
  <si>
    <t>11/01/26</t>
  </si>
  <si>
    <t>11/29/16</t>
  </si>
  <si>
    <t>12/26/41</t>
  </si>
  <si>
    <t>12/16/16</t>
  </si>
  <si>
    <t>12/21/16</t>
  </si>
  <si>
    <t>09/01/46</t>
  </si>
  <si>
    <t>12/30/16</t>
  </si>
  <si>
    <t>12/01/16</t>
  </si>
  <si>
    <t>09/29/16</t>
  </si>
  <si>
    <t>09/22/16</t>
  </si>
  <si>
    <t>10/01/36</t>
  </si>
  <si>
    <t>01/05/17</t>
  </si>
  <si>
    <t>07/28/16</t>
  </si>
  <si>
    <t>07/31/21</t>
  </si>
  <si>
    <t>01/26/17</t>
  </si>
  <si>
    <t>12/20/16</t>
  </si>
  <si>
    <t>01/04/17</t>
  </si>
  <si>
    <t>02/22/17</t>
  </si>
  <si>
    <t>02/01/42</t>
  </si>
  <si>
    <t>06/16/17</t>
  </si>
  <si>
    <t>06/01/42</t>
  </si>
  <si>
    <t>05/01/37</t>
  </si>
  <si>
    <t>06/01/48</t>
  </si>
  <si>
    <t>06/28/17</t>
  </si>
  <si>
    <t>New Markets Tax Credits Program</t>
  </si>
  <si>
    <t>05/05/17</t>
  </si>
  <si>
    <t>12/31/51</t>
  </si>
  <si>
    <t>221112  Fossil Fuel Electric Power Generation</t>
  </si>
  <si>
    <t>311612  Meat Processed from Carcasses</t>
  </si>
  <si>
    <t>441110  New Car Dealers</t>
  </si>
  <si>
    <t>481112  Scheduled Freight Air Transportation</t>
  </si>
  <si>
    <t>485410  School and Employee Bus Transportation</t>
  </si>
  <si>
    <t>561790  Other Services to Buildings and Dwellings</t>
  </si>
  <si>
    <t>485113  Bus and Other Motor Vehicle Transit Systems</t>
  </si>
  <si>
    <t>722511  Full-Service Restaurants</t>
  </si>
  <si>
    <t>311320  Chocolate and Confectionery Manufacturing from Cacao Beans</t>
  </si>
  <si>
    <t>238210  Electrical Contractors</t>
  </si>
  <si>
    <t>424410  General Line Grocery Merchant Wholesalers</t>
  </si>
  <si>
    <t>488510  Freight Transportation Arrangement</t>
  </si>
  <si>
    <t>332215  Metal Kitchen Cookware, Utensil, Cutlery, and Flatware (except Precious) Manufacturing</t>
  </si>
  <si>
    <t>321911  Wood Window and Door Manufacturing</t>
  </si>
  <si>
    <t>562111  Solid Waste Collection</t>
  </si>
  <si>
    <t>335222  Household Refrigerator and Home Freezer Manufacturing</t>
  </si>
  <si>
    <t>326199  All Other Plastics Product Manufacturing</t>
  </si>
  <si>
    <t>238990  All Other Specialty Trade Contractors</t>
  </si>
  <si>
    <t>335121  Residential Electric Lighting Fixture Manufacturing</t>
  </si>
  <si>
    <t>484110  General Freight Trucking, Local</t>
  </si>
  <si>
    <t>423720  Plumbing and Heating Equipment and Supplies (Hydronics) Merchant Wholesalers</t>
  </si>
  <si>
    <t>339992  Musical Instrument Manufacturing</t>
  </si>
  <si>
    <t>236210  Industrial Building Construction</t>
  </si>
  <si>
    <t>332710  Machine Shops</t>
  </si>
  <si>
    <t>623990  Other Residential Care Facilities</t>
  </si>
  <si>
    <t>311812  Commercial Bakeries</t>
  </si>
  <si>
    <t>493190  Other Warehousing and Storage</t>
  </si>
  <si>
    <t>339999  All Other Miscellaneous Manufacturing</t>
  </si>
  <si>
    <t>337212  Custom Architectural Woodwork and Millwork Manufacturing</t>
  </si>
  <si>
    <t>325520  Adhesive Manufacturing</t>
  </si>
  <si>
    <t>442299  All Other Home Furnishings Stores</t>
  </si>
  <si>
    <t>424490  Other Grocery and Related Products Merchant Wholesalers</t>
  </si>
  <si>
    <t>623210  Residential Mental Retardation Facilities</t>
  </si>
  <si>
    <t>541720  Research and Development in the Social Sciences and Humanities</t>
  </si>
  <si>
    <t>611110  Elementary and Secondary Schools</t>
  </si>
  <si>
    <t>332321  Metal Window and Door Manufacturing</t>
  </si>
  <si>
    <t>424330  Women's, Children's, and Infants' Clothing and Accessories Merchant Wholesalers</t>
  </si>
  <si>
    <t>444190  Other Building Material Dealers</t>
  </si>
  <si>
    <t>611699  All Other Miscellaneous Schools and Instruction</t>
  </si>
  <si>
    <t>443142  Electronics Stores</t>
  </si>
  <si>
    <t>311911  Roasted Nuts and Peanut Butter Manufacturing</t>
  </si>
  <si>
    <t>511130  Book Publishers</t>
  </si>
  <si>
    <t>323117  Books Printing</t>
  </si>
  <si>
    <t>484210  Used Household and Office Goods Moving</t>
  </si>
  <si>
    <t>453220  Gift, Novelty, and Souvenir Stores</t>
  </si>
  <si>
    <t>812320  Drycleaning and Laundry Services (except Coin-Operated)</t>
  </si>
  <si>
    <t>423120  Motor Vehicle Supplies and New Parts Merchant Wholesalers</t>
  </si>
  <si>
    <t>424440  Poultry and Poultry Product Merchant Wholesalers</t>
  </si>
  <si>
    <t>313230  Nonwoven Fabric Mills</t>
  </si>
  <si>
    <t>624120  Services for the Elderly and Persons with Disabilities</t>
  </si>
  <si>
    <t>337127  Institutional Furniture Manufacturing</t>
  </si>
  <si>
    <t>722320  Caterers</t>
  </si>
  <si>
    <t>515210  Cable and Other Subscription Programming</t>
  </si>
  <si>
    <t>515120  Television Broadcasting</t>
  </si>
  <si>
    <t>623110  Nursing Care Facilities</t>
  </si>
  <si>
    <t>812930  Parking Lots and Garages</t>
  </si>
  <si>
    <t>423620  Electrical and Electronic Appliance, Television, and Radio Set Merchant Wholesalers</t>
  </si>
  <si>
    <t>335313  Switchgear and Switchboard Apparatus Manufacturing</t>
  </si>
  <si>
    <t>331221  Rolled Steel Shape Manufacturing</t>
  </si>
  <si>
    <t>332216  Saw Blade and Handtool Manufacturing</t>
  </si>
  <si>
    <t>519190  All Other Information Services</t>
  </si>
  <si>
    <t>423420  Office Equipment Merchant Wholesalers</t>
  </si>
  <si>
    <t>336399  All Other Motor Vehicle Parts Manufacturing</t>
  </si>
  <si>
    <t>423450  Medical, Dental, and Hospital Equipment and Supplies Merchant Wholesalers</t>
  </si>
  <si>
    <t>339950  Sign Manufacturing</t>
  </si>
  <si>
    <t>622210  Psychiatric and Substance Abuse Hospitals</t>
  </si>
  <si>
    <t>624410  Child Day Care Services</t>
  </si>
  <si>
    <t>332322  Sheet Metal Work Manufacturing</t>
  </si>
  <si>
    <t>488119  Other Airport Operations</t>
  </si>
  <si>
    <t>424320  Men's and Boys' Clothing and Furnishings Merchant Wholesalers</t>
  </si>
  <si>
    <t>624110  Child and Youth Services</t>
  </si>
  <si>
    <t>621910  Ambulance Services</t>
  </si>
  <si>
    <t>524113  Direct Life Insurance Carriers</t>
  </si>
  <si>
    <t>511110  Newspaper Publishers</t>
  </si>
  <si>
    <t>492110  Couriers</t>
  </si>
  <si>
    <t>332813  Electroplating, Plating, Polishing, Anodizing, and Coloring</t>
  </si>
  <si>
    <t>332919  Other Metal Valve and Pipe Fitting Manufacturing</t>
  </si>
  <si>
    <t>337214  Office Furniture (except Wood) Manufacturing</t>
  </si>
  <si>
    <t>315220  Men’s and Boys’ Cut and Sew Apparel Manufacturing</t>
  </si>
  <si>
    <t>523120  Securities Brokerage</t>
  </si>
  <si>
    <t>337215  Showcase, Partition, Shelving, and Locker Manufacturing</t>
  </si>
  <si>
    <t>311710  Seafood Product Preparation and Packaging</t>
  </si>
  <si>
    <t>315210  Cut and Sew Apparel Contractors</t>
  </si>
  <si>
    <t>712110  Museums</t>
  </si>
  <si>
    <t>333415  Air-Conditioning and Warm Air Heating Equipment and Commercial and Industrial Refrigeration Equipmen</t>
  </si>
  <si>
    <t>424810  Beer and Ale Merchant Wholesalers</t>
  </si>
  <si>
    <t>238220  Plumbing, Heating, and Air-Conditioning Contractors</t>
  </si>
  <si>
    <t>812331  Linen Supply</t>
  </si>
  <si>
    <t>333911  Pump and Pumping Equipment Manufacturing</t>
  </si>
  <si>
    <t>813910  Business Associations</t>
  </si>
  <si>
    <t>325620  Toilet Preparation Manufacturing</t>
  </si>
  <si>
    <t>323111  Commercial Gravure Printing</t>
  </si>
  <si>
    <t>326121  Unlaminated Plastics Profile Shape Manufacturing</t>
  </si>
  <si>
    <t>339116  Dental Laboratories</t>
  </si>
  <si>
    <t>531120  Lessors of Nonresidential Buildings (except Miniwarehouses)</t>
  </si>
  <si>
    <t>541430  Graphic Design Services</t>
  </si>
  <si>
    <t>711110  Theater Companies and Dinner Theaters</t>
  </si>
  <si>
    <t>611310  Colleges, Universities, and Professional Schools</t>
  </si>
  <si>
    <t>622110  General Medical and Surgical Hospitals</t>
  </si>
  <si>
    <t>333612  Speed Changer, Industrial High-Speed Drive, and Gear Manufacturing</t>
  </si>
  <si>
    <t>311412  Frozen Specialty Food Manufacturing</t>
  </si>
  <si>
    <t>541211  Offices of Certified Public Accountants</t>
  </si>
  <si>
    <t>423990  Other Miscellaneous Durable Goods Merchant Wholesalers</t>
  </si>
  <si>
    <t>522110  Commercial Banking</t>
  </si>
  <si>
    <t>322121  Paper (except Newsprint) Mills</t>
  </si>
  <si>
    <t>327310  Cement Manufacturing</t>
  </si>
  <si>
    <t>314120  Curtain and Linen Mills</t>
  </si>
  <si>
    <t>313210  Broadwoven Fabric Mills</t>
  </si>
  <si>
    <t>424820  Wine and Distilled Alcoholic Beverage Merchant Wholesalers</t>
  </si>
  <si>
    <t>325211  Plastics Material and Resin Manufacturing</t>
  </si>
  <si>
    <t>237110  Water and Sewer Line and Related Structures Construction</t>
  </si>
  <si>
    <t>236220  Commercial and Institutional Building Construction</t>
  </si>
  <si>
    <t>813311  Human Rights Organizations</t>
  </si>
  <si>
    <t>624190  Other Individual and Family Services</t>
  </si>
  <si>
    <t>313240  Knit Fabric Mills</t>
  </si>
  <si>
    <t>335122  Commercial, Industrial, and Institutional Electric Lighting Fixture Manufacturing</t>
  </si>
  <si>
    <t>423390  Other Construction Material Merchant Wholesalers</t>
  </si>
  <si>
    <t>523210  Securities and Commodity Exchanges</t>
  </si>
  <si>
    <t>561621  Security Systems Services (except Locksmiths)</t>
  </si>
  <si>
    <t>337910  Mattress Manufacturing</t>
  </si>
  <si>
    <t>423610  Electrical Apparatus and Equipment, Wiring Supplies, and Related Equipment Merchant  Wholesalers</t>
  </si>
  <si>
    <t>451110  Sporting Goods Stores</t>
  </si>
  <si>
    <t>813212  Voluntary Health Organizations</t>
  </si>
  <si>
    <t>561110  Office Administrative Services</t>
  </si>
  <si>
    <t>312111  Soft Drink Manufacturing</t>
  </si>
  <si>
    <t>493110  General Warehousing and Storage</t>
  </si>
  <si>
    <t>424130  Industrial and Personal Service Paper Merchant Wholesalers</t>
  </si>
  <si>
    <t>711310  Promoters of Performing Arts, Sports, and Similar Events with Facilities</t>
  </si>
  <si>
    <t>424430  Dairy Product (except Dried or Canned) Merchant Wholesalers</t>
  </si>
  <si>
    <t>423830  Industrial Machinery and Equipment Merchant Wholesalers</t>
  </si>
  <si>
    <t>332913  Plumbing Fixture Fitting and Trim Manufacturing</t>
  </si>
  <si>
    <t>311999  All Other Miscellaneous Food Manufacturing</t>
  </si>
  <si>
    <t>332510  Hardware Manufacturing</t>
  </si>
  <si>
    <t>452112  Discount Department Stores</t>
  </si>
  <si>
    <t>541710  Research and Development in the Physical, Engineering, and Life Sciences</t>
  </si>
  <si>
    <t>813319  Other Social Advocacy Organizations</t>
  </si>
  <si>
    <t>531390  Other Activities Related to Real Estate</t>
  </si>
  <si>
    <t>813219  Other Grantmaking and Giving Services</t>
  </si>
  <si>
    <t>523920  Portfolio Management</t>
  </si>
  <si>
    <t>452990  All Other General Merchandise Stores</t>
  </si>
  <si>
    <t>522320  Financial Transactions Processing, Reserve, and Clearinghouse Activities</t>
  </si>
  <si>
    <t>238120  Structural Steel and Precast Concrete Contractors</t>
  </si>
  <si>
    <t>721110  Hotels (except Casino Hotels) and Motels</t>
  </si>
  <si>
    <t>541870  Advertising Material Distribution Services</t>
  </si>
  <si>
    <t>326111  Plastics Bag Manufacturing</t>
  </si>
  <si>
    <t>541420  Industrial Design Services</t>
  </si>
  <si>
    <t>813312  Environment, Conservation and Wildlife Organizations</t>
  </si>
  <si>
    <t>423320  Brick, Stone, and Related Construction Material Merchant Wholesalers</t>
  </si>
  <si>
    <t>623220  Residential Mental Health and Substance Abuse Facilities</t>
  </si>
  <si>
    <t>454311  Heating Oil Dealers</t>
  </si>
  <si>
    <t>519120  Libraries and Archives</t>
  </si>
  <si>
    <t>488991  Packing and Crating</t>
  </si>
  <si>
    <t>331111  Iron and Steel Mills</t>
  </si>
  <si>
    <t>424460  Fish and Seafood Merchant Wholesalers</t>
  </si>
  <si>
    <t>339112  Surgical and Medical Instrument Manufacturing</t>
  </si>
  <si>
    <t>445110  Supermarkets and Other Grocery (except Convenience) Stores</t>
  </si>
  <si>
    <t>562920  Materials Recovery Facilities</t>
  </si>
  <si>
    <t>515111  Radio Networks</t>
  </si>
  <si>
    <t>521110  Monetary Authorities - Central Bank</t>
  </si>
  <si>
    <t>523110  Investment Banking and Securities Dealing</t>
  </si>
  <si>
    <t>332312  Fabricated Structural Metal Manufacturing</t>
  </si>
  <si>
    <t>531311  Residential Property Managers</t>
  </si>
  <si>
    <t>337122  Nonupholstered Wood Household Furniture Manufacturing</t>
  </si>
  <si>
    <t>481111  Scheduled Passenger Air Transportation</t>
  </si>
  <si>
    <t>551112  Offices of Other Holding Companies</t>
  </si>
  <si>
    <t>531210  Offices of Real Estate Agents and Brokers</t>
  </si>
  <si>
    <t>541310  Architectural Services</t>
  </si>
  <si>
    <t>531190  Lessors of Other Real Estate Property</t>
  </si>
  <si>
    <t>332313  Plate Work Manufacturing</t>
  </si>
  <si>
    <t>332323  Ornamental and Architectural Metal Work Manufacturing</t>
  </si>
  <si>
    <t>531312  Nonresidential Property Managers</t>
  </si>
  <si>
    <t>221210  Natural Gas Distribution</t>
  </si>
  <si>
    <t>339910  Jewelry and Silverware Manufacturing</t>
  </si>
  <si>
    <t>492210  Local Messengers and Local Delivery</t>
  </si>
  <si>
    <t>532310  General Rental Centers</t>
  </si>
  <si>
    <t>311991  Perishable Prepared Food Manufacturing</t>
  </si>
  <si>
    <t>339993  Fastener, Button, Needle, and Pin Manufacturing</t>
  </si>
  <si>
    <t>531930  Other Activities Related to Real Estate</t>
  </si>
  <si>
    <t>311919  Other Snack Food Manufacturing</t>
  </si>
  <si>
    <t>624310  Vocational Rehabilitation Services</t>
  </si>
  <si>
    <t>334519  Other Measuring and Controlling Device Manufacturing</t>
  </si>
  <si>
    <t>332117  Powder Metallurgy Part Manufacturing</t>
  </si>
  <si>
    <t>623311  Assisted-living facilities with on-site nursing facilities</t>
  </si>
  <si>
    <t>335932  Noncurrent-Carrying Wiring Device Manufacturing</t>
  </si>
  <si>
    <t>623210  Residential Intellectual and Developmental Disability Facilities</t>
  </si>
  <si>
    <t>333519 Rolling Mill and Other Metalworking Machinery Manufacturing</t>
  </si>
  <si>
    <t>624229 Other Community Housing Services</t>
  </si>
  <si>
    <t>312113 Ice Manufacturing</t>
  </si>
  <si>
    <t>813319 Other Social Advocacy Organizations</t>
  </si>
  <si>
    <t>322121 Paper (except Newsprint) Mills</t>
  </si>
  <si>
    <t>811420 Reupholstery and Furniture Repair</t>
  </si>
  <si>
    <t>488330 Navigational Services to Shipping</t>
  </si>
  <si>
    <t>611110 Elementary and Secondary Schools</t>
  </si>
  <si>
    <t>611710  Educational Support Services</t>
  </si>
  <si>
    <t>511210 Software Publishers</t>
  </si>
  <si>
    <t>311710 Seafood Product Preparation and Packaging</t>
  </si>
  <si>
    <t>238210 Electrical Contractors and Other Wiring Installation Contractors</t>
  </si>
  <si>
    <t>315240 Women's, Girls', and Infants' Cut and Sew Apparel Manufacturing</t>
  </si>
  <si>
    <t>624190 Other Individual and Family Services</t>
  </si>
  <si>
    <t>441228 Motorcycle, ATV, and All Other Motor Vehicle Dealers</t>
  </si>
  <si>
    <t>335929 Other Communication and Energy Wire Manufacturing</t>
  </si>
  <si>
    <t>621111  Offices of Physicians (except Mental Health Specialists)</t>
  </si>
  <si>
    <t>532490 Other Commercial and Industrial Machinery and Equipment Rental and Leasing</t>
  </si>
  <si>
    <t>237990 Other Heavy and Civil Engineering Construction</t>
  </si>
  <si>
    <t>624190 Other Individual and Family Services</t>
  </si>
  <si>
    <t>325612 Polish and Other Sanitation Good Manufacturing</t>
  </si>
  <si>
    <t>531120 Lessors of Nonresidential Buildings (except Miniwarehouses)</t>
  </si>
  <si>
    <t>522310 Mortgage and Nonmortgage Loan Brokers</t>
  </si>
  <si>
    <t>315292 Fur and Leather Apparel Manufacturing</t>
  </si>
  <si>
    <t>311712 Fresh and Frozen Seafood Processing</t>
  </si>
  <si>
    <t>424460 Fish and Seafood Merchant Wholesalers</t>
  </si>
  <si>
    <t>624229 Other Community Housing Services</t>
  </si>
  <si>
    <t>424470 Meat and Meat Product Merchant Wholesalers</t>
  </si>
  <si>
    <t>541990 All Other Professional, Scientific, and Technical Services</t>
  </si>
  <si>
    <t>321 Wood Product Manufacturing</t>
  </si>
  <si>
    <t>484110 General Freight Trucking, Local</t>
  </si>
  <si>
    <t>451211 Book Stores</t>
  </si>
  <si>
    <t>236210 Industrial Building Construction</t>
  </si>
  <si>
    <t>813410 Civic and Social Organizations</t>
  </si>
  <si>
    <t>611310 Colleges, Universities, and Professional Schools</t>
  </si>
  <si>
    <t>488119 Other Airport Operations</t>
  </si>
  <si>
    <t>541720 Research and Development in the Social Sciences and Humanities</t>
  </si>
  <si>
    <t>326112 Plastics Packaging Film and Sheet (including Laminated) Manufacturing</t>
  </si>
  <si>
    <t>321911 Wood Window and Door Manufacturing</t>
  </si>
  <si>
    <t>624110 Child and Youth Services</t>
  </si>
  <si>
    <t>813219 Other Grantmaking and Giving Services</t>
  </si>
  <si>
    <t>541360 Geophysical Surveying and Mapping Services</t>
  </si>
  <si>
    <t>488320 Marine Cargo Handling</t>
  </si>
  <si>
    <t>624100 Individual and Family Services</t>
  </si>
  <si>
    <t>621111 Offices of Physicians (except Mental Health Specialists)</t>
  </si>
  <si>
    <t>624120 Services for the Elderly and Persons with Disabilities</t>
  </si>
  <si>
    <t>339994 Broom, Brush, and Mop Manufacturing</t>
  </si>
  <si>
    <t>713940 Fitness and Recreational Sports Centers</t>
  </si>
  <si>
    <t>FY 17 Employment is reported 0.</t>
  </si>
  <si>
    <t>91147</t>
  </si>
  <si>
    <t>FY 17 Employment Data is not reported.</t>
  </si>
  <si>
    <t>NYCIDA terminated its agreement with the company and the company repaid benefits in FY17.</t>
  </si>
  <si>
    <t>Estimate is "72" based on last reported data [FY16].</t>
  </si>
  <si>
    <t>Project's agreement terminated during FY 2017.</t>
  </si>
  <si>
    <t>Number of Jobs (FTE) in connection with the project at application is 10.5 and may represent Citywide employment.</t>
  </si>
  <si>
    <t>As a result of employment declines, NYCIDA applied reductions to the company's remaining benefits and demanded a repayment of benefits in FY2016.</t>
  </si>
  <si>
    <t>Recapture/cancellation/reduction amount includes reductions of future benefits</t>
  </si>
  <si>
    <t>Company participates in additional Industrial Incentive project(s). Employment and tax data above include data from the additional project(s).</t>
  </si>
  <si>
    <t>As a result of the company’s misuse of their sales tax exemptions,  NYCIDA applied reductions to the company's remaining benefits and demanded a repayment of benefits in FY2017.</t>
  </si>
  <si>
    <t>Estimate is "12" based on last reported data [FY16].</t>
  </si>
  <si>
    <t>Company participates in additional Land Sale project(s). Employment and tax data above include data from the additional project(s).</t>
  </si>
  <si>
    <t>92547</t>
  </si>
  <si>
    <t>Estimate is "8" based on last reported data [FY16].</t>
  </si>
  <si>
    <t>92567</t>
  </si>
  <si>
    <t>Estimate is "92" based on last reported data [FY16].</t>
  </si>
  <si>
    <t>Project has multiple locations in borough(s) Manhattan and council district(s) 1, 3, 4, 39. Project "Location" refers to main location.</t>
  </si>
  <si>
    <t>As a result of employment declines NYCIDA applied reductions to the company's remaining benefits in FY 2013, FY 2015, FY 2016 and FY 2017.</t>
  </si>
  <si>
    <t>Estimate is "7" based on last reported data [FY16].</t>
  </si>
  <si>
    <t>Estimate is "370" based on last reported data [FY16].</t>
  </si>
  <si>
    <t>Estimate is "46" based on last reported data [FY16].</t>
  </si>
  <si>
    <t>Project has multiple locations in borough(s) Manhattan, Queens and council district(s) 1, 2, 4, 22, 26. Project "Location" refers to main location.</t>
  </si>
  <si>
    <t>As a result of employment declines in FY 2015, FY 2016 and FY 2017 NYCIDA collected three recapture payments of benefits.</t>
  </si>
  <si>
    <t>As a result of employment declines in FY 2006, FY 2013, FY 2014, FY 2015, FY 2016 and FY 2017 NYCIDA applied reductions to the company's remaining benefits.</t>
  </si>
  <si>
    <t>92691</t>
  </si>
  <si>
    <t>Estimate is "59" based on last reported data [FY16].</t>
  </si>
  <si>
    <t>Estimate is "61" based on last reported data [FY16].</t>
  </si>
  <si>
    <t>Estimate is "53" based on last reported data [FY16].</t>
  </si>
  <si>
    <t>Estimate is "18" based on last reported data [FY16].</t>
  </si>
  <si>
    <t>Company is eligible to receive PILOT benefits after 6/30/17. </t>
  </si>
  <si>
    <t>Estimate is "10" based on last reported data [FY16].</t>
  </si>
  <si>
    <t>92799</t>
  </si>
  <si>
    <t>Estimate is "105" based on last reported data [FY16].</t>
  </si>
  <si>
    <t>Estimate is "50" based on last reported data [FY16].</t>
  </si>
  <si>
    <t>Estimate is "143" based on last reported data [FY16].</t>
  </si>
  <si>
    <t>Estimate is "377" based on last reported data [FY16].</t>
  </si>
  <si>
    <t>As a result of employment declines, NYCIDA collected a recapture payment of benefits in FY 2013.</t>
  </si>
  <si>
    <t>Estimate is "248" based on last reported data [FY16].</t>
  </si>
  <si>
    <t>Estimate is "47" based on last reported data [FY16].</t>
  </si>
  <si>
    <t>Estimate is "304" based on last reported data [FY16].</t>
  </si>
  <si>
    <t>Estimate is "91" based on last reported data [FY16].</t>
  </si>
  <si>
    <t>Estimate is "52" based on last reported data [FY16].</t>
  </si>
  <si>
    <t>Estimate is "624" based on last reported data [FY16].</t>
  </si>
  <si>
    <t>Estimate is "1983" based on last reported data [FY16].</t>
  </si>
  <si>
    <t>93063</t>
  </si>
  <si>
    <t>Estimate is "192" based on last reported data [FY16].</t>
  </si>
  <si>
    <t>Business Incentive Rate benefits expired in FY 2017.</t>
  </si>
  <si>
    <t>Project not substantially complete as of 6/30/2017.</t>
  </si>
  <si>
    <t>Estimate is "6" based on last reported data [FY16].</t>
  </si>
  <si>
    <t>Estimate is "58" based on last reported data [FY16].</t>
  </si>
  <si>
    <t>93171</t>
  </si>
  <si>
    <t>Company participates in additional EDC Loan project(s). Employment and tax data above include data from the additional project(s).</t>
  </si>
  <si>
    <t>Estimate is "1066" based on last reported data [FY16].</t>
  </si>
  <si>
    <t>Estimate is "170" based on last reported data [FY16].</t>
  </si>
  <si>
    <t>Estimate is "205" based on last reported data [FY16].</t>
  </si>
  <si>
    <t>Estimate is "24" based on last reported data [FY16].</t>
  </si>
  <si>
    <t>93217</t>
  </si>
  <si>
    <t>Company participates in additional Build NYC Revenue Bond project(s). Employment and tax data above include data from the additional project(s).</t>
  </si>
  <si>
    <t>Estimate is "11" based on last reported data [FY16].</t>
  </si>
  <si>
    <t>Estimate is "435" based on last reported data [FY16].</t>
  </si>
  <si>
    <t>Estimate is "197" based on last reported data [FY16].</t>
  </si>
  <si>
    <t>Project has multiple locations in borough(s) Brooklyn, Manhattan and council district(s) 1, 33, 49. Project "Location" refers to main location.</t>
  </si>
  <si>
    <t>Project has multiple locations in borough(s) Brooklyn, Manhattan and council district(s) 1, 4, 33. Project "Location" refers to main location.</t>
  </si>
  <si>
    <t>Project has multiple locations in borough(s) Bronx and council district(s) 8, 16, 17. Project "Location" refers to main location.</t>
  </si>
  <si>
    <t>93290</t>
  </si>
  <si>
    <t>Project has multiple locations in borough(s) Bronx, Manhattan and council district(s) 22, 49. Project "Location" refers to main location.</t>
  </si>
  <si>
    <t>93362</t>
  </si>
  <si>
    <t>Estimate is "57" based on last reported data [FY16].</t>
  </si>
  <si>
    <t>Sales Tax benefits expired in FY 2017.</t>
  </si>
  <si>
    <t>Job Target was amended in 2008 from 3775 to 6347.</t>
  </si>
  <si>
    <t>Estimate is "0" based on last reported data [FY16].</t>
  </si>
  <si>
    <t>Estimate is "42" based on last reported data [FY16].</t>
  </si>
  <si>
    <t>Project has multiple locations in borough(s) Queens and council district(s) 19, 23, 27, 31, 32. Project "Location" refers to main location.</t>
  </si>
  <si>
    <t>Estimate is "159" based on last reported data [FY16].</t>
  </si>
  <si>
    <t>Company is subject to the Fair Wages for New Yorkers Act, but is exempt from paying a living wage and provided an exemption certificate.</t>
  </si>
  <si>
    <t>Project has multiple locations in borough(s) Bronx, Brooklyn, Manhattan, Queens and council district(s) 10, 17, 28, 37. Project "Location" refers to main location.</t>
  </si>
  <si>
    <t>Project has multiple locations in borough(s) Manhattan and council district(s) 4, 5. Project "Location" refers to main location.</t>
  </si>
  <si>
    <t>93876</t>
  </si>
  <si>
    <t>Company participates in additional Build NYC Tax Exempt Promissory Note project(s). Employment and tax data above include data from the additional project(s).</t>
  </si>
  <si>
    <t>Estimate is "17323" based on last reported data [FY16].</t>
  </si>
  <si>
    <t>93911</t>
  </si>
  <si>
    <t>Estimate is "25" based on last reported data [FY16].</t>
  </si>
  <si>
    <t>93912</t>
  </si>
  <si>
    <t>93913</t>
  </si>
  <si>
    <t>93921</t>
  </si>
  <si>
    <t>Estimate is "65" based on last reported data [FY16].</t>
  </si>
  <si>
    <t>93922</t>
  </si>
  <si>
    <t>Project has multiple locations in borough(s) Manhattan and council district(s) 3, 8, 38. Project "Location" refers to main location.</t>
  </si>
  <si>
    <t>Project has multiple locations in borough(s) Brooklyn and council district(s) 3. Project "Location" refers to main location.</t>
  </si>
  <si>
    <t>93941</t>
  </si>
  <si>
    <t>Project has multiple locations in borough(s) Brooklyn, Manhattan, Queens, Staten Island and council district(s) 3, 4, 6, 9, 26, 30, 33, 37, 39, 51. Project "Location" refers to main location.</t>
  </si>
  <si>
    <t>Number of Jobs (FTE) in connection with the project at application is 2338 and may represent Citywide employment</t>
  </si>
  <si>
    <t>Project has multiple locations in borough(s) Manhattan and council district(s) 2, 38. Project "Location" refers to main location.</t>
  </si>
  <si>
    <t>Estimate is "31" based on last reported data [FY16].</t>
  </si>
  <si>
    <t>Estimate is "41" based on last reported data [FY16].</t>
  </si>
  <si>
    <t>Estimate is "132" based on last reported data [FY16].</t>
  </si>
  <si>
    <t>Estimate is "63" based on last reported data [FY16].</t>
  </si>
  <si>
    <t>Estimate is "504" based on last reported data [FY16].</t>
  </si>
  <si>
    <t>Project has multiple locations in borough(s) Bronx, Brooklyn, Manhattan and council district(s) 6, 12, 15, 37. Project "Location" refers to main location.</t>
  </si>
  <si>
    <t>Estimate is "0"</t>
  </si>
  <si>
    <t>Estimate is "258" based on last reported data [FY16].</t>
  </si>
  <si>
    <t>Company is eligible to receive PILOT benefits after 6/30/17.</t>
  </si>
  <si>
    <t>94116</t>
  </si>
  <si>
    <t>Estimate is "1"</t>
  </si>
  <si>
    <t>94117</t>
  </si>
  <si>
    <t>94118</t>
  </si>
  <si>
    <t>Project has multiple locations in borough(s) Brooklyn and council district(s) 42, 44. Project "Location" refers to main location.</t>
  </si>
  <si>
    <t>94119</t>
  </si>
  <si>
    <t>Company refunded its existing NYCIDA bond transaction and entered into a new transaction with Build NYC during FY2017.</t>
  </si>
  <si>
    <t>94120</t>
  </si>
  <si>
    <t>94121</t>
  </si>
  <si>
    <t>94122</t>
  </si>
  <si>
    <t>94123</t>
  </si>
  <si>
    <t>94124</t>
  </si>
  <si>
    <t>94125</t>
  </si>
  <si>
    <t>94126</t>
  </si>
  <si>
    <t>94127</t>
  </si>
  <si>
    <t>94128</t>
  </si>
  <si>
    <t>94129</t>
  </si>
  <si>
    <t>94130</t>
  </si>
  <si>
    <t>94131</t>
  </si>
  <si>
    <t>Number of Jobs (FTE) in connection with the project at application is  80 and may represent Citywide employment.</t>
  </si>
  <si>
    <t>Company participates in additional New Market Tax Credits Program project(s). Employment and tax data above include data from the additional project(s).</t>
  </si>
  <si>
    <t>94132</t>
  </si>
  <si>
    <t>94133</t>
  </si>
  <si>
    <t>Number of Jobs (FTE) in connection with the project at application is  182.5 and may represent Citywide employment.</t>
  </si>
  <si>
    <t>94134</t>
  </si>
  <si>
    <t>94135</t>
  </si>
  <si>
    <t>Estimate is "694" based on last reported data [Jobs at Application].</t>
  </si>
  <si>
    <t>94136</t>
  </si>
  <si>
    <t>94137</t>
  </si>
  <si>
    <t>Comment</t>
  </si>
  <si>
    <t>Available for download are the reports published between FY06 and FY17. Data are as of the time of publication of the individual reports. Certain longitudinal information on projects can be retrieved by linking the data using the LL48 ID (for FY06-FY10)/ LL62 ID (for FY11-FY16). Projects receiving less than $150K in financial assistance are aggregated. In this cases, the number of projects is reported in the LL48 ID/LL62 ID field.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</si>
</sst>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m/dd/yy"/>
  </numFmts>
  <fonts count="7" x14ac:knownFonts="1">
    <font>
      <sz val="10"/>
      <name val="Arial"/>
    </font>
    <font>
      <sz val="10"/>
      <name val="Arial"/>
    </font>
    <font>
      <sz val="10"/>
      <name val="Arial"/>
      <family val="2"/>
    </font>
    <font>
      <b/>
      <sz val="10"/>
      <color theme="0"/>
      <name val="Arial"/>
      <family val="2"/>
    </font>
    <font>
      <sz val="10"/>
      <color indexed="8"/>
      <name val="Arial"/>
      <family val="2"/>
    </font>
    <font>
      <sz val="22"/>
      <color rgb="FFC00000"/>
      <name val="Arial"/>
      <family val="2"/>
    </font>
    <font>
      <sz val="10"/>
      <color indexed="8"/>
      <name val="Arial"/>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2">
    <border>
      <left/>
      <right/>
      <top/>
      <bottom/>
      <diagonal/>
    </border>
    <border>
      <left style="thin">
        <color indexed="10"/>
      </left>
      <right style="thin">
        <color indexed="10"/>
      </right>
      <top style="thin">
        <color indexed="10"/>
      </top>
      <bottom style="thin">
        <color indexed="10"/>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0">
    <xf numFmtId="0" fontId="0" fillId="0" borderId="0" xfId="0"/>
    <xf numFmtId="0" fontId="2" fillId="0" borderId="0" xfId="0" applyFont="1"/>
    <xf numFmtId="0" fontId="2" fillId="2" borderId="0" xfId="0" applyFont="1" applyFill="1"/>
    <xf numFmtId="0" fontId="3" fillId="3" borderId="0" xfId="0" applyFont="1" applyFill="1"/>
    <xf numFmtId="14" fontId="3" fillId="3" borderId="0" xfId="0" applyNumberFormat="1" applyFont="1" applyFill="1"/>
    <xf numFmtId="165" fontId="3" fillId="3" borderId="0" xfId="2" applyNumberFormat="1" applyFont="1" applyFill="1"/>
    <xf numFmtId="0" fontId="4" fillId="0" borderId="1" xfId="0" applyFont="1" applyBorder="1" applyAlignment="1" applyProtection="1">
      <alignment vertical="top" wrapText="1" readingOrder="1"/>
      <protection locked="0"/>
    </xf>
    <xf numFmtId="0" fontId="4" fillId="0" borderId="1" xfId="0" applyFont="1" applyBorder="1" applyAlignment="1" applyProtection="1">
      <alignment vertical="top" readingOrder="1"/>
      <protection locked="0"/>
    </xf>
    <xf numFmtId="0" fontId="4" fillId="0" borderId="1" xfId="0" applyNumberFormat="1" applyFont="1" applyBorder="1" applyAlignment="1" applyProtection="1">
      <alignment vertical="top" wrapText="1" readingOrder="1"/>
      <protection locked="0"/>
    </xf>
    <xf numFmtId="0" fontId="3" fillId="3" borderId="0" xfId="0" applyFont="1" applyFill="1" applyAlignment="1">
      <alignment wrapText="1"/>
    </xf>
    <xf numFmtId="3" fontId="3" fillId="3" borderId="0" xfId="1" applyNumberFormat="1" applyFont="1" applyFill="1" applyAlignment="1">
      <alignment wrapText="1"/>
    </xf>
    <xf numFmtId="0" fontId="2" fillId="0" borderId="0" xfId="0" applyNumberFormat="1" applyFont="1"/>
    <xf numFmtId="14" fontId="3" fillId="3" borderId="0" xfId="0" applyNumberFormat="1" applyFont="1" applyFill="1" applyAlignment="1">
      <alignment wrapText="1"/>
    </xf>
    <xf numFmtId="166" fontId="4" fillId="0" borderId="1" xfId="0" applyNumberFormat="1" applyFont="1" applyBorder="1" applyAlignment="1" applyProtection="1">
      <alignment vertical="top" wrapText="1" readingOrder="1"/>
      <protection locked="0"/>
    </xf>
    <xf numFmtId="164" fontId="3" fillId="3" borderId="0" xfId="1" applyNumberFormat="1" applyFont="1" applyFill="1" applyAlignment="1">
      <alignment wrapText="1"/>
    </xf>
    <xf numFmtId="164" fontId="2" fillId="0" borderId="0" xfId="1" applyNumberFormat="1" applyFont="1"/>
    <xf numFmtId="165" fontId="3" fillId="3" borderId="0" xfId="2" applyNumberFormat="1" applyFont="1" applyFill="1" applyAlignment="1">
      <alignment wrapText="1"/>
    </xf>
    <xf numFmtId="165" fontId="2" fillId="0" borderId="0" xfId="2" applyNumberFormat="1" applyFont="1"/>
    <xf numFmtId="165" fontId="2" fillId="0" borderId="0" xfId="0" applyNumberFormat="1" applyFont="1"/>
    <xf numFmtId="165" fontId="3" fillId="3" borderId="0" xfId="2" applyNumberFormat="1" applyFont="1" applyFill="1" applyAlignment="1"/>
    <xf numFmtId="165" fontId="2" fillId="0" borderId="0" xfId="0" applyNumberFormat="1" applyFont="1" applyAlignment="1">
      <alignment wrapText="1"/>
    </xf>
    <xf numFmtId="0" fontId="2" fillId="0" borderId="0" xfId="0" applyFont="1" applyAlignment="1">
      <alignment vertical="center"/>
    </xf>
    <xf numFmtId="0" fontId="2" fillId="0" borderId="0" xfId="0" applyFont="1" applyAlignment="1">
      <alignment vertical="center" wrapText="1"/>
    </xf>
    <xf numFmtId="44" fontId="4" fillId="0" borderId="1" xfId="0" applyNumberFormat="1" applyFont="1" applyBorder="1" applyAlignment="1" applyProtection="1">
      <alignment vertical="top" wrapText="1" readingOrder="1"/>
      <protection locked="0"/>
    </xf>
    <xf numFmtId="0" fontId="6" fillId="0" borderId="1" xfId="0" applyFont="1" applyBorder="1" applyAlignment="1" applyProtection="1">
      <alignment vertical="top" wrapText="1" readingOrder="1"/>
      <protection locked="0"/>
    </xf>
    <xf numFmtId="0" fontId="6" fillId="0" borderId="1" xfId="0" applyFont="1" applyBorder="1" applyAlignment="1" applyProtection="1">
      <alignment vertical="top" readingOrder="1"/>
      <protection locked="0"/>
    </xf>
    <xf numFmtId="0" fontId="6" fillId="0" borderId="1" xfId="0" applyNumberFormat="1" applyFont="1" applyBorder="1" applyAlignment="1" applyProtection="1">
      <alignment vertical="top" wrapText="1" readingOrder="1"/>
      <protection locked="0"/>
    </xf>
    <xf numFmtId="166" fontId="6" fillId="0" borderId="1" xfId="0" applyNumberFormat="1" applyFont="1" applyBorder="1" applyAlignment="1" applyProtection="1">
      <alignment vertical="top" wrapText="1" readingOrder="1"/>
      <protection locked="0"/>
    </xf>
    <xf numFmtId="44" fontId="6" fillId="0" borderId="1" xfId="2" applyNumberFormat="1" applyFont="1" applyBorder="1" applyAlignment="1" applyProtection="1">
      <alignment vertical="top" wrapText="1" readingOrder="1"/>
      <protection locked="0"/>
    </xf>
    <xf numFmtId="165" fontId="0" fillId="0" borderId="0" xfId="2" applyNumberFormat="1" applyFont="1"/>
    <xf numFmtId="165" fontId="0" fillId="0" borderId="0" xfId="0" applyNumberFormat="1" applyFont="1" applyAlignment="1">
      <alignment wrapText="1"/>
    </xf>
    <xf numFmtId="0" fontId="2" fillId="0" borderId="0" xfId="0" applyFont="1" applyAlignment="1">
      <alignment horizontal="left"/>
    </xf>
    <xf numFmtId="0" fontId="3" fillId="3" borderId="0" xfId="0" applyFont="1" applyFill="1" applyAlignment="1">
      <alignment horizontal="left" wrapText="1"/>
    </xf>
    <xf numFmtId="0" fontId="4" fillId="0" borderId="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164" fontId="4" fillId="0" borderId="1" xfId="1" applyNumberFormat="1" applyFont="1" applyBorder="1" applyAlignment="1" applyProtection="1">
      <alignment wrapText="1" readingOrder="1"/>
      <protection locked="0"/>
    </xf>
    <xf numFmtId="164" fontId="6" fillId="0" borderId="1" xfId="1" applyNumberFormat="1" applyFont="1" applyBorder="1" applyAlignment="1" applyProtection="1">
      <alignment wrapText="1" readingOrder="1"/>
      <protection locked="0"/>
    </xf>
    <xf numFmtId="0" fontId="3" fillId="3" borderId="0" xfId="0" applyNumberFormat="1" applyFont="1" applyFill="1" applyAlignment="1">
      <alignment wrapText="1"/>
    </xf>
    <xf numFmtId="0" fontId="2" fillId="0" borderId="0" xfId="0" applyNumberFormat="1" applyFont="1" applyAlignment="1"/>
    <xf numFmtId="0" fontId="4" fillId="0" borderId="0" xfId="1" applyNumberFormat="1" applyFont="1" applyBorder="1" applyAlignment="1" applyProtection="1">
      <alignment wrapText="1"/>
      <protection locked="0"/>
    </xf>
    <xf numFmtId="0" fontId="3" fillId="3" borderId="0" xfId="0" applyFont="1" applyFill="1" applyAlignment="1">
      <alignment horizontal="left"/>
    </xf>
    <xf numFmtId="0" fontId="4" fillId="0" borderId="1" xfId="0" applyNumberFormat="1" applyFont="1" applyBorder="1" applyAlignment="1" applyProtection="1">
      <alignment horizontal="left" vertical="top" wrapText="1"/>
      <protection locked="0"/>
    </xf>
    <xf numFmtId="0" fontId="6" fillId="0" borderId="1" xfId="0" applyNumberFormat="1" applyFont="1" applyBorder="1" applyAlignment="1" applyProtection="1">
      <alignment horizontal="left" vertical="top" wrapText="1"/>
      <protection locked="0"/>
    </xf>
    <xf numFmtId="0" fontId="4" fillId="0" borderId="1" xfId="0" applyFont="1" applyBorder="1" applyAlignment="1" applyProtection="1">
      <alignment horizontal="center" vertical="top" wrapText="1" readingOrder="1"/>
      <protection locked="0"/>
    </xf>
    <xf numFmtId="164" fontId="3" fillId="3" borderId="0" xfId="1" applyNumberFormat="1" applyFont="1" applyFill="1"/>
    <xf numFmtId="0" fontId="3" fillId="3" borderId="0" xfId="0" applyFont="1" applyFill="1" applyAlignment="1">
      <alignment horizontal="center"/>
    </xf>
    <xf numFmtId="0" fontId="2" fillId="0" borderId="0" xfId="0" applyFont="1" applyAlignment="1">
      <alignment horizontal="center"/>
    </xf>
    <xf numFmtId="0" fontId="5" fillId="2" borderId="0" xfId="0" applyFont="1" applyFill="1" applyAlignment="1">
      <alignment horizontal="right" vertical="center"/>
    </xf>
    <xf numFmtId="0" fontId="2" fillId="0" borderId="0" xfId="0" applyFont="1" applyAlignment="1">
      <alignment horizontal="right"/>
    </xf>
    <xf numFmtId="0" fontId="2" fillId="0" borderId="0" xfId="0" applyNumberFormat="1" applyFont="1" applyAlignment="1">
      <alignment horizontal="right"/>
    </xf>
  </cellXfs>
  <cellStyles count="3">
    <cellStyle name="Comma" xfId="1" builtinId="3"/>
    <cellStyle name="Currency" xfId="2" builtinId="4"/>
    <cellStyle name="Normal" xfId="0" builtinId="0"/>
  </cellStyles>
  <dxfs count="144">
    <dxf>
      <font>
        <b/>
        <strike val="0"/>
        <outline val="0"/>
        <shadow val="0"/>
        <u val="none"/>
        <vertAlign val="baseline"/>
        <sz val="10"/>
        <color theme="0"/>
        <name val="Arial"/>
        <scheme val="none"/>
      </font>
      <fill>
        <patternFill patternType="solid">
          <fgColor indexed="64"/>
          <bgColor theme="1"/>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_(* \(#,##0\);_(* &quot;-&quot;??_);_(@_)"/>
    </dxf>
    <dxf>
      <font>
        <b val="0"/>
        <i val="0"/>
        <strike val="0"/>
        <condense val="0"/>
        <extend val="0"/>
        <outline val="0"/>
        <shadow val="0"/>
        <u val="none"/>
        <vertAlign val="baseline"/>
        <sz val="10"/>
        <color auto="1"/>
        <name val="Arial"/>
        <scheme val="none"/>
      </font>
      <numFmt numFmtId="164" formatCode="_(* #,##0_);_(* \(#,##0\);_(* &quot;-&quot;??_);_(@_)"/>
    </dxf>
    <dxf>
      <font>
        <b val="0"/>
        <i val="0"/>
        <strike val="0"/>
        <condense val="0"/>
        <extend val="0"/>
        <outline val="0"/>
        <shadow val="0"/>
        <u val="none"/>
        <vertAlign val="baseline"/>
        <sz val="10"/>
        <color auto="1"/>
        <name val="Arial"/>
        <scheme val="none"/>
      </font>
      <numFmt numFmtId="164" formatCode="_(* #,##0_);_(* \(#,##0\);_(* &quot;-&quot;??_);_(@_)"/>
    </dxf>
    <dxf>
      <font>
        <b val="0"/>
        <i val="0"/>
        <strike val="0"/>
        <condense val="0"/>
        <extend val="0"/>
        <outline val="0"/>
        <shadow val="0"/>
        <u val="none"/>
        <vertAlign val="baseline"/>
        <sz val="10"/>
        <color auto="1"/>
        <name val="Arial"/>
        <scheme val="none"/>
      </font>
      <numFmt numFmtId="164" formatCode="_(* #,##0_);_(* \(#,##0\);_(* &quot;-&quot;??_);_(@_)"/>
    </dxf>
    <dxf>
      <font>
        <b val="0"/>
        <i val="0"/>
        <strike val="0"/>
        <condense val="0"/>
        <extend val="0"/>
        <outline val="0"/>
        <shadow val="0"/>
        <u val="none"/>
        <vertAlign val="baseline"/>
        <sz val="10"/>
        <color auto="1"/>
        <name val="Arial"/>
        <scheme val="none"/>
      </font>
      <numFmt numFmtId="164" formatCode="_(* #,##0_);_(* \(#,##0\);_(* &quot;-&quot;??_);_(@_)"/>
    </dxf>
    <dxf>
      <font>
        <b val="0"/>
        <i val="0"/>
        <strike val="0"/>
        <condense val="0"/>
        <extend val="0"/>
        <outline val="0"/>
        <shadow val="0"/>
        <u val="none"/>
        <vertAlign val="baseline"/>
        <sz val="10"/>
        <color auto="1"/>
        <name val="Arial"/>
        <scheme val="none"/>
      </font>
      <numFmt numFmtId="164" formatCode="_(* #,##0_);_(* \(#,##0\);_(* &quot;-&quot;??_);_(@_)"/>
    </dxf>
    <dxf>
      <font>
        <b val="0"/>
        <i val="0"/>
        <strike val="0"/>
        <condense val="0"/>
        <extend val="0"/>
        <outline val="0"/>
        <shadow val="0"/>
        <u val="none"/>
        <vertAlign val="baseline"/>
        <sz val="10"/>
        <color auto="1"/>
        <name val="Arial"/>
        <scheme val="none"/>
      </font>
      <numFmt numFmtId="164" formatCode="_(* #,##0_);_(* \(#,##0\);_(* &quot;-&quot;??_);_(@_)"/>
    </dxf>
    <dxf>
      <font>
        <b val="0"/>
        <i val="0"/>
        <strike val="0"/>
        <condense val="0"/>
        <extend val="0"/>
        <outline val="0"/>
        <shadow val="0"/>
        <u val="none"/>
        <vertAlign val="baseline"/>
        <sz val="10"/>
        <color auto="1"/>
        <name val="Arial"/>
        <scheme val="none"/>
      </font>
      <numFmt numFmtId="164" formatCode="_(* #,##0_);_(* \(#,##0\);_(* &quot;-&quot;??_);_(@_)"/>
    </dxf>
    <dxf>
      <font>
        <b val="0"/>
        <i val="0"/>
        <strike val="0"/>
        <condense val="0"/>
        <extend val="0"/>
        <outline val="0"/>
        <shadow val="0"/>
        <u val="none"/>
        <vertAlign val="baseline"/>
        <sz val="10"/>
        <color auto="1"/>
        <name val="Arial"/>
        <scheme val="none"/>
      </font>
      <numFmt numFmtId="164" formatCode="_(* #,##0_);_(* \(#,##0\);_(* &quot;-&quot;??_);_(@_)"/>
    </dxf>
    <dxf>
      <font>
        <b val="0"/>
        <i val="0"/>
        <strike val="0"/>
        <condense val="0"/>
        <extend val="0"/>
        <outline val="0"/>
        <shadow val="0"/>
        <u val="none"/>
        <vertAlign val="baseline"/>
        <sz val="10"/>
        <color auto="1"/>
        <name val="Arial"/>
        <scheme val="none"/>
      </font>
      <numFmt numFmtId="164" formatCode="_(* #,##0_);_(* \(#,##0\);_(* &quot;-&quot;??_);_(@_)"/>
    </dxf>
    <dxf>
      <font>
        <b val="0"/>
        <i val="0"/>
        <strike val="0"/>
        <condense val="0"/>
        <extend val="0"/>
        <outline val="0"/>
        <shadow val="0"/>
        <u val="none"/>
        <vertAlign val="baseline"/>
        <sz val="10"/>
        <color auto="1"/>
        <name val="Arial"/>
        <scheme val="none"/>
      </font>
      <numFmt numFmtId="164" formatCode="_(* #,##0_);_(* \(#,##0\);_(* &quot;-&quot;??_);_(@_)"/>
    </dxf>
    <dxf>
      <font>
        <b val="0"/>
        <i val="0"/>
        <strike val="0"/>
        <condense val="0"/>
        <extend val="0"/>
        <outline val="0"/>
        <shadow val="0"/>
        <u val="none"/>
        <vertAlign val="baseline"/>
        <sz val="10"/>
        <color auto="1"/>
        <name val="Arial"/>
        <scheme val="none"/>
      </font>
      <numFmt numFmtId="164" formatCode="_(* #,##0_);_(* \(#,##0\);_(* &quot;-&quot;??_);_(@_)"/>
    </dxf>
    <dxf>
      <font>
        <b val="0"/>
        <i val="0"/>
        <strike val="0"/>
        <condense val="0"/>
        <extend val="0"/>
        <outline val="0"/>
        <shadow val="0"/>
        <u val="none"/>
        <vertAlign val="baseline"/>
        <sz val="10"/>
        <color auto="1"/>
        <name val="Arial"/>
        <scheme val="none"/>
      </font>
      <numFmt numFmtId="164" formatCode="_(* #,##0_);_(* \(#,##0\);_(* &quot;-&quot;??_);_(@_)"/>
    </dxf>
    <dxf>
      <font>
        <b val="0"/>
        <i val="0"/>
        <strike val="0"/>
        <condense val="0"/>
        <extend val="0"/>
        <outline val="0"/>
        <shadow val="0"/>
        <u val="none"/>
        <vertAlign val="baseline"/>
        <sz val="10"/>
        <color auto="1"/>
        <name val="Arial"/>
        <scheme val="none"/>
      </font>
      <numFmt numFmtId="164" formatCode="_(* #,##0_);_(* \(#,##0\);_(* &quot;-&quot;??_);_(@_)"/>
    </dxf>
    <dxf>
      <font>
        <b val="0"/>
        <i val="0"/>
        <strike val="0"/>
        <condense val="0"/>
        <extend val="0"/>
        <outline val="0"/>
        <shadow val="0"/>
        <u val="none"/>
        <vertAlign val="baseline"/>
        <sz val="10"/>
        <color auto="1"/>
        <name val="Arial"/>
        <scheme val="none"/>
      </font>
      <numFmt numFmtId="164" formatCode="_(* #,##0_);_(* \(#,##0\);_(* &quot;-&quot;??_);_(@_)"/>
    </dxf>
    <dxf>
      <font>
        <b val="0"/>
        <i val="0"/>
        <strike val="0"/>
        <condense val="0"/>
        <extend val="0"/>
        <outline val="0"/>
        <shadow val="0"/>
        <u val="none"/>
        <vertAlign val="baseline"/>
        <sz val="10"/>
        <color auto="1"/>
        <name val="Arial"/>
        <scheme val="none"/>
      </font>
      <numFmt numFmtId="165" formatCode="_(&quot;$&quot;* #,##0_);_(&quot;$&quot;* \(#,##0\);_(&quot;$&quot;* &quot;-&quot;??_);_(@_)"/>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165" formatCode="_(&quot;$&quot;* #,##0_);_(&quot;$&quot;* \(#,##0\);_(&quot;$&quot;* &quot;-&quot;??_);_(@_)"/>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165" formatCode="_(&quot;$&quot;* #,##0_);_(&quot;$&quot;* \(#,##0\);_(&quot;$&quot;* &quot;-&quot;??_);_(@_)"/>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165" formatCode="_(&quot;$&quot;* #,##0_);_(&quot;$&quot;* \(#,##0\);_(&quot;$&quot;* &quot;-&quot;??_);_(@_)"/>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165" formatCode="_(&quot;$&quot;* #,##0_);_(&quot;$&quot;* \(#,##0\);_(&quot;$&quot;* &quot;-&quot;??_);_(@_)"/>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5" formatCode="_(&quot;$&quot;* #,##0_);_(&quot;$&quot;* \(#,##0\);_(&quot;$&quot;* &quot;-&quot;??_);_(@_)"/>
    </dxf>
    <dxf>
      <font>
        <b val="0"/>
        <i val="0"/>
        <strike val="0"/>
        <condense val="0"/>
        <extend val="0"/>
        <outline val="0"/>
        <shadow val="0"/>
        <u val="none"/>
        <vertAlign val="baseline"/>
        <sz val="10"/>
        <color auto="1"/>
        <name val="Arial"/>
        <scheme val="none"/>
      </font>
      <numFmt numFmtId="164" formatCode="_(* #,##0_);_(* \(#,##0\);_(* &quot;-&quot;??_);_(@_)"/>
    </dxf>
    <dxf>
      <font>
        <b val="0"/>
        <i val="0"/>
        <strike val="0"/>
        <condense val="0"/>
        <extend val="0"/>
        <outline val="0"/>
        <shadow val="0"/>
        <u val="none"/>
        <vertAlign val="baseline"/>
        <sz val="10"/>
        <color auto="1"/>
        <name val="Arial"/>
        <scheme val="none"/>
      </font>
      <numFmt numFmtId="164" formatCode="_(* #,##0_);_(* \(#,##0\);_(* &quot;-&quot;??_);_(@_)"/>
    </dxf>
    <dxf>
      <font>
        <b val="0"/>
        <i val="0"/>
        <strike val="0"/>
        <condense val="0"/>
        <extend val="0"/>
        <outline val="0"/>
        <shadow val="0"/>
        <u val="none"/>
        <vertAlign val="baseline"/>
        <sz val="10"/>
        <color auto="1"/>
        <name val="Arial"/>
        <scheme val="none"/>
      </font>
      <numFmt numFmtId="164" formatCode="_(* #,##0_);_(* \(#,##0\);_(* &quot;-&quot;??_);_(@_)"/>
    </dxf>
    <dxf>
      <font>
        <b val="0"/>
        <i val="0"/>
        <strike val="0"/>
        <condense val="0"/>
        <extend val="0"/>
        <outline val="0"/>
        <shadow val="0"/>
        <u val="none"/>
        <vertAlign val="baseline"/>
        <sz val="10"/>
        <color auto="1"/>
        <name val="Arial"/>
        <scheme val="none"/>
      </font>
      <numFmt numFmtId="164" formatCode="_(* #,##0_);_(* \(#,##0\);_(* &quot;-&quot;??_);_(@_)"/>
    </dxf>
    <dxf>
      <font>
        <b val="0"/>
        <i val="0"/>
        <strike val="0"/>
        <condense val="0"/>
        <extend val="0"/>
        <outline val="0"/>
        <shadow val="0"/>
        <u val="none"/>
        <vertAlign val="baseline"/>
        <sz val="10"/>
        <color auto="1"/>
        <name val="Arial"/>
        <scheme val="none"/>
      </font>
      <numFmt numFmtId="164" formatCode="_(* #,##0_);_(* \(#,##0\);_(* &quot;-&quot;??_);_(@_)"/>
    </dxf>
    <dxf>
      <font>
        <b val="0"/>
        <i val="0"/>
        <strike val="0"/>
        <condense val="0"/>
        <extend val="0"/>
        <outline val="0"/>
        <shadow val="0"/>
        <u val="none"/>
        <vertAlign val="baseline"/>
        <sz val="10"/>
        <color auto="1"/>
        <name val="Arial"/>
        <scheme val="none"/>
      </font>
      <numFmt numFmtId="164" formatCode="_(* #,##0_);_(* \(#,##0\);_(* &quot;-&quot;??_);_(@_)"/>
    </dxf>
    <dxf>
      <font>
        <b val="0"/>
        <i val="0"/>
        <strike val="0"/>
        <condense val="0"/>
        <extend val="0"/>
        <outline val="0"/>
        <shadow val="0"/>
        <u val="none"/>
        <vertAlign val="baseline"/>
        <sz val="10"/>
        <color auto="1"/>
        <name val="Arial"/>
        <scheme val="none"/>
      </font>
      <numFmt numFmtId="164" formatCode="_(* #,##0_);_(* \(#,##0\);_(* &quot;-&quot;??_);_(@_)"/>
    </dxf>
    <dxf>
      <font>
        <b val="0"/>
        <i val="0"/>
        <strike val="0"/>
        <condense val="0"/>
        <extend val="0"/>
        <outline val="0"/>
        <shadow val="0"/>
        <u val="none"/>
        <vertAlign val="baseline"/>
        <sz val="10"/>
        <color auto="1"/>
        <name val="Arial"/>
        <scheme val="none"/>
      </font>
      <numFmt numFmtId="164" formatCode="_(* #,##0_);_(* \(#,##0\);_(* &quot;-&quot;??_);_(@_)"/>
    </dxf>
    <dxf>
      <font>
        <b val="0"/>
        <i val="0"/>
        <strike val="0"/>
        <condense val="0"/>
        <extend val="0"/>
        <outline val="0"/>
        <shadow val="0"/>
        <u val="none"/>
        <vertAlign val="baseline"/>
        <sz val="10"/>
        <color auto="1"/>
        <name val="Arial"/>
        <scheme val="none"/>
      </font>
      <numFmt numFmtId="164" formatCode="_(* #,##0_);_(* \(#,##0\);_(* &quot;-&quot;??_);_(@_)"/>
    </dxf>
    <dxf>
      <font>
        <b val="0"/>
        <i val="0"/>
        <strike val="0"/>
        <condense val="0"/>
        <extend val="0"/>
        <outline val="0"/>
        <shadow val="0"/>
        <u val="none"/>
        <vertAlign val="baseline"/>
        <sz val="10"/>
        <color auto="1"/>
        <name val="Arial"/>
        <scheme val="none"/>
      </font>
      <numFmt numFmtId="164" formatCode="_(* #,##0_);_(* \(#,##0\);_(* &quot;-&quot;??_);_(@_)"/>
    </dxf>
    <dxf>
      <font>
        <b val="0"/>
        <i val="0"/>
        <strike val="0"/>
        <condense val="0"/>
        <extend val="0"/>
        <outline val="0"/>
        <shadow val="0"/>
        <u val="none"/>
        <vertAlign val="baseline"/>
        <sz val="10"/>
        <color auto="1"/>
        <name val="Arial"/>
        <scheme val="none"/>
      </font>
      <numFmt numFmtId="164" formatCode="_(* #,##0_);_(* \(#,##0\);_(* &quot;-&quot;??_);_(@_)"/>
    </dxf>
    <dxf>
      <font>
        <b val="0"/>
        <i val="0"/>
        <strike val="0"/>
        <condense val="0"/>
        <extend val="0"/>
        <outline val="0"/>
        <shadow val="0"/>
        <u val="none"/>
        <vertAlign val="baseline"/>
        <sz val="10"/>
        <color auto="1"/>
        <name val="Arial"/>
        <scheme val="none"/>
      </font>
      <numFmt numFmtId="164" formatCode="_(* #,##0_);_(* \(#,##0\);_(* &quot;-&quot;??_);_(@_)"/>
    </dxf>
    <dxf>
      <font>
        <b val="0"/>
        <i val="0"/>
        <strike val="0"/>
        <condense val="0"/>
        <extend val="0"/>
        <outline val="0"/>
        <shadow val="0"/>
        <u val="none"/>
        <vertAlign val="baseline"/>
        <sz val="10"/>
        <color auto="1"/>
        <name val="Arial"/>
        <scheme val="none"/>
      </font>
      <numFmt numFmtId="164" formatCode="_(* #,##0_);_(* \(#,##0\);_(* &quot;-&quot;??_);_(@_)"/>
    </dxf>
    <dxf>
      <font>
        <b val="0"/>
        <i val="0"/>
        <strike val="0"/>
        <condense val="0"/>
        <extend val="0"/>
        <outline val="0"/>
        <shadow val="0"/>
        <u val="none"/>
        <vertAlign val="baseline"/>
        <sz val="10"/>
        <color auto="1"/>
        <name val="Arial"/>
        <scheme val="none"/>
      </font>
      <numFmt numFmtId="164" formatCode="_(* #,##0_);_(* \(#,##0\);_(* &quot;-&quot;??_);_(@_)"/>
    </dxf>
    <dxf>
      <font>
        <b val="0"/>
        <i val="0"/>
        <strike val="0"/>
        <condense val="0"/>
        <extend val="0"/>
        <outline val="0"/>
        <shadow val="0"/>
        <u val="none"/>
        <vertAlign val="baseline"/>
        <sz val="10"/>
        <color auto="1"/>
        <name val="Arial"/>
        <scheme val="none"/>
      </font>
      <numFmt numFmtId="164" formatCode="_(* #,##0_);_(* \(#,##0\);_(* &quot;-&quot;??_);_(@_)"/>
    </dxf>
    <dxf>
      <font>
        <b val="0"/>
        <i val="0"/>
        <strike val="0"/>
        <condense val="0"/>
        <extend val="0"/>
        <outline val="0"/>
        <shadow val="0"/>
        <u val="none"/>
        <vertAlign val="baseline"/>
        <sz val="10"/>
        <color auto="1"/>
        <name val="Arial"/>
        <scheme val="none"/>
      </font>
      <numFmt numFmtId="164" formatCode="_(* #,##0_);_(* \(#,##0\);_(* &quot;-&quot;??_);_(@_)"/>
    </dxf>
    <dxf>
      <font>
        <b val="0"/>
        <i val="0"/>
        <strike val="0"/>
        <condense val="0"/>
        <extend val="0"/>
        <outline val="0"/>
        <shadow val="0"/>
        <u val="none"/>
        <vertAlign val="baseline"/>
        <sz val="10"/>
        <color auto="1"/>
        <name val="Arial"/>
        <scheme val="none"/>
      </font>
      <numFmt numFmtId="164" formatCode="_(* #,##0_);_(* \(#,##0\);_(* &quot;-&quot;??_);_(@_)"/>
    </dxf>
    <dxf>
      <font>
        <b val="0"/>
        <i val="0"/>
        <strike val="0"/>
        <condense val="0"/>
        <extend val="0"/>
        <outline val="0"/>
        <shadow val="0"/>
        <u val="none"/>
        <vertAlign val="baseline"/>
        <sz val="10"/>
        <color auto="1"/>
        <name val="Arial"/>
        <scheme val="none"/>
      </font>
      <numFmt numFmtId="164" formatCode="_(* #,##0_);_(* \(#,##0\);_(* &quot;-&quot;??_);_(@_)"/>
    </dxf>
    <dxf>
      <font>
        <b val="0"/>
        <i val="0"/>
        <strike val="0"/>
        <condense val="0"/>
        <extend val="0"/>
        <outline val="0"/>
        <shadow val="0"/>
        <u val="none"/>
        <vertAlign val="baseline"/>
        <sz val="10"/>
        <color auto="1"/>
        <name val="Arial"/>
        <scheme val="none"/>
      </font>
      <numFmt numFmtId="34" formatCode="_(&quot;$&quot;* #,##0.00_);_(&quot;$&quot;* \(#,##0.00\);_(&quot;$&quot;* &quot;-&quot;??_);_(@_)"/>
      <border>
        <left style="thin">
          <color indexed="10"/>
        </left>
      </border>
    </dxf>
    <dxf>
      <font>
        <b val="0"/>
        <i val="0"/>
        <strike val="0"/>
        <condense val="0"/>
        <extend val="0"/>
        <outline val="0"/>
        <shadow val="0"/>
        <u val="none"/>
        <vertAlign val="baseline"/>
        <sz val="10"/>
        <color indexed="8"/>
        <name val="Arial"/>
        <scheme val="none"/>
      </font>
      <numFmt numFmtId="0" formatCode="General"/>
      <alignment horizontal="general" vertical="top" textRotation="0" wrapText="1" indent="0" justifyLastLine="0" shrinkToFit="0" readingOrder="1"/>
      <border diagonalUp="0" diagonalDown="0">
        <left style="thin">
          <color indexed="10"/>
        </left>
        <right style="thin">
          <color indexed="10"/>
        </right>
        <top style="thin">
          <color indexed="10"/>
        </top>
        <bottom style="thin">
          <color indexed="10"/>
        </bottom>
      </border>
      <protection locked="0" hidden="0"/>
    </dxf>
    <dxf>
      <font>
        <b val="0"/>
        <i val="0"/>
        <strike val="0"/>
        <condense val="0"/>
        <extend val="0"/>
        <outline val="0"/>
        <shadow val="0"/>
        <u val="none"/>
        <vertAlign val="baseline"/>
        <sz val="10"/>
        <color indexed="8"/>
        <name val="Arial"/>
        <scheme val="none"/>
      </font>
      <numFmt numFmtId="34" formatCode="_(&quot;$&quot;* #,##0.00_);_(&quot;$&quot;* \(#,##0.00\);_(&quot;$&quot;* &quot;-&quot;??_);_(@_)"/>
      <alignment horizontal="general" vertical="top" textRotation="0" wrapText="1" indent="0" justifyLastLine="0" shrinkToFit="0" readingOrder="1"/>
      <border diagonalUp="0" diagonalDown="0">
        <left style="thin">
          <color indexed="10"/>
        </left>
        <right style="thin">
          <color indexed="10"/>
        </right>
        <top style="thin">
          <color indexed="10"/>
        </top>
        <bottom style="thin">
          <color indexed="10"/>
        </bottom>
      </border>
      <protection locked="0" hidden="0"/>
    </dxf>
    <dxf>
      <font>
        <b val="0"/>
        <i val="0"/>
        <strike val="0"/>
        <condense val="0"/>
        <extend val="0"/>
        <outline val="0"/>
        <shadow val="0"/>
        <u val="none"/>
        <vertAlign val="baseline"/>
        <sz val="10"/>
        <color indexed="8"/>
        <name val="Arial"/>
        <scheme val="none"/>
      </font>
      <numFmt numFmtId="166" formatCode="mm/dd/yy"/>
      <alignment horizontal="general" vertical="top" textRotation="0" wrapText="1" indent="0" justifyLastLine="0" shrinkToFit="0" readingOrder="1"/>
      <border diagonalUp="0" diagonalDown="0">
        <left style="thin">
          <color indexed="10"/>
        </left>
        <right style="thin">
          <color indexed="10"/>
        </right>
        <top style="thin">
          <color indexed="10"/>
        </top>
        <bottom style="thin">
          <color indexed="10"/>
        </bottom>
      </border>
      <protection locked="0" hidden="0"/>
    </dxf>
    <dxf>
      <font>
        <b val="0"/>
        <i val="0"/>
        <strike val="0"/>
        <condense val="0"/>
        <extend val="0"/>
        <outline val="0"/>
        <shadow val="0"/>
        <u val="none"/>
        <vertAlign val="baseline"/>
        <sz val="10"/>
        <color indexed="8"/>
        <name val="Arial"/>
        <scheme val="none"/>
      </font>
      <numFmt numFmtId="166" formatCode="mm/dd/yy"/>
      <alignment horizontal="general" vertical="top" textRotation="0" wrapText="1" indent="0" justifyLastLine="0" shrinkToFit="0" readingOrder="1"/>
      <border diagonalUp="0" diagonalDown="0">
        <left style="thin">
          <color indexed="10"/>
        </left>
        <right style="thin">
          <color indexed="10"/>
        </right>
        <top style="thin">
          <color indexed="10"/>
        </top>
        <bottom style="thin">
          <color indexed="10"/>
        </bottom>
        <vertical/>
        <horizontal/>
      </border>
      <protection locked="0" hidden="0"/>
    </dxf>
    <dxf>
      <font>
        <b val="0"/>
        <i val="0"/>
        <strike val="0"/>
        <condense val="0"/>
        <extend val="0"/>
        <outline val="0"/>
        <shadow val="0"/>
        <u val="none"/>
        <vertAlign val="baseline"/>
        <sz val="10"/>
        <color indexed="8"/>
        <name val="Arial"/>
        <scheme val="none"/>
      </font>
      <numFmt numFmtId="0" formatCode="General"/>
      <alignment horizontal="general" vertical="top" textRotation="0" wrapText="0" indent="0" justifyLastLine="0" shrinkToFit="0" readingOrder="1"/>
      <border diagonalUp="0" diagonalDown="0">
        <left/>
        <right style="thin">
          <color indexed="10"/>
        </right>
        <top style="thin">
          <color indexed="10"/>
        </top>
        <bottom style="thin">
          <color indexed="10"/>
        </bottom>
      </border>
      <protection locked="0" hidden="0"/>
    </dxf>
    <dxf>
      <font>
        <b val="0"/>
        <i val="0"/>
        <strike val="0"/>
        <condense val="0"/>
        <extend val="0"/>
        <outline val="0"/>
        <shadow val="0"/>
        <u val="none"/>
        <vertAlign val="baseline"/>
        <sz val="10"/>
        <color indexed="8"/>
        <name val="Arial"/>
        <scheme val="none"/>
      </font>
      <numFmt numFmtId="0" formatCode="General"/>
      <alignment horizontal="general" vertical="bottom" textRotation="0" wrapText="1" indent="0" justifyLastLine="0" shrinkToFit="0" readingOrder="0"/>
      <border>
        <left style="thin">
          <color indexed="10"/>
        </left>
      </border>
      <protection locked="0" hidden="0"/>
    </dxf>
    <dxf>
      <font>
        <b val="0"/>
        <i val="0"/>
        <strike val="0"/>
        <condense val="0"/>
        <extend val="0"/>
        <outline val="0"/>
        <shadow val="0"/>
        <u val="none"/>
        <vertAlign val="baseline"/>
        <sz val="10"/>
        <color indexed="8"/>
        <name val="Arial"/>
        <scheme val="none"/>
      </font>
      <numFmt numFmtId="164" formatCode="_(* #,##0_);_(* \(#,##0\);_(* &quot;-&quot;??_);_(@_)"/>
      <alignment horizontal="general" vertical="bottom" textRotation="0" wrapText="1" indent="0" justifyLastLine="0" shrinkToFit="0" readingOrder="1"/>
      <border diagonalUp="0" diagonalDown="0">
        <left style="thin">
          <color indexed="10"/>
        </left>
        <right style="thin">
          <color indexed="10"/>
        </right>
        <top style="thin">
          <color indexed="10"/>
        </top>
        <bottom style="thin">
          <color indexed="10"/>
        </bottom>
      </border>
      <protection locked="0" hidden="0"/>
    </dxf>
    <dxf>
      <font>
        <b val="0"/>
        <i val="0"/>
        <strike val="0"/>
        <condense val="0"/>
        <extend val="0"/>
        <outline val="0"/>
        <shadow val="0"/>
        <u val="none"/>
        <vertAlign val="baseline"/>
        <sz val="10"/>
        <color indexed="8"/>
        <name val="Arial"/>
        <scheme val="none"/>
      </font>
      <numFmt numFmtId="164" formatCode="_(* #,##0_);_(* \(#,##0\);_(* &quot;-&quot;??_);_(@_)"/>
      <alignment horizontal="general" vertical="bottom" textRotation="0" wrapText="1" indent="0" justifyLastLine="0" shrinkToFit="0" readingOrder="1"/>
      <border diagonalUp="0" diagonalDown="0">
        <left style="thin">
          <color indexed="10"/>
        </left>
        <right style="thin">
          <color indexed="10"/>
        </right>
        <top style="thin">
          <color indexed="10"/>
        </top>
        <bottom style="thin">
          <color indexed="10"/>
        </bottom>
      </border>
      <protection locked="0" hidden="0"/>
    </dxf>
    <dxf>
      <font>
        <b val="0"/>
        <i val="0"/>
        <strike val="0"/>
        <condense val="0"/>
        <extend val="0"/>
        <outline val="0"/>
        <shadow val="0"/>
        <u val="none"/>
        <vertAlign val="baseline"/>
        <sz val="10"/>
        <color indexed="8"/>
        <name val="Arial"/>
        <scheme val="none"/>
      </font>
      <numFmt numFmtId="0" formatCode="General"/>
      <alignment horizontal="left" vertical="top" textRotation="0" wrapText="1" indent="0" justifyLastLine="0" shrinkToFit="0" readingOrder="0"/>
      <border diagonalUp="0" diagonalDown="0" outline="0">
        <left style="thin">
          <color indexed="10"/>
        </left>
        <right style="thin">
          <color indexed="10"/>
        </right>
        <top style="thin">
          <color indexed="10"/>
        </top>
        <bottom style="thin">
          <color indexed="10"/>
        </bottom>
      </border>
      <protection locked="0" hidden="0"/>
    </dxf>
    <dxf>
      <font>
        <b val="0"/>
        <i val="0"/>
        <strike val="0"/>
        <condense val="0"/>
        <extend val="0"/>
        <outline val="0"/>
        <shadow val="0"/>
        <u val="none"/>
        <vertAlign val="baseline"/>
        <sz val="10"/>
        <color indexed="8"/>
        <name val="Arial"/>
        <scheme val="none"/>
      </font>
      <numFmt numFmtId="0" formatCode="General"/>
      <alignment horizontal="general" vertical="top" textRotation="0" wrapText="1" indent="0" justifyLastLine="0" shrinkToFit="0" readingOrder="1"/>
      <border diagonalUp="0" diagonalDown="0">
        <left style="thin">
          <color indexed="10"/>
        </left>
        <right style="thin">
          <color indexed="10"/>
        </right>
        <top style="thin">
          <color indexed="10"/>
        </top>
        <bottom style="thin">
          <color indexed="10"/>
        </bottom>
        <vertical/>
        <horizontal/>
      </border>
      <protection locked="0" hidden="0"/>
    </dxf>
    <dxf>
      <font>
        <b val="0"/>
        <i val="0"/>
        <strike val="0"/>
        <condense val="0"/>
        <extend val="0"/>
        <outline val="0"/>
        <shadow val="0"/>
        <u val="none"/>
        <vertAlign val="baseline"/>
        <sz val="10"/>
        <color indexed="8"/>
        <name val="Arial"/>
        <scheme val="none"/>
      </font>
      <numFmt numFmtId="0" formatCode="General"/>
      <alignment horizontal="left" vertical="top" textRotation="0" wrapText="1" indent="0" justifyLastLine="0" shrinkToFit="0" readingOrder="0"/>
      <border diagonalUp="0" diagonalDown="0">
        <left style="thin">
          <color indexed="10"/>
        </left>
        <right style="thin">
          <color indexed="10"/>
        </right>
        <top style="thin">
          <color indexed="10"/>
        </top>
        <bottom style="thin">
          <color indexed="10"/>
        </bottom>
      </border>
      <protection locked="0" hidden="0"/>
    </dxf>
    <dxf>
      <font>
        <b val="0"/>
        <i val="0"/>
        <strike val="0"/>
        <condense val="0"/>
        <extend val="0"/>
        <outline val="0"/>
        <shadow val="0"/>
        <u val="none"/>
        <vertAlign val="baseline"/>
        <sz val="10"/>
        <color indexed="8"/>
        <name val="Arial"/>
        <scheme val="none"/>
      </font>
      <numFmt numFmtId="0" formatCode="General"/>
      <alignment horizontal="general" vertical="top" textRotation="0" wrapText="0" indent="0" justifyLastLine="0" shrinkToFit="0" readingOrder="1"/>
      <border diagonalUp="0" diagonalDown="0">
        <left style="thin">
          <color indexed="10"/>
        </left>
        <right style="thin">
          <color indexed="10"/>
        </right>
        <top style="thin">
          <color indexed="10"/>
        </top>
        <bottom style="thin">
          <color indexed="10"/>
        </bottom>
        <vertical/>
        <horizontal/>
      </border>
      <protection locked="0" hidden="0"/>
    </dxf>
    <dxf>
      <font>
        <b val="0"/>
        <i val="0"/>
        <strike val="0"/>
        <condense val="0"/>
        <extend val="0"/>
        <outline val="0"/>
        <shadow val="0"/>
        <u val="none"/>
        <vertAlign val="baseline"/>
        <sz val="10"/>
        <color indexed="8"/>
        <name val="Arial"/>
        <scheme val="none"/>
      </font>
      <numFmt numFmtId="0" formatCode="General"/>
      <alignment horizontal="general" vertical="top" textRotation="0" wrapText="0" indent="0" justifyLastLine="0" shrinkToFit="0" readingOrder="1"/>
      <border diagonalUp="0" diagonalDown="0">
        <left style="thin">
          <color indexed="10"/>
        </left>
        <right style="thin">
          <color indexed="10"/>
        </right>
        <top style="thin">
          <color indexed="10"/>
        </top>
        <bottom style="thin">
          <color indexed="10"/>
        </bottom>
        <vertical/>
        <horizontal/>
      </border>
      <protection locked="0" hidden="0"/>
    </dxf>
    <dxf>
      <font>
        <b val="0"/>
        <i val="0"/>
        <strike val="0"/>
        <condense val="0"/>
        <extend val="0"/>
        <outline val="0"/>
        <shadow val="0"/>
        <u val="none"/>
        <vertAlign val="baseline"/>
        <sz val="10"/>
        <color indexed="8"/>
        <name val="Arial"/>
        <scheme val="none"/>
      </font>
      <alignment horizontal="general" vertical="top" textRotation="0" wrapText="1" indent="0" justifyLastLine="0" shrinkToFit="0" readingOrder="1"/>
      <border diagonalUp="0" diagonalDown="0">
        <left style="thin">
          <color indexed="10"/>
        </left>
        <right style="thin">
          <color indexed="10"/>
        </right>
        <top style="thin">
          <color indexed="10"/>
        </top>
        <bottom style="thin">
          <color indexed="10"/>
        </bottom>
        <vertical/>
        <horizontal/>
      </border>
      <protection locked="0" hidden="0"/>
    </dxf>
    <dxf>
      <font>
        <b val="0"/>
        <i val="0"/>
        <strike val="0"/>
        <condense val="0"/>
        <extend val="0"/>
        <outline val="0"/>
        <shadow val="0"/>
        <u val="none"/>
        <vertAlign val="baseline"/>
        <sz val="10"/>
        <color indexed="8"/>
        <name val="Arial"/>
        <scheme val="none"/>
      </font>
      <alignment horizontal="general" vertical="top" textRotation="0" wrapText="1" indent="0" justifyLastLine="0" shrinkToFit="0" readingOrder="1"/>
      <border diagonalUp="0" diagonalDown="0">
        <left style="thin">
          <color indexed="10"/>
        </left>
        <right style="thin">
          <color indexed="10"/>
        </right>
        <top style="thin">
          <color indexed="10"/>
        </top>
        <bottom style="thin">
          <color indexed="10"/>
        </bottom>
        <vertical/>
        <horizontal/>
      </border>
      <protection locked="0" hidden="0"/>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theme="0"/>
        <name val="Arial"/>
        <scheme val="none"/>
      </font>
      <numFmt numFmtId="165" formatCode="_(&quot;$&quot;* #,##0_);_(&quot;$&quot;* \(#,##0\);_(&quot;$&quot;* &quot;-&quot;??_);_(@_)"/>
      <fill>
        <patternFill patternType="solid">
          <fgColor indexed="64"/>
          <bgColor theme="1"/>
        </patternFill>
      </fill>
      <alignment horizontal="general" vertical="bottom" textRotation="0" wrapText="1" 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4682B4"/>
      <rgbColor rgb="00D3D3D3"/>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0</xdr:row>
      <xdr:rowOff>9525</xdr:rowOff>
    </xdr:from>
    <xdr:to>
      <xdr:col>1</xdr:col>
      <xdr:colOff>1200151</xdr:colOff>
      <xdr:row>4</xdr:row>
      <xdr:rowOff>133350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9525"/>
          <a:ext cx="17907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2" name="Table2" displayName="Table2" ref="A7:EK526" totalsRowShown="0" headerRowDxfId="143" dataDxfId="142" headerRowCellStyle="Currency">
  <autoFilter ref="A7:EK526"/>
  <tableColumns count="141">
    <tableColumn id="1" name="LL62ID" dataDxfId="141"/>
    <tableColumn id="2" name="Project Name" dataDxfId="140"/>
    <tableColumn id="3" name="Location" dataDxfId="139"/>
    <tableColumn id="4" name="Borough" dataDxfId="138"/>
    <tableColumn id="5" name="Council District" dataDxfId="137"/>
    <tableColumn id="6" name="Block" dataDxfId="136"/>
    <tableColumn id="7" name="Lot" dataDxfId="135"/>
    <tableColumn id="8" name="Sq. Ft - Land" dataDxfId="134" dataCellStyle="Comma"/>
    <tableColumn id="9" name="Sq. Ft - Building" dataDxfId="133" dataCellStyle="Comma"/>
    <tableColumn id="142" name="NAICS Code" dataDxfId="132" dataCellStyle="Comma"/>
    <tableColumn id="11" name="Program Name" dataDxfId="131"/>
    <tableColumn id="12" name="Start Date" dataDxfId="130"/>
    <tableColumn id="13" name="End Date" dataDxfId="129"/>
    <tableColumn id="14" name="Project Amount" dataDxfId="128" dataCellStyle="Currency"/>
    <tableColumn id="15" name="Type(s) of Assistance" dataDxfId="127"/>
    <tableColumn id="16" name="Part Time Perm Jobs" dataDxfId="126" dataCellStyle="Comma"/>
    <tableColumn id="17" name="Part Time Temp Jobs" dataDxfId="125" dataCellStyle="Comma"/>
    <tableColumn id="18" name="Full Time Perm Jobs" dataDxfId="124" dataCellStyle="Comma"/>
    <tableColumn id="19" name="Full Time Temp Jobs" dataDxfId="123" dataCellStyle="Comma"/>
    <tableColumn id="20" name="Contract Employees" dataDxfId="122" dataCellStyle="Comma"/>
    <tableColumn id="21" name="Total Jobs Current" dataDxfId="121" dataCellStyle="Comma"/>
    <tableColumn id="22" name="Current Jobs FTE" dataDxfId="120" dataCellStyle="Comma"/>
    <tableColumn id="23" name="Construction Jobs" dataDxfId="119" dataCellStyle="Comma"/>
    <tableColumn id="24" name="Jobs Target for Current Yr" dataDxfId="118" dataCellStyle="Comma"/>
    <tableColumn id="25" name="Total Jobs at Application FTE" dataDxfId="117" dataCellStyle="Comma"/>
    <tableColumn id="26" name="Job Creation Estimate" dataDxfId="116" dataCellStyle="Comma"/>
    <tableColumn id="27" name="Exempt %" dataDxfId="115" dataCellStyle="Comma"/>
    <tableColumn id="28" name="Non Exempt _x000a_25000 and Less, %" dataDxfId="114" dataCellStyle="Comma"/>
    <tableColumn id="29" name="Non Exempt _x000a_between 25001 and 40000, %" dataDxfId="113" dataCellStyle="Comma"/>
    <tableColumn id="30" name="Non Exempt _x000a_between 40001 and 50000, %" dataDxfId="112" dataCellStyle="Comma"/>
    <tableColumn id="31" name="Non Exempt _x000a_Greater than 50000, %" dataDxfId="111" dataCellStyle="Comma"/>
    <tableColumn id="32" name="% Living in NYC" dataDxfId="110" dataCellStyle="Comma"/>
    <tableColumn id="33" name="Health Benefit Full Time" dataDxfId="109" dataCellStyle="Comma"/>
    <tableColumn id="34" name="Health Benefit Part Time" dataDxfId="108" dataCellStyle="Comma"/>
    <tableColumn id="35" name="Company Direct Land FY17" dataDxfId="107" dataCellStyle="Currency"/>
    <tableColumn id="36" name="Company Direct Land Through FY17" dataDxfId="106" dataCellStyle="Currency"/>
    <tableColumn id="37" name="Company Direct Land FY18 and After" dataDxfId="105" dataCellStyle="Currency"/>
    <tableColumn id="38" name="Company Direct Land Total" dataDxfId="104">
      <calculatedColumnFormula>SUM(Table2[[#This Row],[Company Direct Land Through FY17]:[Company Direct Land FY18 and After]])</calculatedColumnFormula>
    </tableColumn>
    <tableColumn id="39" name="Company Direct Building FY17" dataDxfId="103" dataCellStyle="Currency"/>
    <tableColumn id="40" name="Company Direct Building Through FY17" dataDxfId="102" dataCellStyle="Currency"/>
    <tableColumn id="41" name="Company Direct Building FY18 and After" dataDxfId="101" dataCellStyle="Currency"/>
    <tableColumn id="42" name="Company Direct Building Total" dataDxfId="100">
      <calculatedColumnFormula>SUM(Table2[[#This Row],[Company Direct Building Through FY17]:[Company Direct Building FY18 and After]])</calculatedColumnFormula>
    </tableColumn>
    <tableColumn id="43" name="Mortgage Recording Tax FY17" dataDxfId="99" dataCellStyle="Currency"/>
    <tableColumn id="44" name="Mortgage Recording Tax Through FY17" dataDxfId="98" dataCellStyle="Currency"/>
    <tableColumn id="45" name="Mortgage Recording Tax FY18 and After" dataDxfId="97" dataCellStyle="Currency"/>
    <tableColumn id="46" name="Mortgage Recording Tax Total" dataDxfId="96">
      <calculatedColumnFormula>SUM(Table2[[#This Row],[Mortgage Recording Tax Through FY17]:[Mortgage Recording Tax FY18 and After]])</calculatedColumnFormula>
    </tableColumn>
    <tableColumn id="47" name="Pilot Savings FY17" dataDxfId="95" dataCellStyle="Currency"/>
    <tableColumn id="48" name="Pilot Savings Through FY17" dataDxfId="94" dataCellStyle="Currency"/>
    <tableColumn id="49" name="Pilot Savings FY18 and After" dataDxfId="93" dataCellStyle="Currency"/>
    <tableColumn id="50" name="Pilot Savings Total" dataDxfId="92">
      <calculatedColumnFormula>SUM(Table2[[#This Row],[Pilot Savings Through FY17]:[Pilot Savings FY18 and After]])</calculatedColumnFormula>
    </tableColumn>
    <tableColumn id="51" name="Mortgage Recording Tax Exemption FY17" dataDxfId="91" dataCellStyle="Currency"/>
    <tableColumn id="52" name="Mortgage Recording Tax Exemption Through FY17" dataDxfId="90" dataCellStyle="Currency"/>
    <tableColumn id="53" name="Mortgage Recording Tax Exemption FY18 and After" dataDxfId="89" dataCellStyle="Currency"/>
    <tableColumn id="54" name="Mortage Recording Tax Exemption Total" dataDxfId="88">
      <calculatedColumnFormula>SUM(Table2[[#This Row],[Mortgage Recording Tax Exemption Through FY17]:[Mortgage Recording Tax Exemption FY18 and After]])</calculatedColumnFormula>
    </tableColumn>
    <tableColumn id="55" name="Indirect and Induced Land FY17" dataDxfId="87" dataCellStyle="Currency"/>
    <tableColumn id="56" name="Indirect and Induced Land Through FY17" dataDxfId="86" dataCellStyle="Currency"/>
    <tableColumn id="57" name="Indirect and Induced Land FY18 and After" dataDxfId="85" dataCellStyle="Currency"/>
    <tableColumn id="58" name="Indirect and Induced Land Total" dataDxfId="84">
      <calculatedColumnFormula>SUM(Table2[[#This Row],[Indirect and Induced Land Through FY17]:[Indirect and Induced Land FY18 and After]])</calculatedColumnFormula>
    </tableColumn>
    <tableColumn id="59" name="Indirect and Induced Building FY17" dataDxfId="83" dataCellStyle="Currency"/>
    <tableColumn id="60" name="Indirect and Induced Building Through FY17" dataDxfId="82" dataCellStyle="Currency"/>
    <tableColumn id="61" name="Indirect and Induced Building FY18 and After" dataDxfId="81" dataCellStyle="Currency"/>
    <tableColumn id="62" name="Indirect and Induced Building Total" dataDxfId="80">
      <calculatedColumnFormula>SUM(Table2[[#This Row],[Indirect and Induced Building Through FY17]:[Indirect and Induced Building FY18 and After]])</calculatedColumnFormula>
    </tableColumn>
    <tableColumn id="63" name="TOTAL Real Property Related Taxes FY17" dataDxfId="79" dataCellStyle="Currency"/>
    <tableColumn id="64" name="TOTAL Real Property Related Taxes Through FY17" dataDxfId="78" dataCellStyle="Currency"/>
    <tableColumn id="65" name="TOTAL Real Property Related Taxes FY18 and After" dataDxfId="77" dataCellStyle="Currency"/>
    <tableColumn id="66" name="TOTAL Real Property Related Taxes Total" dataDxfId="76">
      <calculatedColumnFormula>SUM(Table2[[#This Row],[TOTAL Real Property Related Taxes Through FY17]:[TOTAL Real Property Related Taxes FY18 and After]])</calculatedColumnFormula>
    </tableColumn>
    <tableColumn id="67" name="Company Direct FY17" dataDxfId="75" dataCellStyle="Currency"/>
    <tableColumn id="68" name="Company Direct Through FY17" dataDxfId="74" dataCellStyle="Currency"/>
    <tableColumn id="69" name="Company Direct FY18 and After" dataDxfId="73" dataCellStyle="Currency"/>
    <tableColumn id="70" name="Company Direct Total" dataDxfId="72">
      <calculatedColumnFormula>SUM(Table2[[#This Row],[Company Direct Through FY17]:[Company Direct FY18 and After]])</calculatedColumnFormula>
    </tableColumn>
    <tableColumn id="71" name="Sales Tax Exemption FY17" dataDxfId="71" dataCellStyle="Currency"/>
    <tableColumn id="72" name="Sales Tax Exemption Through FY17" dataDxfId="70" dataCellStyle="Currency"/>
    <tableColumn id="73" name="Sales Tax Exemption FY18 and After" dataDxfId="69" dataCellStyle="Currency"/>
    <tableColumn id="74" name="Sales Tax Exemption Total" dataDxfId="68">
      <calculatedColumnFormula>SUM(Table2[[#This Row],[Sales Tax Exemption Through FY17]:[Sales Tax Exemption FY18 and After]])</calculatedColumnFormula>
    </tableColumn>
    <tableColumn id="75" name="Energy Tax Savings FY17" dataDxfId="67" dataCellStyle="Currency"/>
    <tableColumn id="76" name="Energy Tax Savings Through FY17" dataDxfId="66" dataCellStyle="Currency"/>
    <tableColumn id="77" name="Energy Tax Savings FY18 and After" dataDxfId="65" dataCellStyle="Currency"/>
    <tableColumn id="78" name="Energy Tax Savings Total" dataDxfId="64">
      <calculatedColumnFormula>SUM(Table2[[#This Row],[Energy Tax Savings Through FY17]:[Energy Tax Savings FY18 and After]])</calculatedColumnFormula>
    </tableColumn>
    <tableColumn id="79" name="Tax Exempt Bond Savings FY17" dataDxfId="63" dataCellStyle="Currency"/>
    <tableColumn id="80" name="Tax Exempt Bond Savings Through FY17" dataDxfId="62" dataCellStyle="Currency"/>
    <tableColumn id="81" name="Tax Exempt Bond Savings FY18 and After" dataDxfId="61" dataCellStyle="Currency"/>
    <tableColumn id="82" name="Tax Exempt Bond Savings Total" dataDxfId="60">
      <calculatedColumnFormula>SUM(Table2[[#This Row],[Tax Exempt Bond Savings Through FY17]:[Tax Exempt Bond Savings FY18 and After]])</calculatedColumnFormula>
    </tableColumn>
    <tableColumn id="83" name="Indirect and Induced FY17" dataDxfId="59" dataCellStyle="Currency"/>
    <tableColumn id="84" name="Indirect and Induced Through FY17" dataDxfId="58" dataCellStyle="Currency"/>
    <tableColumn id="85" name="Indirect and Induced FY18 and After" dataDxfId="57" dataCellStyle="Currency"/>
    <tableColumn id="86" name="Indirect and Induced Total" dataDxfId="56">
      <calculatedColumnFormula>SUM(Table2[[#This Row],[Indirect and Induced Through FY17]:[Indirect and Induced FY18 and After]])</calculatedColumnFormula>
    </tableColumn>
    <tableColumn id="87" name="TOTAL Income Consumption Use Taxes FY17" dataDxfId="55" dataCellStyle="Currency"/>
    <tableColumn id="88" name="TOTAL Income Consumption Use Taxes Through FY17" dataDxfId="54" dataCellStyle="Currency"/>
    <tableColumn id="89" name="TOTAL Income Consumption Use Taxes FY18 and After" dataDxfId="53" dataCellStyle="Currency"/>
    <tableColumn id="90" name="TOTAL Income Consumption Use Taxes Total" dataDxfId="52">
      <calculatedColumnFormula>SUM(Table2[[#This Row],[TOTAL Income Consumption Use Taxes Through FY17]:[TOTAL Income Consumption Use Taxes FY18 and After]])</calculatedColumnFormula>
    </tableColumn>
    <tableColumn id="91" name="Assistance Provided FY17" dataDxfId="51" dataCellStyle="Currency"/>
    <tableColumn id="92" name="Assistance Provided Through FY17" dataDxfId="50" dataCellStyle="Currency"/>
    <tableColumn id="93" name="Assistance Provided FY18 and After" dataDxfId="49" dataCellStyle="Currency"/>
    <tableColumn id="94" name="Assistance Provided Total" dataDxfId="48">
      <calculatedColumnFormula>SUM(Table2[[#This Row],[Assistance Provided Through FY17]:[Assistance Provided FY18 and After]])</calculatedColumnFormula>
    </tableColumn>
    <tableColumn id="95" name="Recapture Cancellation Reduction Amount FY17" dataDxfId="47" dataCellStyle="Currency"/>
    <tableColumn id="96" name="Recapture Cancellation Reduction Amount Through FY17" dataDxfId="46" dataCellStyle="Currency"/>
    <tableColumn id="97" name="Recapture Cancellation Reduction Amount FY18 and After" dataDxfId="45" dataCellStyle="Currency"/>
    <tableColumn id="98" name="Recapture Cancellation Reduction Amount Total" dataDxfId="44">
      <calculatedColumnFormula>SUM(Table2[[#This Row],[Recapture Cancellation Reduction Amount Through FY17]:[Recapture Cancellation Reduction Amount FY18 and After]])</calculatedColumnFormula>
    </tableColumn>
    <tableColumn id="99" name="Penalty Paid FY17" dataDxfId="43" dataCellStyle="Currency"/>
    <tableColumn id="100" name="Penalty Paid Through FY17" dataDxfId="42" dataCellStyle="Currency"/>
    <tableColumn id="101" name="Penalty Paid FY18 and After" dataDxfId="41" dataCellStyle="Currency"/>
    <tableColumn id="102" name="Penalty Paid Total" dataDxfId="40">
      <calculatedColumnFormula>SUM(Table2[[#This Row],[Penalty Paid Through FY17]:[Penalty Paid FY18 and After]])</calculatedColumnFormula>
    </tableColumn>
    <tableColumn id="103" name="TOTAL Assistance Net of Recapture Penalties FY17" dataDxfId="39" dataCellStyle="Currency"/>
    <tableColumn id="104" name="TOTAL Assistance Net of Recapture Penalties Through FY17" dataDxfId="38" dataCellStyle="Currency"/>
    <tableColumn id="105" name="TOTAL Assistance Net of Recapture Penalties FY18 and After" dataDxfId="37" dataCellStyle="Currency"/>
    <tableColumn id="106" name="TOTAL Assistance Net of Recapture Penalties Total" dataDxfId="36">
      <calculatedColumnFormula>SUM(Table2[[#This Row],[TOTAL Assistance Net of Recapture Penalties Through FY17]:[TOTAL Assistance Net of Recapture Penalties FY18 and After]])</calculatedColumnFormula>
    </tableColumn>
    <tableColumn id="107" name="Company Direct Tax Revenue Before Assistance FY17" dataDxfId="35" dataCellStyle="Currency"/>
    <tableColumn id="108" name="Company Direct Tax Revenue Before Assistance Through FY17" dataDxfId="34" dataCellStyle="Currency"/>
    <tableColumn id="109" name="Company Direct Tax Revenue Before Assistance FY18 and After" dataDxfId="33" dataCellStyle="Currency"/>
    <tableColumn id="110" name="Company Direct Tax Revenue Before Assistance Total" dataDxfId="32">
      <calculatedColumnFormula>SUM(Table2[[#This Row],[Company Direct Tax Revenue Before Assistance Through FY17]:[Company Direct Tax Revenue Before Assistance FY18 and After]])</calculatedColumnFormula>
    </tableColumn>
    <tableColumn id="111" name="Indirect and Induced Tax Revenues FY17" dataDxfId="31" dataCellStyle="Currency"/>
    <tableColumn id="112" name="Indirect and Induced Tax Revenues Through FY17" dataDxfId="30" dataCellStyle="Currency"/>
    <tableColumn id="113" name="Indirect and Induced Tax Revenues FY18 and After" dataDxfId="29" dataCellStyle="Currency"/>
    <tableColumn id="114" name="Indirect and Induced Tax Revenues Total" dataDxfId="28">
      <calculatedColumnFormula>SUM(Table2[[#This Row],[Indirect and Induced Tax Revenues Through FY17]:[Indirect and Induced Tax Revenues FY18 and After]])</calculatedColumnFormula>
    </tableColumn>
    <tableColumn id="115" name="TOTAL Tax Revenues Before Assistance FY17" dataDxfId="27" dataCellStyle="Currency"/>
    <tableColumn id="116" name="TOTAL Tax Revenues Before Assistance Through FY17" dataDxfId="26" dataCellStyle="Currency"/>
    <tableColumn id="117" name="TOTAL Tax Revenues Before Assistance FY18 and After" dataDxfId="25" dataCellStyle="Currency"/>
    <tableColumn id="118" name="TOTAL Tax Revenues Before Assistance Total" dataDxfId="24">
      <calculatedColumnFormula>SUM(Table2[[#This Row],[TOTAL Tax Revenues Before Assistance Through FY17]:[TOTAL Tax Revenues Before Assistance FY18 and After]])</calculatedColumnFormula>
    </tableColumn>
    <tableColumn id="119" name="TOTAL Tax Revenues Net of Assistance Recapture and Penalty FY17" dataDxfId="23" dataCellStyle="Currency"/>
    <tableColumn id="120" name="TOTAL Tax Revenues Net of Assistance Recapture and Penalty Through FY17" dataDxfId="22" dataCellStyle="Currency"/>
    <tableColumn id="121" name="TOTAL Tax Revenues Net of Assistance Recapture and Penalty FY18 and After" dataDxfId="21" dataCellStyle="Currency"/>
    <tableColumn id="122" name="TOTAL Tax Revenues Net of Assistance Recapture and Penalty Total" dataDxfId="20">
      <calculatedColumnFormula>SUM(Table2[[#This Row],[TOTAL Tax Revenues Net of Assistance Recapture and Penalty Through FY17]:[TOTAL Tax Revenues Net of Assistance Recapture and Penalty FY18 and After]])</calculatedColumnFormula>
    </tableColumn>
    <tableColumn id="123" name="Bond Issuance FY17" dataDxfId="19"/>
    <tableColumn id="124" name="Value of Energy Benefit FY17" dataDxfId="18"/>
    <tableColumn id="125" name="REAP FY17" dataDxfId="17"/>
    <tableColumn id="126" name="CEP FY17" dataDxfId="16"/>
    <tableColumn id="127" name="Total Industrial Employees FY17" dataDxfId="15" dataCellStyle="Comma"/>
    <tableColumn id="128" name="Total Restaurant Employees FY17" dataDxfId="14" dataCellStyle="Comma"/>
    <tableColumn id="129" name="Total Retail Employees FY17" dataDxfId="13" dataCellStyle="Comma"/>
    <tableColumn id="130" name="Total Other Employees FY17" dataDxfId="12" dataCellStyle="Comma"/>
    <tableColumn id="131" name="Number of Industrial Employees Earning More than Living Wage FY17" dataDxfId="11" dataCellStyle="Comma"/>
    <tableColumn id="132" name="Number of Restaurant Employees Earning More than Living Wage FY17" dataDxfId="10" dataCellStyle="Comma"/>
    <tableColumn id="133" name="Number of Retail Employees Earning More than Living Wage FY17" dataDxfId="9" dataCellStyle="Comma"/>
    <tableColumn id="134" name="Number of Other Employees Earning More than Living Wage FY17" dataDxfId="8" dataCellStyle="Comma"/>
    <tableColumn id="135" name="% of Industrial Employees Earning More than Living Wage FY17" dataDxfId="7" dataCellStyle="Comma"/>
    <tableColumn id="136" name="% of Restaurant Employees Earning More than Living Wage FY17" dataDxfId="6" dataCellStyle="Comma"/>
    <tableColumn id="137" name="% of Retail Employees Earning More than Living Wage FY17" dataDxfId="5" dataCellStyle="Comma"/>
    <tableColumn id="138" name="% of Other Employees Earning More than Living Wage FY17" dataDxfId="4" dataCellStyle="Comma"/>
    <tableColumn id="139" name="Total Jobs FY17" dataDxfId="3" dataCellStyle="Comma">
      <calculatedColumnFormula>SUM(Table2[[#This Row],[Total Industrial Employees FY17]:[Total Other Employees FY17]])</calculatedColumnFormula>
    </tableColumn>
    <tableColumn id="140" name="Total Employees Earning More than Living Wage FY17" dataDxfId="2" dataCellStyle="Comma">
      <calculatedColumnFormula>SUM(Table2[[#This Row],[Number of Industrial Employees Earning More than Living Wage FY17]:[Number of Other Employees Earning More than Living Wage FY17]])</calculatedColumnFormula>
    </tableColumn>
    <tableColumn id="10" name="% Total Employees Earning More than Living Wage FY17" dataDxfId="1" dataCellStyle="Comma"/>
  </tableColumns>
  <tableStyleInfo name="TableStyleMedium8" showFirstColumn="0" showLastColumn="0" showRowStripes="1" showColumnStripes="0"/>
</table>
</file>

<file path=xl/tables/table2.xml><?xml version="1.0" encoding="utf-8"?>
<table xmlns="http://schemas.openxmlformats.org/spreadsheetml/2006/main" id="1" name="Table1" displayName="Table1" ref="A2:B1311" totalsRowShown="0" headerRowDxfId="0">
  <autoFilter ref="A2:B1311"/>
  <tableColumns count="2">
    <tableColumn id="1" name="LL62ID"/>
    <tableColumn id="2" name="Comment"/>
  </tableColumns>
  <tableStyleInfo name="TableStyleMedium2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B3" sqref="B3"/>
    </sheetView>
  </sheetViews>
  <sheetFormatPr defaultRowHeight="12.75" x14ac:dyDescent="0.2"/>
  <cols>
    <col min="1" max="1" width="9.140625" style="1"/>
    <col min="2" max="2" width="61.42578125" style="1" customWidth="1"/>
    <col min="3" max="16384" width="9.140625" style="1"/>
  </cols>
  <sheetData>
    <row r="1" spans="1:2" ht="89.25" x14ac:dyDescent="0.2">
      <c r="A1" s="21">
        <v>1</v>
      </c>
      <c r="B1" s="22" t="s">
        <v>3536</v>
      </c>
    </row>
    <row r="2" spans="1:2" x14ac:dyDescent="0.2">
      <c r="A2" s="21"/>
      <c r="B2" s="21"/>
    </row>
    <row r="3" spans="1:2" ht="63.75" x14ac:dyDescent="0.2">
      <c r="A3" s="21">
        <v>2</v>
      </c>
      <c r="B3" s="22" t="s">
        <v>995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6"/>
  <sheetViews>
    <sheetView showGridLines="0" tabSelected="1" zoomScaleNormal="100" workbookViewId="0">
      <pane xSplit="2" ySplit="7" topLeftCell="C8" activePane="bottomRight" state="frozen"/>
      <selection pane="topRight" activeCell="C1" sqref="C1"/>
      <selection pane="bottomLeft" activeCell="A8" sqref="A8"/>
      <selection pane="bottomRight" activeCell="I15" sqref="I15"/>
    </sheetView>
  </sheetViews>
  <sheetFormatPr defaultRowHeight="12.75" x14ac:dyDescent="0.2"/>
  <cols>
    <col min="1" max="1" width="9.28515625" style="1" customWidth="1"/>
    <col min="2" max="2" width="53.42578125" style="1" customWidth="1"/>
    <col min="3" max="3" width="46.7109375" style="1" customWidth="1"/>
    <col min="4" max="4" width="13.140625" style="1" customWidth="1"/>
    <col min="5" max="5" width="10.28515625" style="31" customWidth="1"/>
    <col min="6" max="6" width="9.28515625" style="1" customWidth="1"/>
    <col min="7" max="7" width="7.5703125" style="31" customWidth="1"/>
    <col min="8" max="8" width="14.7109375" style="1" customWidth="1"/>
    <col min="9" max="9" width="17.7109375" style="1" customWidth="1"/>
    <col min="10" max="10" width="83.5703125" style="38" customWidth="1"/>
    <col min="11" max="11" width="38" style="1" customWidth="1"/>
    <col min="12" max="12" width="12.140625" style="1" customWidth="1"/>
    <col min="13" max="13" width="11.28515625" style="1" customWidth="1"/>
    <col min="14" max="14" width="18.28515625" style="1" customWidth="1"/>
    <col min="15" max="15" width="93.85546875" style="1" customWidth="1"/>
    <col min="16" max="16" width="15.85546875" style="1" customWidth="1"/>
    <col min="17" max="18" width="14" style="1" customWidth="1"/>
    <col min="19" max="19" width="15.140625" style="1" customWidth="1"/>
    <col min="20" max="20" width="14.85546875" style="1" customWidth="1"/>
    <col min="21" max="21" width="13.85546875" style="1" customWidth="1"/>
    <col min="22" max="22" width="16" style="1" customWidth="1"/>
    <col min="23" max="23" width="15.7109375" style="1" customWidth="1"/>
    <col min="24" max="24" width="17.42578125" style="1" customWidth="1"/>
    <col min="25" max="25" width="17.7109375" style="1" customWidth="1"/>
    <col min="26" max="26" width="15.28515625" style="1" customWidth="1"/>
    <col min="27" max="27" width="13.140625" style="1" customWidth="1"/>
    <col min="28" max="28" width="22.5703125" style="1" customWidth="1"/>
    <col min="29" max="29" width="29.42578125" style="1" bestFit="1" customWidth="1"/>
    <col min="30" max="30" width="29.7109375" style="1" customWidth="1"/>
    <col min="31" max="31" width="23.140625" style="1" bestFit="1" customWidth="1"/>
    <col min="32" max="32" width="17.28515625" style="1" customWidth="1"/>
    <col min="33" max="33" width="16.85546875" style="1" customWidth="1"/>
    <col min="34" max="34" width="17.85546875" style="1" customWidth="1"/>
    <col min="35" max="35" width="20.28515625" style="1" customWidth="1"/>
    <col min="36" max="36" width="23.28515625" style="1" customWidth="1"/>
    <col min="37" max="37" width="24.28515625" style="1" customWidth="1"/>
    <col min="38" max="38" width="19.85546875" style="1" customWidth="1"/>
    <col min="39" max="39" width="21" style="1" customWidth="1"/>
    <col min="40" max="40" width="27.5703125" style="1" customWidth="1"/>
    <col min="41" max="41" width="28.85546875" style="1" customWidth="1"/>
    <col min="42" max="42" width="20.140625" style="1" customWidth="1"/>
    <col min="43" max="43" width="22.42578125" style="1" customWidth="1"/>
    <col min="44" max="44" width="27.28515625" style="1" customWidth="1"/>
    <col min="45" max="45" width="28.7109375" style="1" customWidth="1"/>
    <col min="46" max="46" width="22.5703125" style="1" customWidth="1"/>
    <col min="47" max="47" width="16.140625" style="1" customWidth="1"/>
    <col min="48" max="48" width="20.28515625" style="1" customWidth="1"/>
    <col min="49" max="49" width="19.7109375" style="1" customWidth="1"/>
    <col min="50" max="50" width="17.28515625" style="1" customWidth="1"/>
    <col min="51" max="51" width="26" style="1" customWidth="1"/>
    <col min="52" max="52" width="25.85546875" style="1" customWidth="1"/>
    <col min="53" max="53" width="28.140625" style="1" customWidth="1"/>
    <col min="54" max="54" width="25.5703125" style="1" customWidth="1"/>
    <col min="55" max="55" width="20.42578125" style="1" customWidth="1"/>
    <col min="56" max="56" width="26.28515625" style="1" customWidth="1"/>
    <col min="57" max="57" width="30.42578125" style="1" customWidth="1"/>
    <col min="58" max="58" width="22.42578125" style="1" customWidth="1"/>
    <col min="59" max="59" width="23.5703125" style="1" customWidth="1"/>
    <col min="60" max="60" width="27" style="1" customWidth="1"/>
    <col min="61" max="61" width="29.5703125" style="1" customWidth="1"/>
    <col min="62" max="62" width="26.28515625" style="1" customWidth="1"/>
    <col min="63" max="63" width="31.85546875" style="1" customWidth="1"/>
    <col min="64" max="64" width="33.42578125" style="1" customWidth="1"/>
    <col min="65" max="65" width="31.5703125" style="1" customWidth="1"/>
    <col min="66" max="66" width="30.7109375" style="1" customWidth="1"/>
    <col min="67" max="67" width="17.85546875" style="1" customWidth="1"/>
    <col min="68" max="68" width="23.42578125" style="1" customWidth="1"/>
    <col min="69" max="69" width="20.140625" style="1" customWidth="1"/>
    <col min="70" max="70" width="16.42578125" style="1" customWidth="1"/>
    <col min="71" max="71" width="18.42578125" style="1" customWidth="1"/>
    <col min="72" max="72" width="23.5703125" style="1" customWidth="1"/>
    <col min="73" max="73" width="23.28515625" style="1" customWidth="1"/>
    <col min="74" max="74" width="19.85546875" style="1" customWidth="1"/>
    <col min="75" max="75" width="17.140625" style="1" customWidth="1"/>
    <col min="76" max="76" width="22.140625" style="1" customWidth="1"/>
    <col min="77" max="77" width="21.7109375" style="1" customWidth="1"/>
    <col min="78" max="78" width="16.5703125" style="1" customWidth="1"/>
    <col min="79" max="79" width="21.28515625" style="1" customWidth="1"/>
    <col min="80" max="80" width="27.140625" style="1" customWidth="1"/>
    <col min="81" max="81" width="26.42578125" style="1" customWidth="1"/>
    <col min="82" max="82" width="21.42578125" style="1" customWidth="1"/>
    <col min="83" max="83" width="17.5703125" style="1" customWidth="1"/>
    <col min="84" max="84" width="22.7109375" style="1" customWidth="1"/>
    <col min="85" max="85" width="21.5703125" style="1" customWidth="1"/>
    <col min="86" max="86" width="17.5703125" style="1" customWidth="1"/>
    <col min="87" max="87" width="28.7109375" style="1" customWidth="1"/>
    <col min="88" max="88" width="29.7109375" style="1" customWidth="1"/>
    <col min="89" max="89" width="31.7109375" style="1" customWidth="1"/>
    <col min="90" max="90" width="28.5703125" style="1" customWidth="1"/>
    <col min="91" max="91" width="17.5703125" style="1" customWidth="1"/>
    <col min="92" max="92" width="21.7109375" style="1" customWidth="1"/>
    <col min="93" max="93" width="24.5703125" style="1" customWidth="1"/>
    <col min="94" max="94" width="20.5703125" style="1" customWidth="1"/>
    <col min="95" max="95" width="26.28515625" style="1" customWidth="1"/>
    <col min="96" max="96" width="34.7109375" style="1" customWidth="1"/>
    <col min="97" max="97" width="34.5703125" style="1" customWidth="1"/>
    <col min="98" max="98" width="27.5703125" style="1" customWidth="1"/>
    <col min="99" max="99" width="14.7109375" style="1" customWidth="1"/>
    <col min="100" max="100" width="17.7109375" style="1" customWidth="1"/>
    <col min="101" max="101" width="20.140625" style="1" customWidth="1"/>
    <col min="102" max="102" width="14.5703125" style="1" customWidth="1"/>
    <col min="103" max="103" width="26.5703125" style="1" customWidth="1"/>
    <col min="104" max="104" width="35.7109375" style="1" customWidth="1"/>
    <col min="105" max="105" width="36" style="1" customWidth="1"/>
    <col min="106" max="106" width="28.7109375" style="1" customWidth="1"/>
    <col min="107" max="107" width="31" style="1" customWidth="1"/>
    <col min="108" max="108" width="34" style="1" customWidth="1"/>
    <col min="109" max="109" width="36.42578125" style="1" customWidth="1"/>
    <col min="110" max="110" width="30.140625" style="1" customWidth="1"/>
    <col min="111" max="111" width="22.5703125" style="1" customWidth="1"/>
    <col min="112" max="112" width="25.7109375" style="1" customWidth="1"/>
    <col min="113" max="113" width="28.28515625" style="1" customWidth="1"/>
    <col min="114" max="114" width="23.85546875" style="1" customWidth="1"/>
    <col min="115" max="115" width="24" style="1" customWidth="1"/>
    <col min="116" max="116" width="29.28515625" style="1" customWidth="1"/>
    <col min="117" max="117" width="28.85546875" style="1" customWidth="1"/>
    <col min="118" max="118" width="26.5703125" style="1" customWidth="1"/>
    <col min="119" max="119" width="37.85546875" style="1" customWidth="1"/>
    <col min="120" max="120" width="38.42578125" style="1" customWidth="1"/>
    <col min="121" max="121" width="39" style="1" customWidth="1"/>
    <col min="122" max="122" width="38.7109375" style="1" customWidth="1"/>
    <col min="123" max="123" width="18.28515625" style="1" customWidth="1"/>
    <col min="124" max="124" width="23.140625" style="1" customWidth="1"/>
    <col min="125" max="125" width="14.140625" style="1" customWidth="1"/>
    <col min="126" max="126" width="12.85546875" style="1" customWidth="1"/>
    <col min="127" max="127" width="18.140625" style="1" bestFit="1" customWidth="1"/>
    <col min="128" max="128" width="19.5703125" style="1" bestFit="1" customWidth="1"/>
    <col min="129" max="130" width="18.140625" style="1" bestFit="1" customWidth="1"/>
    <col min="131" max="132" width="37.140625" style="1" bestFit="1" customWidth="1"/>
    <col min="133" max="133" width="38.5703125" style="1" bestFit="1" customWidth="1"/>
    <col min="134" max="134" width="38.28515625" style="1" bestFit="1" customWidth="1"/>
    <col min="135" max="135" width="35.85546875" style="1" bestFit="1" customWidth="1"/>
    <col min="136" max="136" width="37.140625" style="1" bestFit="1" customWidth="1"/>
    <col min="137" max="137" width="32.7109375" style="1" bestFit="1" customWidth="1"/>
    <col min="138" max="138" width="32.42578125" style="1" bestFit="1" customWidth="1"/>
    <col min="139" max="139" width="18.7109375" style="1" bestFit="1" customWidth="1"/>
    <col min="140" max="140" width="32.28515625" style="1" customWidth="1"/>
    <col min="141" max="141" width="29.28515625" style="1" customWidth="1"/>
    <col min="142" max="16384" width="9.140625" style="1"/>
  </cols>
  <sheetData>
    <row r="1" spans="1:141" ht="12.75" hidden="1" customHeight="1" x14ac:dyDescent="0.2">
      <c r="A1" s="46"/>
      <c r="B1" s="47" t="s">
        <v>1671</v>
      </c>
    </row>
    <row r="2" spans="1:141" x14ac:dyDescent="0.2">
      <c r="A2" s="46"/>
      <c r="B2" s="47"/>
    </row>
    <row r="3" spans="1:141" x14ac:dyDescent="0.2">
      <c r="A3" s="46"/>
      <c r="B3" s="47"/>
    </row>
    <row r="4" spans="1:141" x14ac:dyDescent="0.2">
      <c r="A4" s="46"/>
      <c r="B4" s="47"/>
    </row>
    <row r="5" spans="1:141" x14ac:dyDescent="0.2">
      <c r="A5" s="2" t="s">
        <v>942</v>
      </c>
    </row>
    <row r="6" spans="1:141" s="48" customFormat="1" x14ac:dyDescent="0.2">
      <c r="A6" s="48">
        <v>1</v>
      </c>
      <c r="B6" s="48">
        <v>2</v>
      </c>
      <c r="C6" s="48">
        <v>3</v>
      </c>
      <c r="D6" s="48">
        <v>4</v>
      </c>
      <c r="E6" s="48">
        <v>5</v>
      </c>
      <c r="F6" s="48">
        <v>6</v>
      </c>
      <c r="G6" s="48">
        <v>7</v>
      </c>
      <c r="H6" s="48">
        <v>8</v>
      </c>
      <c r="I6" s="48">
        <v>9</v>
      </c>
      <c r="J6" s="49">
        <v>10</v>
      </c>
      <c r="K6" s="48">
        <v>11</v>
      </c>
      <c r="L6" s="48">
        <v>12</v>
      </c>
      <c r="M6" s="48">
        <v>13</v>
      </c>
      <c r="N6" s="48">
        <v>14</v>
      </c>
      <c r="O6" s="48">
        <v>15</v>
      </c>
      <c r="P6" s="48">
        <v>16</v>
      </c>
      <c r="Q6" s="48">
        <v>17</v>
      </c>
      <c r="R6" s="48">
        <v>18</v>
      </c>
      <c r="S6" s="48">
        <v>19</v>
      </c>
      <c r="T6" s="48">
        <v>20</v>
      </c>
      <c r="U6" s="48">
        <v>21</v>
      </c>
      <c r="V6" s="48">
        <v>22</v>
      </c>
      <c r="W6" s="48">
        <v>23</v>
      </c>
      <c r="X6" s="48">
        <v>24</v>
      </c>
      <c r="Y6" s="48">
        <v>25</v>
      </c>
      <c r="Z6" s="48">
        <v>26</v>
      </c>
      <c r="AA6" s="48">
        <v>27</v>
      </c>
      <c r="AB6" s="48">
        <v>28</v>
      </c>
      <c r="AC6" s="48">
        <v>29</v>
      </c>
      <c r="AD6" s="48">
        <v>30</v>
      </c>
      <c r="AE6" s="48">
        <v>31</v>
      </c>
      <c r="AF6" s="48">
        <v>32</v>
      </c>
      <c r="AG6" s="48">
        <v>33</v>
      </c>
      <c r="AH6" s="48">
        <v>34</v>
      </c>
      <c r="AI6" s="48">
        <v>35</v>
      </c>
      <c r="AJ6" s="48">
        <v>36</v>
      </c>
      <c r="AK6" s="48">
        <v>37</v>
      </c>
      <c r="AL6" s="48">
        <v>38</v>
      </c>
      <c r="AM6" s="48">
        <v>39</v>
      </c>
      <c r="AN6" s="48">
        <v>40</v>
      </c>
      <c r="AO6" s="48">
        <v>41</v>
      </c>
      <c r="AP6" s="48">
        <v>42</v>
      </c>
      <c r="AQ6" s="48">
        <v>43</v>
      </c>
      <c r="AR6" s="48">
        <v>44</v>
      </c>
      <c r="AS6" s="48">
        <v>45</v>
      </c>
      <c r="AT6" s="48">
        <v>46</v>
      </c>
      <c r="AU6" s="48">
        <v>47</v>
      </c>
      <c r="AV6" s="48">
        <v>48</v>
      </c>
      <c r="AW6" s="48">
        <v>49</v>
      </c>
      <c r="AX6" s="48">
        <v>50</v>
      </c>
      <c r="AY6" s="48">
        <v>51</v>
      </c>
      <c r="AZ6" s="48">
        <v>52</v>
      </c>
      <c r="BA6" s="48">
        <v>53</v>
      </c>
      <c r="BB6" s="48">
        <v>54</v>
      </c>
      <c r="BC6" s="48">
        <v>55</v>
      </c>
      <c r="BD6" s="48">
        <v>56</v>
      </c>
      <c r="BE6" s="48">
        <v>57</v>
      </c>
      <c r="BF6" s="48">
        <v>58</v>
      </c>
      <c r="BG6" s="48">
        <v>59</v>
      </c>
      <c r="BH6" s="48">
        <v>60</v>
      </c>
      <c r="BI6" s="48">
        <v>61</v>
      </c>
      <c r="BJ6" s="48">
        <v>62</v>
      </c>
      <c r="BK6" s="48">
        <v>63</v>
      </c>
      <c r="BL6" s="48">
        <v>64</v>
      </c>
      <c r="BM6" s="48">
        <v>65</v>
      </c>
      <c r="BN6" s="48">
        <v>66</v>
      </c>
      <c r="BO6" s="48">
        <v>67</v>
      </c>
      <c r="BP6" s="48">
        <v>68</v>
      </c>
      <c r="BQ6" s="48">
        <v>69</v>
      </c>
      <c r="BR6" s="48">
        <v>70</v>
      </c>
      <c r="BS6" s="48">
        <v>71</v>
      </c>
      <c r="BT6" s="48">
        <v>72</v>
      </c>
      <c r="BU6" s="48">
        <v>73</v>
      </c>
      <c r="BV6" s="48">
        <v>74</v>
      </c>
      <c r="BW6" s="48">
        <v>75</v>
      </c>
      <c r="BX6" s="48">
        <v>76</v>
      </c>
      <c r="BY6" s="48">
        <v>77</v>
      </c>
      <c r="BZ6" s="48">
        <v>78</v>
      </c>
      <c r="CA6" s="48">
        <v>79</v>
      </c>
      <c r="CB6" s="48">
        <v>80</v>
      </c>
      <c r="CC6" s="48">
        <v>81</v>
      </c>
      <c r="CD6" s="48">
        <v>82</v>
      </c>
      <c r="CE6" s="48">
        <v>83</v>
      </c>
      <c r="CF6" s="48">
        <v>84</v>
      </c>
      <c r="CG6" s="48">
        <v>85</v>
      </c>
      <c r="CH6" s="48">
        <v>86</v>
      </c>
      <c r="CI6" s="48">
        <v>87</v>
      </c>
      <c r="CJ6" s="48">
        <v>88</v>
      </c>
      <c r="CK6" s="48">
        <v>89</v>
      </c>
      <c r="CL6" s="48">
        <v>90</v>
      </c>
      <c r="CM6" s="48">
        <v>91</v>
      </c>
      <c r="CN6" s="48">
        <v>92</v>
      </c>
      <c r="CO6" s="48">
        <v>93</v>
      </c>
      <c r="CP6" s="48">
        <v>94</v>
      </c>
      <c r="CQ6" s="48">
        <v>95</v>
      </c>
      <c r="CR6" s="48">
        <v>96</v>
      </c>
      <c r="CS6" s="48">
        <v>97</v>
      </c>
      <c r="CT6" s="48">
        <v>98</v>
      </c>
      <c r="CU6" s="48">
        <v>99</v>
      </c>
      <c r="CV6" s="48">
        <v>100</v>
      </c>
      <c r="CW6" s="48">
        <v>101</v>
      </c>
      <c r="CX6" s="48">
        <v>102</v>
      </c>
      <c r="CY6" s="48">
        <v>103</v>
      </c>
      <c r="CZ6" s="48">
        <v>104</v>
      </c>
      <c r="DA6" s="48">
        <v>105</v>
      </c>
      <c r="DB6" s="48">
        <v>106</v>
      </c>
      <c r="DC6" s="48">
        <v>107</v>
      </c>
      <c r="DD6" s="48">
        <v>108</v>
      </c>
      <c r="DE6" s="48">
        <v>109</v>
      </c>
      <c r="DF6" s="48">
        <v>110</v>
      </c>
      <c r="DG6" s="48">
        <v>111</v>
      </c>
      <c r="DH6" s="48">
        <v>112</v>
      </c>
      <c r="DI6" s="48">
        <v>113</v>
      </c>
      <c r="DJ6" s="48">
        <v>114</v>
      </c>
      <c r="DK6" s="48">
        <v>115</v>
      </c>
      <c r="DL6" s="48">
        <v>116</v>
      </c>
      <c r="DM6" s="48">
        <v>117</v>
      </c>
      <c r="DN6" s="48">
        <v>118</v>
      </c>
      <c r="DO6" s="48">
        <v>119</v>
      </c>
      <c r="DP6" s="48">
        <v>120</v>
      </c>
      <c r="DQ6" s="48">
        <v>121</v>
      </c>
      <c r="DR6" s="48">
        <v>122</v>
      </c>
      <c r="DS6" s="48">
        <v>123</v>
      </c>
      <c r="DT6" s="48">
        <v>124</v>
      </c>
      <c r="DU6" s="48">
        <v>125</v>
      </c>
      <c r="DV6" s="48">
        <v>126</v>
      </c>
      <c r="DW6" s="48">
        <v>127</v>
      </c>
      <c r="DX6" s="48">
        <v>128</v>
      </c>
      <c r="DY6" s="48">
        <v>129</v>
      </c>
      <c r="DZ6" s="48">
        <v>130</v>
      </c>
      <c r="EA6" s="48">
        <v>131</v>
      </c>
      <c r="EB6" s="48">
        <v>132</v>
      </c>
      <c r="EC6" s="48">
        <v>133</v>
      </c>
      <c r="ED6" s="48">
        <v>134</v>
      </c>
      <c r="EE6" s="48">
        <v>135</v>
      </c>
      <c r="EF6" s="48">
        <v>136</v>
      </c>
      <c r="EG6" s="48">
        <v>137</v>
      </c>
      <c r="EH6" s="48">
        <v>138</v>
      </c>
      <c r="EI6" s="48">
        <v>139</v>
      </c>
      <c r="EJ6" s="48">
        <v>140</v>
      </c>
      <c r="EK6" s="48">
        <v>141</v>
      </c>
    </row>
    <row r="7" spans="1:141" ht="28.5" customHeight="1" x14ac:dyDescent="0.2">
      <c r="A7" s="3" t="s">
        <v>0</v>
      </c>
      <c r="B7" s="3" t="s">
        <v>990</v>
      </c>
      <c r="C7" s="3" t="s">
        <v>943</v>
      </c>
      <c r="D7" s="3" t="s">
        <v>3</v>
      </c>
      <c r="E7" s="32" t="s">
        <v>944</v>
      </c>
      <c r="F7" s="3" t="s">
        <v>1</v>
      </c>
      <c r="G7" s="40" t="s">
        <v>2</v>
      </c>
      <c r="H7" s="10" t="s">
        <v>945</v>
      </c>
      <c r="I7" s="10" t="s">
        <v>946</v>
      </c>
      <c r="J7" s="37" t="s">
        <v>947</v>
      </c>
      <c r="K7" s="3" t="s">
        <v>948</v>
      </c>
      <c r="L7" s="12" t="s">
        <v>949</v>
      </c>
      <c r="M7" s="4" t="s">
        <v>950</v>
      </c>
      <c r="N7" s="5" t="s">
        <v>951</v>
      </c>
      <c r="O7" s="3" t="s">
        <v>989</v>
      </c>
      <c r="P7" s="14" t="s">
        <v>952</v>
      </c>
      <c r="Q7" s="14" t="s">
        <v>953</v>
      </c>
      <c r="R7" s="14" t="s">
        <v>954</v>
      </c>
      <c r="S7" s="14" t="s">
        <v>955</v>
      </c>
      <c r="T7" s="14" t="s">
        <v>956</v>
      </c>
      <c r="U7" s="14" t="s">
        <v>957</v>
      </c>
      <c r="V7" s="14" t="s">
        <v>958</v>
      </c>
      <c r="W7" s="14" t="s">
        <v>959</v>
      </c>
      <c r="X7" s="14" t="s">
        <v>960</v>
      </c>
      <c r="Y7" s="14" t="s">
        <v>961</v>
      </c>
      <c r="Z7" s="14" t="s">
        <v>962</v>
      </c>
      <c r="AA7" s="44" t="s">
        <v>963</v>
      </c>
      <c r="AB7" s="9" t="s">
        <v>991</v>
      </c>
      <c r="AC7" s="9" t="s">
        <v>992</v>
      </c>
      <c r="AD7" s="9" t="s">
        <v>993</v>
      </c>
      <c r="AE7" s="9" t="s">
        <v>994</v>
      </c>
      <c r="AF7" s="9" t="s">
        <v>964</v>
      </c>
      <c r="AG7" s="9" t="s">
        <v>965</v>
      </c>
      <c r="AH7" s="9" t="s">
        <v>966</v>
      </c>
      <c r="AI7" s="16" t="s">
        <v>1775</v>
      </c>
      <c r="AJ7" s="16" t="s">
        <v>1776</v>
      </c>
      <c r="AK7" s="16" t="s">
        <v>1777</v>
      </c>
      <c r="AL7" s="16" t="s">
        <v>967</v>
      </c>
      <c r="AM7" s="16" t="s">
        <v>1778</v>
      </c>
      <c r="AN7" s="16" t="s">
        <v>1779</v>
      </c>
      <c r="AO7" s="16" t="s">
        <v>1780</v>
      </c>
      <c r="AP7" s="16" t="s">
        <v>968</v>
      </c>
      <c r="AQ7" s="16" t="s">
        <v>1781</v>
      </c>
      <c r="AR7" s="16" t="s">
        <v>1782</v>
      </c>
      <c r="AS7" s="16" t="s">
        <v>1783</v>
      </c>
      <c r="AT7" s="16" t="s">
        <v>969</v>
      </c>
      <c r="AU7" s="16" t="s">
        <v>1784</v>
      </c>
      <c r="AV7" s="16" t="s">
        <v>1785</v>
      </c>
      <c r="AW7" s="16" t="s">
        <v>1786</v>
      </c>
      <c r="AX7" s="16" t="s">
        <v>970</v>
      </c>
      <c r="AY7" s="16" t="s">
        <v>1787</v>
      </c>
      <c r="AZ7" s="16" t="s">
        <v>1788</v>
      </c>
      <c r="BA7" s="16" t="s">
        <v>1789</v>
      </c>
      <c r="BB7" s="16" t="s">
        <v>971</v>
      </c>
      <c r="BC7" s="16" t="s">
        <v>1790</v>
      </c>
      <c r="BD7" s="16" t="s">
        <v>1791</v>
      </c>
      <c r="BE7" s="16" t="s">
        <v>1792</v>
      </c>
      <c r="BF7" s="16" t="s">
        <v>972</v>
      </c>
      <c r="BG7" s="16" t="s">
        <v>1793</v>
      </c>
      <c r="BH7" s="16" t="s">
        <v>1794</v>
      </c>
      <c r="BI7" s="16" t="s">
        <v>1795</v>
      </c>
      <c r="BJ7" s="16" t="s">
        <v>973</v>
      </c>
      <c r="BK7" s="16" t="s">
        <v>1796</v>
      </c>
      <c r="BL7" s="16" t="s">
        <v>1797</v>
      </c>
      <c r="BM7" s="16" t="s">
        <v>1798</v>
      </c>
      <c r="BN7" s="16" t="s">
        <v>974</v>
      </c>
      <c r="BO7" s="16" t="s">
        <v>1799</v>
      </c>
      <c r="BP7" s="16" t="s">
        <v>1800</v>
      </c>
      <c r="BQ7" s="16" t="s">
        <v>1801</v>
      </c>
      <c r="BR7" s="16" t="s">
        <v>975</v>
      </c>
      <c r="BS7" s="16" t="s">
        <v>1802</v>
      </c>
      <c r="BT7" s="16" t="s">
        <v>1803</v>
      </c>
      <c r="BU7" s="16" t="s">
        <v>1804</v>
      </c>
      <c r="BV7" s="16" t="s">
        <v>976</v>
      </c>
      <c r="BW7" s="16" t="s">
        <v>1805</v>
      </c>
      <c r="BX7" s="16" t="s">
        <v>1806</v>
      </c>
      <c r="BY7" s="16" t="s">
        <v>1807</v>
      </c>
      <c r="BZ7" s="16" t="s">
        <v>977</v>
      </c>
      <c r="CA7" s="16" t="s">
        <v>1808</v>
      </c>
      <c r="CB7" s="16" t="s">
        <v>1809</v>
      </c>
      <c r="CC7" s="16" t="s">
        <v>1810</v>
      </c>
      <c r="CD7" s="16" t="s">
        <v>978</v>
      </c>
      <c r="CE7" s="16" t="s">
        <v>1811</v>
      </c>
      <c r="CF7" s="16" t="s">
        <v>1812</v>
      </c>
      <c r="CG7" s="16" t="s">
        <v>1813</v>
      </c>
      <c r="CH7" s="16" t="s">
        <v>979</v>
      </c>
      <c r="CI7" s="16" t="s">
        <v>1814</v>
      </c>
      <c r="CJ7" s="16" t="s">
        <v>1815</v>
      </c>
      <c r="CK7" s="16" t="s">
        <v>1816</v>
      </c>
      <c r="CL7" s="16" t="s">
        <v>980</v>
      </c>
      <c r="CM7" s="16" t="s">
        <v>1817</v>
      </c>
      <c r="CN7" s="16" t="s">
        <v>1818</v>
      </c>
      <c r="CO7" s="16" t="s">
        <v>1819</v>
      </c>
      <c r="CP7" s="16" t="s">
        <v>981</v>
      </c>
      <c r="CQ7" s="16" t="s">
        <v>1820</v>
      </c>
      <c r="CR7" s="16" t="s">
        <v>1821</v>
      </c>
      <c r="CS7" s="16" t="s">
        <v>1822</v>
      </c>
      <c r="CT7" s="16" t="s">
        <v>982</v>
      </c>
      <c r="CU7" s="16" t="s">
        <v>1823</v>
      </c>
      <c r="CV7" s="16" t="s">
        <v>1824</v>
      </c>
      <c r="CW7" s="16" t="s">
        <v>1825</v>
      </c>
      <c r="CX7" s="16" t="s">
        <v>983</v>
      </c>
      <c r="CY7" s="16" t="s">
        <v>1826</v>
      </c>
      <c r="CZ7" s="16" t="s">
        <v>1827</v>
      </c>
      <c r="DA7" s="16" t="s">
        <v>1828</v>
      </c>
      <c r="DB7" s="16" t="s">
        <v>984</v>
      </c>
      <c r="DC7" s="16" t="s">
        <v>1829</v>
      </c>
      <c r="DD7" s="16" t="s">
        <v>1830</v>
      </c>
      <c r="DE7" s="16" t="s">
        <v>1831</v>
      </c>
      <c r="DF7" s="16" t="s">
        <v>985</v>
      </c>
      <c r="DG7" s="16" t="s">
        <v>1832</v>
      </c>
      <c r="DH7" s="16" t="s">
        <v>1833</v>
      </c>
      <c r="DI7" s="16" t="s">
        <v>1857</v>
      </c>
      <c r="DJ7" s="16" t="s">
        <v>986</v>
      </c>
      <c r="DK7" s="16" t="s">
        <v>1834</v>
      </c>
      <c r="DL7" s="16" t="s">
        <v>1835</v>
      </c>
      <c r="DM7" s="16" t="s">
        <v>1858</v>
      </c>
      <c r="DN7" s="16" t="s">
        <v>987</v>
      </c>
      <c r="DO7" s="16" t="s">
        <v>1836</v>
      </c>
      <c r="DP7" s="16" t="s">
        <v>1837</v>
      </c>
      <c r="DQ7" s="16" t="s">
        <v>1859</v>
      </c>
      <c r="DR7" s="16" t="s">
        <v>988</v>
      </c>
      <c r="DS7" s="16" t="s">
        <v>1838</v>
      </c>
      <c r="DT7" s="16" t="s">
        <v>1839</v>
      </c>
      <c r="DU7" s="16" t="s">
        <v>1840</v>
      </c>
      <c r="DV7" s="16" t="s">
        <v>1841</v>
      </c>
      <c r="DW7" s="16" t="s">
        <v>1842</v>
      </c>
      <c r="DX7" s="16" t="s">
        <v>1843</v>
      </c>
      <c r="DY7" s="16" t="s">
        <v>1844</v>
      </c>
      <c r="DZ7" s="16" t="s">
        <v>1845</v>
      </c>
      <c r="EA7" s="16" t="s">
        <v>1846</v>
      </c>
      <c r="EB7" s="16" t="s">
        <v>1847</v>
      </c>
      <c r="EC7" s="16" t="s">
        <v>1848</v>
      </c>
      <c r="ED7" s="16" t="s">
        <v>1849</v>
      </c>
      <c r="EE7" s="16" t="s">
        <v>1850</v>
      </c>
      <c r="EF7" s="16" t="s">
        <v>1851</v>
      </c>
      <c r="EG7" s="16" t="s">
        <v>1852</v>
      </c>
      <c r="EH7" s="16" t="s">
        <v>1853</v>
      </c>
      <c r="EI7" s="19" t="s">
        <v>1854</v>
      </c>
      <c r="EJ7" s="16" t="s">
        <v>1855</v>
      </c>
      <c r="EK7" s="16" t="s">
        <v>1856</v>
      </c>
    </row>
    <row r="8" spans="1:141" x14ac:dyDescent="0.2">
      <c r="A8" s="6">
        <v>94131</v>
      </c>
      <c r="B8" s="6" t="s">
        <v>1716</v>
      </c>
      <c r="C8" s="7" t="s">
        <v>1768</v>
      </c>
      <c r="D8" s="7" t="s">
        <v>12</v>
      </c>
      <c r="E8" s="33">
        <v>32</v>
      </c>
      <c r="F8" s="8" t="s">
        <v>2443</v>
      </c>
      <c r="G8" s="41" t="s">
        <v>2082</v>
      </c>
      <c r="H8" s="35">
        <v>0</v>
      </c>
      <c r="I8" s="35">
        <v>110900</v>
      </c>
      <c r="J8" s="39" t="s">
        <v>3399</v>
      </c>
      <c r="K8" s="11" t="s">
        <v>2453</v>
      </c>
      <c r="L8" s="13" t="s">
        <v>3159</v>
      </c>
      <c r="M8" s="13" t="s">
        <v>2546</v>
      </c>
      <c r="N8" s="23">
        <v>23750000</v>
      </c>
      <c r="O8" s="6" t="s">
        <v>2634</v>
      </c>
      <c r="P8" s="15">
        <v>2</v>
      </c>
      <c r="Q8" s="15">
        <v>0</v>
      </c>
      <c r="R8" s="15">
        <v>3</v>
      </c>
      <c r="S8" s="15">
        <v>0</v>
      </c>
      <c r="T8" s="15">
        <v>0</v>
      </c>
      <c r="U8" s="15">
        <v>5</v>
      </c>
      <c r="V8" s="15">
        <v>4</v>
      </c>
      <c r="W8" s="15">
        <v>37</v>
      </c>
      <c r="X8" s="15">
        <v>0</v>
      </c>
      <c r="Y8" s="15">
        <v>0</v>
      </c>
      <c r="Z8" s="15">
        <v>100</v>
      </c>
      <c r="AA8" s="15">
        <v>0</v>
      </c>
      <c r="AB8" s="15">
        <v>0</v>
      </c>
      <c r="AC8" s="15">
        <v>0</v>
      </c>
      <c r="AD8" s="15">
        <v>0</v>
      </c>
      <c r="AE8" s="15">
        <v>0</v>
      </c>
      <c r="AF8" s="15">
        <v>0</v>
      </c>
      <c r="AG8" s="15" t="s">
        <v>1860</v>
      </c>
      <c r="AH8" s="15" t="s">
        <v>1861</v>
      </c>
      <c r="AI8" s="17">
        <v>13.367000000000001</v>
      </c>
      <c r="AJ8" s="17">
        <v>13.367000000000001</v>
      </c>
      <c r="AK8" s="17">
        <v>116.0454</v>
      </c>
      <c r="AL8" s="17">
        <f>SUM(Table2[[#This Row],[Company Direct Land Through FY17]:[Company Direct Land FY18 and After]])</f>
        <v>129.41239999999999</v>
      </c>
      <c r="AM8" s="17">
        <v>8.5516000000000005</v>
      </c>
      <c r="AN8" s="17">
        <v>8.5516000000000005</v>
      </c>
      <c r="AO8" s="17">
        <v>74.240499999999997</v>
      </c>
      <c r="AP8" s="18">
        <f>SUM(Table2[[#This Row],[Company Direct Building Through FY17]:[Company Direct Building FY18 and After]])</f>
        <v>82.792100000000005</v>
      </c>
      <c r="AQ8" s="17">
        <v>192.928</v>
      </c>
      <c r="AR8" s="17">
        <v>192.928</v>
      </c>
      <c r="AS8" s="17">
        <v>0</v>
      </c>
      <c r="AT8" s="18">
        <f>SUM(Table2[[#This Row],[Mortgage Recording Tax Through FY17]:[Mortgage Recording Tax FY18 and After]])</f>
        <v>192.928</v>
      </c>
      <c r="AU8" s="17">
        <v>0</v>
      </c>
      <c r="AV8" s="17">
        <v>0</v>
      </c>
      <c r="AW8" s="17">
        <v>0</v>
      </c>
      <c r="AX8" s="18">
        <f>SUM(Table2[[#This Row],[Pilot Savings Through FY17]:[Pilot Savings FY18 and After]])</f>
        <v>0</v>
      </c>
      <c r="AY8" s="17">
        <v>192.928</v>
      </c>
      <c r="AZ8" s="17">
        <v>192.928</v>
      </c>
      <c r="BA8" s="17">
        <v>0</v>
      </c>
      <c r="BB8" s="18">
        <f>SUM(Table2[[#This Row],[Mortgage Recording Tax Exemption Through FY17]:[Mortgage Recording Tax Exemption FY18 and After]])</f>
        <v>192.928</v>
      </c>
      <c r="BC8" s="17">
        <v>3.9260999999999999</v>
      </c>
      <c r="BD8" s="17">
        <v>3.9260999999999999</v>
      </c>
      <c r="BE8" s="17">
        <v>34.084299999999999</v>
      </c>
      <c r="BF8" s="18">
        <f>SUM(Table2[[#This Row],[Indirect and Induced Land Through FY17]:[Indirect and Induced Land FY18 and After]])</f>
        <v>38.010399999999997</v>
      </c>
      <c r="BG8" s="17">
        <v>7.2914000000000003</v>
      </c>
      <c r="BH8" s="17">
        <v>7.2914000000000003</v>
      </c>
      <c r="BI8" s="17">
        <v>63.299700000000001</v>
      </c>
      <c r="BJ8" s="18">
        <f>SUM(Table2[[#This Row],[Indirect and Induced Building Through FY17]:[Indirect and Induced Building FY18 and After]])</f>
        <v>70.591099999999997</v>
      </c>
      <c r="BK8" s="17">
        <v>33.136099999999999</v>
      </c>
      <c r="BL8" s="17">
        <v>33.136099999999999</v>
      </c>
      <c r="BM8" s="17">
        <v>287.66989999999998</v>
      </c>
      <c r="BN8" s="18">
        <f>SUM(Table2[[#This Row],[TOTAL Real Property Related Taxes Through FY17]:[TOTAL Real Property Related Taxes FY18 and After]])</f>
        <v>320.80599999999998</v>
      </c>
      <c r="BO8" s="17">
        <v>16.7149</v>
      </c>
      <c r="BP8" s="17">
        <v>16.7149</v>
      </c>
      <c r="BQ8" s="17">
        <v>145.1097</v>
      </c>
      <c r="BR8" s="18">
        <f>SUM(Table2[[#This Row],[Company Direct Through FY17]:[Company Direct FY18 and After]])</f>
        <v>161.8246</v>
      </c>
      <c r="BS8" s="17">
        <v>4.6645000000000003</v>
      </c>
      <c r="BT8" s="17">
        <v>4.6645000000000003</v>
      </c>
      <c r="BU8" s="17">
        <v>564.99440000000004</v>
      </c>
      <c r="BV8" s="18">
        <f>SUM(Table2[[#This Row],[Sales Tax Exemption Through FY17]:[Sales Tax Exemption FY18 and After]])</f>
        <v>569.65890000000002</v>
      </c>
      <c r="BW8" s="17">
        <v>0</v>
      </c>
      <c r="BX8" s="17">
        <v>0</v>
      </c>
      <c r="BY8" s="17">
        <v>0</v>
      </c>
      <c r="BZ8" s="17">
        <f>SUM(Table2[[#This Row],[Energy Tax Savings Through FY17]:[Energy Tax Savings FY18 and After]])</f>
        <v>0</v>
      </c>
      <c r="CA8" s="17">
        <v>0</v>
      </c>
      <c r="CB8" s="17">
        <v>0</v>
      </c>
      <c r="CC8" s="17">
        <v>0</v>
      </c>
      <c r="CD8" s="18">
        <f>SUM(Table2[[#This Row],[Tax Exempt Bond Savings Through FY17]:[Tax Exempt Bond Savings FY18 and After]])</f>
        <v>0</v>
      </c>
      <c r="CE8" s="17">
        <v>12.3451</v>
      </c>
      <c r="CF8" s="17">
        <v>12.3451</v>
      </c>
      <c r="CG8" s="17">
        <v>107.17440000000001</v>
      </c>
      <c r="CH8" s="18">
        <f>SUM(Table2[[#This Row],[Indirect and Induced Through FY17]:[Indirect and Induced FY18 and After]])</f>
        <v>119.51950000000001</v>
      </c>
      <c r="CI8" s="17">
        <v>24.395499999999998</v>
      </c>
      <c r="CJ8" s="17">
        <v>24.395499999999998</v>
      </c>
      <c r="CK8" s="17">
        <v>-312.71030000000002</v>
      </c>
      <c r="CL8" s="18">
        <f>SUM(Table2[[#This Row],[TOTAL Income Consumption Use Taxes Through FY17]:[TOTAL Income Consumption Use Taxes FY18 and After]])</f>
        <v>-288.31479999999999</v>
      </c>
      <c r="CM8" s="17">
        <v>197.5925</v>
      </c>
      <c r="CN8" s="17">
        <v>197.5925</v>
      </c>
      <c r="CO8" s="17">
        <v>564.99440000000004</v>
      </c>
      <c r="CP8" s="18">
        <f>SUM(Table2[[#This Row],[Assistance Provided Through FY17]:[Assistance Provided FY18 and After]])</f>
        <v>762.58690000000001</v>
      </c>
      <c r="CQ8" s="17">
        <v>0</v>
      </c>
      <c r="CR8" s="17">
        <v>0</v>
      </c>
      <c r="CS8" s="17">
        <v>0</v>
      </c>
      <c r="CT8" s="18">
        <f>SUM(Table2[[#This Row],[Recapture Cancellation Reduction Amount Through FY17]:[Recapture Cancellation Reduction Amount FY18 and After]])</f>
        <v>0</v>
      </c>
      <c r="CU8" s="17">
        <v>0</v>
      </c>
      <c r="CV8" s="17">
        <v>0</v>
      </c>
      <c r="CW8" s="17">
        <v>0</v>
      </c>
      <c r="CX8" s="18">
        <f>SUM(Table2[[#This Row],[Penalty Paid Through FY17]:[Penalty Paid FY18 and After]])</f>
        <v>0</v>
      </c>
      <c r="CY8" s="17">
        <v>197.5925</v>
      </c>
      <c r="CZ8" s="17">
        <v>197.5925</v>
      </c>
      <c r="DA8" s="17">
        <v>564.99440000000004</v>
      </c>
      <c r="DB8" s="18">
        <f>SUM(Table2[[#This Row],[TOTAL Assistance Net of Recapture Penalties Through FY17]:[TOTAL Assistance Net of Recapture Penalties FY18 and After]])</f>
        <v>762.58690000000001</v>
      </c>
      <c r="DC8" s="17">
        <v>231.5615</v>
      </c>
      <c r="DD8" s="17">
        <v>231.5615</v>
      </c>
      <c r="DE8" s="17">
        <v>335.3956</v>
      </c>
      <c r="DF8" s="18">
        <f>SUM(Table2[[#This Row],[Company Direct Tax Revenue Before Assistance Through FY17]:[Company Direct Tax Revenue Before Assistance FY18 and After]])</f>
        <v>566.95709999999997</v>
      </c>
      <c r="DG8" s="17">
        <v>23.5626</v>
      </c>
      <c r="DH8" s="17">
        <v>23.5626</v>
      </c>
      <c r="DI8" s="17">
        <v>204.55840000000001</v>
      </c>
      <c r="DJ8" s="18">
        <f>SUM(Table2[[#This Row],[Indirect and Induced Tax Revenues Through FY17]:[Indirect and Induced Tax Revenues FY18 and After]])</f>
        <v>228.12100000000001</v>
      </c>
      <c r="DK8" s="17">
        <v>255.1241</v>
      </c>
      <c r="DL8" s="17">
        <v>255.1241</v>
      </c>
      <c r="DM8" s="17">
        <v>539.95399999999995</v>
      </c>
      <c r="DN8" s="17">
        <f>SUM(Table2[[#This Row],[TOTAL Tax Revenues Before Assistance Through FY17]:[TOTAL Tax Revenues Before Assistance FY18 and After]])</f>
        <v>795.07809999999995</v>
      </c>
      <c r="DO8" s="17">
        <v>57.531599999999997</v>
      </c>
      <c r="DP8" s="17">
        <v>57.531599999999997</v>
      </c>
      <c r="DQ8" s="17">
        <v>-25.040400000000002</v>
      </c>
      <c r="DR8" s="20">
        <f>SUM(Table2[[#This Row],[TOTAL Tax Revenues Net of Assistance Recapture and Penalty Through FY17]:[TOTAL Tax Revenues Net of Assistance Recapture and Penalty FY18 and After]])</f>
        <v>32.491199999999992</v>
      </c>
      <c r="DS8" s="20">
        <v>0</v>
      </c>
      <c r="DT8" s="20">
        <v>0</v>
      </c>
      <c r="DU8" s="20">
        <v>0</v>
      </c>
      <c r="DV8" s="20">
        <v>0</v>
      </c>
      <c r="DW8" s="15">
        <v>0</v>
      </c>
      <c r="DX8" s="15">
        <v>0</v>
      </c>
      <c r="DY8" s="15">
        <v>0</v>
      </c>
      <c r="DZ8" s="15">
        <v>5</v>
      </c>
      <c r="EA8" s="15">
        <v>0</v>
      </c>
      <c r="EB8" s="15">
        <v>0</v>
      </c>
      <c r="EC8" s="15">
        <v>0</v>
      </c>
      <c r="ED8" s="15">
        <v>5</v>
      </c>
      <c r="EE8" s="15">
        <v>0</v>
      </c>
      <c r="EF8" s="15">
        <v>0</v>
      </c>
      <c r="EG8" s="15">
        <v>0</v>
      </c>
      <c r="EH8" s="15">
        <v>100</v>
      </c>
      <c r="EI8" s="15">
        <f>SUM(Table2[[#This Row],[Total Industrial Employees FY17]:[Total Other Employees FY17]])</f>
        <v>5</v>
      </c>
      <c r="EJ8" s="15">
        <f>SUM(Table2[[#This Row],[Number of Industrial Employees Earning More than Living Wage FY17]:[Number of Other Employees Earning More than Living Wage FY17]])</f>
        <v>5</v>
      </c>
      <c r="EK8" s="15">
        <v>100</v>
      </c>
    </row>
    <row r="9" spans="1:141" x14ac:dyDescent="0.2">
      <c r="A9" s="6">
        <v>93283</v>
      </c>
      <c r="B9" s="6" t="s">
        <v>496</v>
      </c>
      <c r="C9" s="7" t="s">
        <v>497</v>
      </c>
      <c r="D9" s="7" t="s">
        <v>19</v>
      </c>
      <c r="E9" s="33">
        <v>33</v>
      </c>
      <c r="F9" s="8" t="s">
        <v>2171</v>
      </c>
      <c r="G9" s="41" t="s">
        <v>2079</v>
      </c>
      <c r="H9" s="35">
        <v>14139</v>
      </c>
      <c r="I9" s="35">
        <v>132000</v>
      </c>
      <c r="J9" s="39" t="s">
        <v>3312</v>
      </c>
      <c r="K9" s="11" t="s">
        <v>2799</v>
      </c>
      <c r="L9" s="13" t="s">
        <v>2800</v>
      </c>
      <c r="M9" s="13" t="s">
        <v>2801</v>
      </c>
      <c r="N9" s="23">
        <v>50000000</v>
      </c>
      <c r="O9" s="6" t="s">
        <v>2503</v>
      </c>
      <c r="P9" s="15">
        <v>5</v>
      </c>
      <c r="Q9" s="15">
        <v>2</v>
      </c>
      <c r="R9" s="15">
        <v>133</v>
      </c>
      <c r="S9" s="15">
        <v>0</v>
      </c>
      <c r="T9" s="15">
        <v>0</v>
      </c>
      <c r="U9" s="15">
        <v>140</v>
      </c>
      <c r="V9" s="15">
        <v>136</v>
      </c>
      <c r="W9" s="15">
        <v>0</v>
      </c>
      <c r="X9" s="15">
        <v>0</v>
      </c>
      <c r="Y9" s="15">
        <v>0</v>
      </c>
      <c r="Z9" s="15">
        <v>157</v>
      </c>
      <c r="AA9" s="15">
        <v>77</v>
      </c>
      <c r="AB9" s="15">
        <v>0</v>
      </c>
      <c r="AC9" s="15">
        <v>0</v>
      </c>
      <c r="AD9" s="15">
        <v>0</v>
      </c>
      <c r="AE9" s="15">
        <v>0</v>
      </c>
      <c r="AF9" s="15">
        <v>77</v>
      </c>
      <c r="AG9" s="15" t="s">
        <v>1860</v>
      </c>
      <c r="AH9" s="15" t="s">
        <v>1861</v>
      </c>
      <c r="AI9" s="17">
        <v>4987.7112999999999</v>
      </c>
      <c r="AJ9" s="17">
        <v>8499.6198000000004</v>
      </c>
      <c r="AK9" s="17">
        <v>53769.415200000003</v>
      </c>
      <c r="AL9" s="17">
        <f>SUM(Table2[[#This Row],[Company Direct Land Through FY17]:[Company Direct Land FY18 and After]])</f>
        <v>62269.035000000003</v>
      </c>
      <c r="AM9" s="17">
        <v>757.2559</v>
      </c>
      <c r="AN9" s="17">
        <v>12575.125700000001</v>
      </c>
      <c r="AO9" s="17">
        <v>8163.5051999999996</v>
      </c>
      <c r="AP9" s="18">
        <f>SUM(Table2[[#This Row],[Company Direct Building Through FY17]:[Company Direct Building FY18 and After]])</f>
        <v>20738.6309</v>
      </c>
      <c r="AQ9" s="17">
        <v>0</v>
      </c>
      <c r="AR9" s="17">
        <v>1268.8488</v>
      </c>
      <c r="AS9" s="17">
        <v>0</v>
      </c>
      <c r="AT9" s="18">
        <f>SUM(Table2[[#This Row],[Mortgage Recording Tax Through FY17]:[Mortgage Recording Tax FY18 and After]])</f>
        <v>1268.8488</v>
      </c>
      <c r="AU9" s="17">
        <v>0</v>
      </c>
      <c r="AV9" s="17">
        <v>0</v>
      </c>
      <c r="AW9" s="17">
        <v>0</v>
      </c>
      <c r="AX9" s="18">
        <f>SUM(Table2[[#This Row],[Pilot Savings Through FY17]:[Pilot Savings FY18 and After]])</f>
        <v>0</v>
      </c>
      <c r="AY9" s="17">
        <v>0</v>
      </c>
      <c r="AZ9" s="17">
        <v>0</v>
      </c>
      <c r="BA9" s="17">
        <v>0</v>
      </c>
      <c r="BB9" s="18">
        <f>SUM(Table2[[#This Row],[Mortgage Recording Tax Exemption Through FY17]:[Mortgage Recording Tax Exemption FY18 and After]])</f>
        <v>0</v>
      </c>
      <c r="BC9" s="17">
        <v>106.8775</v>
      </c>
      <c r="BD9" s="17">
        <v>917.03359999999998</v>
      </c>
      <c r="BE9" s="17">
        <v>1152.1794</v>
      </c>
      <c r="BF9" s="18">
        <f>SUM(Table2[[#This Row],[Indirect and Induced Land Through FY17]:[Indirect and Induced Land FY18 and After]])</f>
        <v>2069.2129999999997</v>
      </c>
      <c r="BG9" s="17">
        <v>198.48670000000001</v>
      </c>
      <c r="BH9" s="17">
        <v>1703.0622000000001</v>
      </c>
      <c r="BI9" s="17">
        <v>2139.7618000000002</v>
      </c>
      <c r="BJ9" s="18">
        <f>SUM(Table2[[#This Row],[Indirect and Induced Building Through FY17]:[Indirect and Induced Building FY18 and After]])</f>
        <v>3842.8240000000005</v>
      </c>
      <c r="BK9" s="17">
        <v>6050.3314</v>
      </c>
      <c r="BL9" s="17">
        <v>24963.6901</v>
      </c>
      <c r="BM9" s="17">
        <v>65224.861599999997</v>
      </c>
      <c r="BN9" s="18">
        <f>SUM(Table2[[#This Row],[TOTAL Real Property Related Taxes Through FY17]:[TOTAL Real Property Related Taxes FY18 and After]])</f>
        <v>90188.551699999996</v>
      </c>
      <c r="BO9" s="17">
        <v>498.64839999999998</v>
      </c>
      <c r="BP9" s="17">
        <v>4571.8483999999999</v>
      </c>
      <c r="BQ9" s="17">
        <v>5375.6175999999996</v>
      </c>
      <c r="BR9" s="18">
        <f>SUM(Table2[[#This Row],[Company Direct Through FY17]:[Company Direct FY18 and After]])</f>
        <v>9947.4660000000003</v>
      </c>
      <c r="BS9" s="17">
        <v>0</v>
      </c>
      <c r="BT9" s="17">
        <v>0</v>
      </c>
      <c r="BU9" s="17">
        <v>0</v>
      </c>
      <c r="BV9" s="18">
        <f>SUM(Table2[[#This Row],[Sales Tax Exemption Through FY17]:[Sales Tax Exemption FY18 and After]])</f>
        <v>0</v>
      </c>
      <c r="BW9" s="17">
        <v>0</v>
      </c>
      <c r="BX9" s="17">
        <v>0</v>
      </c>
      <c r="BY9" s="17">
        <v>0</v>
      </c>
      <c r="BZ9" s="17">
        <f>SUM(Table2[[#This Row],[Energy Tax Savings Through FY17]:[Energy Tax Savings FY18 and After]])</f>
        <v>0</v>
      </c>
      <c r="CA9" s="17">
        <v>5.8936999999999999</v>
      </c>
      <c r="CB9" s="17">
        <v>105.14660000000001</v>
      </c>
      <c r="CC9" s="17">
        <v>43.346800000000002</v>
      </c>
      <c r="CD9" s="18">
        <f>SUM(Table2[[#This Row],[Tax Exempt Bond Savings Through FY17]:[Tax Exempt Bond Savings FY18 and After]])</f>
        <v>148.49340000000001</v>
      </c>
      <c r="CE9" s="17">
        <v>305.8451</v>
      </c>
      <c r="CF9" s="17">
        <v>3062.7599</v>
      </c>
      <c r="CG9" s="17">
        <v>3297.127</v>
      </c>
      <c r="CH9" s="18">
        <f>SUM(Table2[[#This Row],[Indirect and Induced Through FY17]:[Indirect and Induced FY18 and After]])</f>
        <v>6359.8868999999995</v>
      </c>
      <c r="CI9" s="17">
        <v>798.59979999999996</v>
      </c>
      <c r="CJ9" s="17">
        <v>7529.4616999999998</v>
      </c>
      <c r="CK9" s="17">
        <v>8629.3978000000006</v>
      </c>
      <c r="CL9" s="18">
        <f>SUM(Table2[[#This Row],[TOTAL Income Consumption Use Taxes Through FY17]:[TOTAL Income Consumption Use Taxes FY18 and After]])</f>
        <v>16158.8595</v>
      </c>
      <c r="CM9" s="17">
        <v>5.8936999999999999</v>
      </c>
      <c r="CN9" s="17">
        <v>105.14660000000001</v>
      </c>
      <c r="CO9" s="17">
        <v>43.346800000000002</v>
      </c>
      <c r="CP9" s="18">
        <f>SUM(Table2[[#This Row],[Assistance Provided Through FY17]:[Assistance Provided FY18 and After]])</f>
        <v>148.49340000000001</v>
      </c>
      <c r="CQ9" s="17">
        <v>0</v>
      </c>
      <c r="CR9" s="17">
        <v>0</v>
      </c>
      <c r="CS9" s="17">
        <v>0</v>
      </c>
      <c r="CT9" s="18">
        <f>SUM(Table2[[#This Row],[Recapture Cancellation Reduction Amount Through FY17]:[Recapture Cancellation Reduction Amount FY18 and After]])</f>
        <v>0</v>
      </c>
      <c r="CU9" s="17">
        <v>0</v>
      </c>
      <c r="CV9" s="17">
        <v>0</v>
      </c>
      <c r="CW9" s="17">
        <v>0</v>
      </c>
      <c r="CX9" s="18">
        <f>SUM(Table2[[#This Row],[Penalty Paid Through FY17]:[Penalty Paid FY18 and After]])</f>
        <v>0</v>
      </c>
      <c r="CY9" s="17">
        <v>5.8936999999999999</v>
      </c>
      <c r="CZ9" s="17">
        <v>105.14660000000001</v>
      </c>
      <c r="DA9" s="17">
        <v>43.346800000000002</v>
      </c>
      <c r="DB9" s="18">
        <f>SUM(Table2[[#This Row],[TOTAL Assistance Net of Recapture Penalties Through FY17]:[TOTAL Assistance Net of Recapture Penalties FY18 and After]])</f>
        <v>148.49340000000001</v>
      </c>
      <c r="DC9" s="17">
        <v>6243.6156000000001</v>
      </c>
      <c r="DD9" s="17">
        <v>26915.4427</v>
      </c>
      <c r="DE9" s="17">
        <v>67308.538</v>
      </c>
      <c r="DF9" s="18">
        <f>SUM(Table2[[#This Row],[Company Direct Tax Revenue Before Assistance Through FY17]:[Company Direct Tax Revenue Before Assistance FY18 and After]])</f>
        <v>94223.9807</v>
      </c>
      <c r="DG9" s="17">
        <v>611.20929999999998</v>
      </c>
      <c r="DH9" s="17">
        <v>5682.8557000000001</v>
      </c>
      <c r="DI9" s="17">
        <v>6589.0681999999997</v>
      </c>
      <c r="DJ9" s="18">
        <f>SUM(Table2[[#This Row],[Indirect and Induced Tax Revenues Through FY17]:[Indirect and Induced Tax Revenues FY18 and After]])</f>
        <v>12271.9239</v>
      </c>
      <c r="DK9" s="17">
        <v>6854.8248999999996</v>
      </c>
      <c r="DL9" s="17">
        <v>32598.2984</v>
      </c>
      <c r="DM9" s="17">
        <v>73897.606199999995</v>
      </c>
      <c r="DN9" s="17">
        <f>SUM(Table2[[#This Row],[TOTAL Tax Revenues Before Assistance Through FY17]:[TOTAL Tax Revenues Before Assistance FY18 and After]])</f>
        <v>106495.90459999999</v>
      </c>
      <c r="DO9" s="17">
        <v>6848.9312</v>
      </c>
      <c r="DP9" s="17">
        <v>32493.1518</v>
      </c>
      <c r="DQ9" s="17">
        <v>73854.259399999995</v>
      </c>
      <c r="DR9" s="20">
        <f>SUM(Table2[[#This Row],[TOTAL Tax Revenues Net of Assistance Recapture and Penalty Through FY17]:[TOTAL Tax Revenues Net of Assistance Recapture and Penalty FY18 and After]])</f>
        <v>106347.4112</v>
      </c>
      <c r="DS9" s="20">
        <v>0</v>
      </c>
      <c r="DT9" s="20">
        <v>0</v>
      </c>
      <c r="DU9" s="20">
        <v>0</v>
      </c>
      <c r="DV9" s="20">
        <v>0</v>
      </c>
      <c r="DW9" s="15">
        <v>0</v>
      </c>
      <c r="DX9" s="15">
        <v>0</v>
      </c>
      <c r="DY9" s="15">
        <v>0</v>
      </c>
      <c r="DZ9" s="15">
        <v>0</v>
      </c>
      <c r="EA9" s="15">
        <v>0</v>
      </c>
      <c r="EB9" s="15">
        <v>0</v>
      </c>
      <c r="EC9" s="15">
        <v>0</v>
      </c>
      <c r="ED9" s="15">
        <v>0</v>
      </c>
      <c r="EE9" s="15">
        <v>0</v>
      </c>
      <c r="EF9" s="15">
        <v>0</v>
      </c>
      <c r="EG9" s="15">
        <v>0</v>
      </c>
      <c r="EH9" s="15">
        <v>0</v>
      </c>
      <c r="EI9" s="15">
        <v>0</v>
      </c>
      <c r="EJ9" s="15">
        <v>0</v>
      </c>
      <c r="EK9" s="15">
        <v>0</v>
      </c>
    </row>
    <row r="10" spans="1:141" x14ac:dyDescent="0.2">
      <c r="A10" s="6">
        <v>94061</v>
      </c>
      <c r="B10" s="6" t="s">
        <v>1593</v>
      </c>
      <c r="C10" s="7" t="s">
        <v>1639</v>
      </c>
      <c r="D10" s="7" t="s">
        <v>6</v>
      </c>
      <c r="E10" s="33">
        <v>17</v>
      </c>
      <c r="F10" s="8" t="s">
        <v>2389</v>
      </c>
      <c r="G10" s="41" t="s">
        <v>1918</v>
      </c>
      <c r="H10" s="35">
        <v>36605</v>
      </c>
      <c r="I10" s="35">
        <v>14600</v>
      </c>
      <c r="J10" s="39" t="s">
        <v>3325</v>
      </c>
      <c r="K10" s="11" t="s">
        <v>2833</v>
      </c>
      <c r="L10" s="13" t="s">
        <v>3073</v>
      </c>
      <c r="M10" s="13" t="s">
        <v>3053</v>
      </c>
      <c r="N10" s="23">
        <v>1890990</v>
      </c>
      <c r="O10" s="6" t="s">
        <v>2527</v>
      </c>
      <c r="P10" s="15">
        <v>14</v>
      </c>
      <c r="Q10" s="15">
        <v>0</v>
      </c>
      <c r="R10" s="15">
        <v>15</v>
      </c>
      <c r="S10" s="15">
        <v>0</v>
      </c>
      <c r="T10" s="15">
        <v>0</v>
      </c>
      <c r="U10" s="15">
        <v>29</v>
      </c>
      <c r="V10" s="15">
        <v>22</v>
      </c>
      <c r="W10" s="15">
        <v>0</v>
      </c>
      <c r="X10" s="15">
        <v>0</v>
      </c>
      <c r="Y10" s="15">
        <v>0</v>
      </c>
      <c r="Z10" s="15">
        <v>42</v>
      </c>
      <c r="AA10" s="15">
        <v>100</v>
      </c>
      <c r="AB10" s="15">
        <v>0</v>
      </c>
      <c r="AC10" s="15">
        <v>0</v>
      </c>
      <c r="AD10" s="15">
        <v>0</v>
      </c>
      <c r="AE10" s="15">
        <v>0</v>
      </c>
      <c r="AF10" s="15">
        <v>100</v>
      </c>
      <c r="AG10" s="15" t="s">
        <v>1861</v>
      </c>
      <c r="AH10" s="15" t="s">
        <v>1861</v>
      </c>
      <c r="AI10" s="17">
        <v>12.569800000000001</v>
      </c>
      <c r="AJ10" s="17">
        <v>43.511400000000002</v>
      </c>
      <c r="AK10" s="17">
        <v>207.96100000000001</v>
      </c>
      <c r="AL10" s="17">
        <f>SUM(Table2[[#This Row],[Company Direct Land Through FY17]:[Company Direct Land FY18 and After]])</f>
        <v>251.47240000000002</v>
      </c>
      <c r="AM10" s="17">
        <v>81.379300000000001</v>
      </c>
      <c r="AN10" s="17">
        <v>135.42840000000001</v>
      </c>
      <c r="AO10" s="17">
        <v>1346.3893</v>
      </c>
      <c r="AP10" s="18">
        <f>SUM(Table2[[#This Row],[Company Direct Building Through FY17]:[Company Direct Building FY18 and After]])</f>
        <v>1481.8177000000001</v>
      </c>
      <c r="AQ10" s="17">
        <v>0</v>
      </c>
      <c r="AR10" s="17">
        <v>0</v>
      </c>
      <c r="AS10" s="17">
        <v>0</v>
      </c>
      <c r="AT10" s="18">
        <f>SUM(Table2[[#This Row],[Mortgage Recording Tax Through FY17]:[Mortgage Recording Tax FY18 and After]])</f>
        <v>0</v>
      </c>
      <c r="AU10" s="17">
        <v>89.820599999999999</v>
      </c>
      <c r="AV10" s="17">
        <v>84.537000000000006</v>
      </c>
      <c r="AW10" s="17">
        <v>1486.0468000000001</v>
      </c>
      <c r="AX10" s="18">
        <f>SUM(Table2[[#This Row],[Pilot Savings Through FY17]:[Pilot Savings FY18 and After]])</f>
        <v>1570.5838000000001</v>
      </c>
      <c r="AY10" s="17">
        <v>0</v>
      </c>
      <c r="AZ10" s="17">
        <v>0</v>
      </c>
      <c r="BA10" s="17">
        <v>0</v>
      </c>
      <c r="BB10" s="18">
        <f>SUM(Table2[[#This Row],[Mortgage Recording Tax Exemption Through FY17]:[Mortgage Recording Tax Exemption FY18 and After]])</f>
        <v>0</v>
      </c>
      <c r="BC10" s="17">
        <v>10.1426</v>
      </c>
      <c r="BD10" s="17">
        <v>9.5459999999999994</v>
      </c>
      <c r="BE10" s="17">
        <v>167.80699999999999</v>
      </c>
      <c r="BF10" s="18">
        <f>SUM(Table2[[#This Row],[Indirect and Induced Land Through FY17]:[Indirect and Induced Land FY18 and After]])</f>
        <v>177.35299999999998</v>
      </c>
      <c r="BG10" s="17">
        <v>18.836300000000001</v>
      </c>
      <c r="BH10" s="17">
        <v>17.728300000000001</v>
      </c>
      <c r="BI10" s="17">
        <v>311.63839999999999</v>
      </c>
      <c r="BJ10" s="18">
        <f>SUM(Table2[[#This Row],[Indirect and Induced Building Through FY17]:[Indirect and Induced Building FY18 and After]])</f>
        <v>329.36669999999998</v>
      </c>
      <c r="BK10" s="17">
        <v>33.107399999999998</v>
      </c>
      <c r="BL10" s="17">
        <v>121.6771</v>
      </c>
      <c r="BM10" s="17">
        <v>547.74890000000005</v>
      </c>
      <c r="BN10" s="18">
        <f>SUM(Table2[[#This Row],[TOTAL Real Property Related Taxes Through FY17]:[TOTAL Real Property Related Taxes FY18 and After]])</f>
        <v>669.42600000000004</v>
      </c>
      <c r="BO10" s="17">
        <v>53.8429</v>
      </c>
      <c r="BP10" s="17">
        <v>50.675699999999999</v>
      </c>
      <c r="BQ10" s="17">
        <v>890.80960000000005</v>
      </c>
      <c r="BR10" s="18">
        <f>SUM(Table2[[#This Row],[Company Direct Through FY17]:[Company Direct FY18 and After]])</f>
        <v>941.48530000000005</v>
      </c>
      <c r="BS10" s="17">
        <v>42.984000000000002</v>
      </c>
      <c r="BT10" s="17">
        <v>82.9619</v>
      </c>
      <c r="BU10" s="17">
        <v>24.128299999999999</v>
      </c>
      <c r="BV10" s="18">
        <f>SUM(Table2[[#This Row],[Sales Tax Exemption Through FY17]:[Sales Tax Exemption FY18 and After]])</f>
        <v>107.0902</v>
      </c>
      <c r="BW10" s="17">
        <v>0</v>
      </c>
      <c r="BX10" s="17">
        <v>0</v>
      </c>
      <c r="BY10" s="17">
        <v>0</v>
      </c>
      <c r="BZ10" s="17">
        <f>SUM(Table2[[#This Row],[Energy Tax Savings Through FY17]:[Energy Tax Savings FY18 and After]])</f>
        <v>0</v>
      </c>
      <c r="CA10" s="17">
        <v>0</v>
      </c>
      <c r="CB10" s="17">
        <v>0</v>
      </c>
      <c r="CC10" s="17">
        <v>0</v>
      </c>
      <c r="CD10" s="18">
        <f>SUM(Table2[[#This Row],[Tax Exempt Bond Savings Through FY17]:[Tax Exempt Bond Savings FY18 and After]])</f>
        <v>0</v>
      </c>
      <c r="CE10" s="17">
        <v>32.009500000000003</v>
      </c>
      <c r="CF10" s="17">
        <v>30.1266</v>
      </c>
      <c r="CG10" s="17">
        <v>529.58270000000005</v>
      </c>
      <c r="CH10" s="18">
        <f>SUM(Table2[[#This Row],[Indirect and Induced Through FY17]:[Indirect and Induced FY18 and After]])</f>
        <v>559.7093000000001</v>
      </c>
      <c r="CI10" s="17">
        <v>42.868400000000001</v>
      </c>
      <c r="CJ10" s="17">
        <v>-2.1596000000000002</v>
      </c>
      <c r="CK10" s="17">
        <v>1396.2639999999999</v>
      </c>
      <c r="CL10" s="18">
        <f>SUM(Table2[[#This Row],[TOTAL Income Consumption Use Taxes Through FY17]:[TOTAL Income Consumption Use Taxes FY18 and After]])</f>
        <v>1394.1043999999999</v>
      </c>
      <c r="CM10" s="17">
        <v>132.80459999999999</v>
      </c>
      <c r="CN10" s="17">
        <v>167.49889999999999</v>
      </c>
      <c r="CO10" s="17">
        <v>1510.1750999999999</v>
      </c>
      <c r="CP10" s="18">
        <f>SUM(Table2[[#This Row],[Assistance Provided Through FY17]:[Assistance Provided FY18 and After]])</f>
        <v>1677.674</v>
      </c>
      <c r="CQ10" s="17">
        <v>0</v>
      </c>
      <c r="CR10" s="17">
        <v>0</v>
      </c>
      <c r="CS10" s="17">
        <v>0</v>
      </c>
      <c r="CT10" s="18">
        <f>SUM(Table2[[#This Row],[Recapture Cancellation Reduction Amount Through FY17]:[Recapture Cancellation Reduction Amount FY18 and After]])</f>
        <v>0</v>
      </c>
      <c r="CU10" s="17">
        <v>0</v>
      </c>
      <c r="CV10" s="17">
        <v>0</v>
      </c>
      <c r="CW10" s="17">
        <v>0</v>
      </c>
      <c r="CX10" s="18">
        <f>SUM(Table2[[#This Row],[Penalty Paid Through FY17]:[Penalty Paid FY18 and After]])</f>
        <v>0</v>
      </c>
      <c r="CY10" s="17">
        <v>132.80459999999999</v>
      </c>
      <c r="CZ10" s="17">
        <v>167.49889999999999</v>
      </c>
      <c r="DA10" s="17">
        <v>1510.1750999999999</v>
      </c>
      <c r="DB10" s="18">
        <f>SUM(Table2[[#This Row],[TOTAL Assistance Net of Recapture Penalties Through FY17]:[TOTAL Assistance Net of Recapture Penalties FY18 and After]])</f>
        <v>1677.674</v>
      </c>
      <c r="DC10" s="17">
        <v>147.792</v>
      </c>
      <c r="DD10" s="17">
        <v>229.6155</v>
      </c>
      <c r="DE10" s="17">
        <v>2445.1599000000001</v>
      </c>
      <c r="DF10" s="18">
        <f>SUM(Table2[[#This Row],[Company Direct Tax Revenue Before Assistance Through FY17]:[Company Direct Tax Revenue Before Assistance FY18 and After]])</f>
        <v>2674.7754</v>
      </c>
      <c r="DG10" s="17">
        <v>60.988399999999999</v>
      </c>
      <c r="DH10" s="17">
        <v>57.4009</v>
      </c>
      <c r="DI10" s="17">
        <v>1009.0281</v>
      </c>
      <c r="DJ10" s="18">
        <f>SUM(Table2[[#This Row],[Indirect and Induced Tax Revenues Through FY17]:[Indirect and Induced Tax Revenues FY18 and After]])</f>
        <v>1066.4290000000001</v>
      </c>
      <c r="DK10" s="17">
        <v>208.78039999999999</v>
      </c>
      <c r="DL10" s="17">
        <v>287.01639999999998</v>
      </c>
      <c r="DM10" s="17">
        <v>3454.1880000000001</v>
      </c>
      <c r="DN10" s="17">
        <f>SUM(Table2[[#This Row],[TOTAL Tax Revenues Before Assistance Through FY17]:[TOTAL Tax Revenues Before Assistance FY18 and After]])</f>
        <v>3741.2044000000001</v>
      </c>
      <c r="DO10" s="17">
        <v>75.975800000000007</v>
      </c>
      <c r="DP10" s="17">
        <v>119.5175</v>
      </c>
      <c r="DQ10" s="17">
        <v>1944.0128999999999</v>
      </c>
      <c r="DR10" s="20">
        <f>SUM(Table2[[#This Row],[TOTAL Tax Revenues Net of Assistance Recapture and Penalty Through FY17]:[TOTAL Tax Revenues Net of Assistance Recapture and Penalty FY18 and After]])</f>
        <v>2063.5304000000001</v>
      </c>
      <c r="DS10" s="20">
        <v>0</v>
      </c>
      <c r="DT10" s="20">
        <v>0</v>
      </c>
      <c r="DU10" s="20">
        <v>0</v>
      </c>
      <c r="DV10" s="20">
        <v>0</v>
      </c>
      <c r="DW10" s="15">
        <v>0</v>
      </c>
      <c r="DX10" s="15">
        <v>0</v>
      </c>
      <c r="DY10" s="15">
        <v>0</v>
      </c>
      <c r="DZ10" s="15">
        <v>0</v>
      </c>
      <c r="EA10" s="15">
        <v>0</v>
      </c>
      <c r="EB10" s="15">
        <v>0</v>
      </c>
      <c r="EC10" s="15">
        <v>0</v>
      </c>
      <c r="ED10" s="15">
        <v>0</v>
      </c>
      <c r="EE10" s="15">
        <v>0</v>
      </c>
      <c r="EF10" s="15">
        <v>0</v>
      </c>
      <c r="EG10" s="15">
        <v>0</v>
      </c>
      <c r="EH10" s="15">
        <v>0</v>
      </c>
      <c r="EI10" s="15">
        <v>0</v>
      </c>
      <c r="EJ10" s="15">
        <v>0</v>
      </c>
      <c r="EK10" s="15">
        <v>0</v>
      </c>
    </row>
    <row r="11" spans="1:141" x14ac:dyDescent="0.2">
      <c r="A11" s="6">
        <v>92687</v>
      </c>
      <c r="B11" s="6" t="s">
        <v>1004</v>
      </c>
      <c r="C11" s="7" t="s">
        <v>259</v>
      </c>
      <c r="D11" s="7" t="s">
        <v>9</v>
      </c>
      <c r="E11" s="33">
        <v>34</v>
      </c>
      <c r="F11" s="8" t="s">
        <v>2018</v>
      </c>
      <c r="G11" s="41" t="s">
        <v>2019</v>
      </c>
      <c r="H11" s="35">
        <v>16300</v>
      </c>
      <c r="I11" s="35">
        <v>12000</v>
      </c>
      <c r="J11" s="39" t="s">
        <v>3250</v>
      </c>
      <c r="K11" s="11" t="s">
        <v>2453</v>
      </c>
      <c r="L11" s="13" t="s">
        <v>2609</v>
      </c>
      <c r="M11" s="13" t="s">
        <v>2590</v>
      </c>
      <c r="N11" s="23">
        <v>1172000</v>
      </c>
      <c r="O11" s="6" t="s">
        <v>2458</v>
      </c>
      <c r="P11" s="15">
        <v>4</v>
      </c>
      <c r="Q11" s="15">
        <v>0</v>
      </c>
      <c r="R11" s="15">
        <v>0</v>
      </c>
      <c r="S11" s="15">
        <v>0</v>
      </c>
      <c r="T11" s="15">
        <v>0</v>
      </c>
      <c r="U11" s="15">
        <v>4</v>
      </c>
      <c r="V11" s="15">
        <v>2</v>
      </c>
      <c r="W11" s="15">
        <v>0</v>
      </c>
      <c r="X11" s="15">
        <v>0</v>
      </c>
      <c r="Y11" s="15">
        <v>0</v>
      </c>
      <c r="Z11" s="15">
        <v>3</v>
      </c>
      <c r="AA11" s="15">
        <v>100</v>
      </c>
      <c r="AB11" s="15">
        <v>0</v>
      </c>
      <c r="AC11" s="15">
        <v>0</v>
      </c>
      <c r="AD11" s="15">
        <v>0</v>
      </c>
      <c r="AE11" s="15">
        <v>0</v>
      </c>
      <c r="AF11" s="15">
        <v>100</v>
      </c>
      <c r="AG11" s="15" t="s">
        <v>1861</v>
      </c>
      <c r="AH11" s="15" t="s">
        <v>1861</v>
      </c>
      <c r="AI11" s="17">
        <v>23.799700000000001</v>
      </c>
      <c r="AJ11" s="17">
        <v>131.85380000000001</v>
      </c>
      <c r="AK11" s="17">
        <v>78.0715</v>
      </c>
      <c r="AL11" s="17">
        <f>SUM(Table2[[#This Row],[Company Direct Land Through FY17]:[Company Direct Land FY18 and After]])</f>
        <v>209.92529999999999</v>
      </c>
      <c r="AM11" s="17">
        <v>37.217199999999998</v>
      </c>
      <c r="AN11" s="17">
        <v>182.46629999999999</v>
      </c>
      <c r="AO11" s="17">
        <v>122.086</v>
      </c>
      <c r="AP11" s="18">
        <f>SUM(Table2[[#This Row],[Company Direct Building Through FY17]:[Company Direct Building FY18 and After]])</f>
        <v>304.5523</v>
      </c>
      <c r="AQ11" s="17">
        <v>0</v>
      </c>
      <c r="AR11" s="17">
        <v>16.8432</v>
      </c>
      <c r="AS11" s="17">
        <v>0</v>
      </c>
      <c r="AT11" s="18">
        <f>SUM(Table2[[#This Row],[Mortgage Recording Tax Through FY17]:[Mortgage Recording Tax FY18 and After]])</f>
        <v>16.8432</v>
      </c>
      <c r="AU11" s="17">
        <v>45.11</v>
      </c>
      <c r="AV11" s="17">
        <v>184.57669999999999</v>
      </c>
      <c r="AW11" s="17">
        <v>147.97720000000001</v>
      </c>
      <c r="AX11" s="18">
        <f>SUM(Table2[[#This Row],[Pilot Savings Through FY17]:[Pilot Savings FY18 and After]])</f>
        <v>332.5539</v>
      </c>
      <c r="AY11" s="17">
        <v>0</v>
      </c>
      <c r="AZ11" s="17">
        <v>16.8432</v>
      </c>
      <c r="BA11" s="17">
        <v>0</v>
      </c>
      <c r="BB11" s="18">
        <f>SUM(Table2[[#This Row],[Mortgage Recording Tax Exemption Through FY17]:[Mortgage Recording Tax Exemption FY18 and After]])</f>
        <v>16.8432</v>
      </c>
      <c r="BC11" s="17">
        <v>2.0762999999999998</v>
      </c>
      <c r="BD11" s="17">
        <v>61.8797</v>
      </c>
      <c r="BE11" s="17">
        <v>6.8108000000000004</v>
      </c>
      <c r="BF11" s="18">
        <f>SUM(Table2[[#This Row],[Indirect and Induced Land Through FY17]:[Indirect and Induced Land FY18 and After]])</f>
        <v>68.6905</v>
      </c>
      <c r="BG11" s="17">
        <v>3.8559999999999999</v>
      </c>
      <c r="BH11" s="17">
        <v>114.9195</v>
      </c>
      <c r="BI11" s="17">
        <v>12.6492</v>
      </c>
      <c r="BJ11" s="18">
        <f>SUM(Table2[[#This Row],[Indirect and Induced Building Through FY17]:[Indirect and Induced Building FY18 and After]])</f>
        <v>127.56870000000001</v>
      </c>
      <c r="BK11" s="17">
        <v>21.839200000000002</v>
      </c>
      <c r="BL11" s="17">
        <v>306.54259999999999</v>
      </c>
      <c r="BM11" s="17">
        <v>71.640299999999996</v>
      </c>
      <c r="BN11" s="18">
        <f>SUM(Table2[[#This Row],[TOTAL Real Property Related Taxes Through FY17]:[TOTAL Real Property Related Taxes FY18 and After]])</f>
        <v>378.18290000000002</v>
      </c>
      <c r="BO11" s="17">
        <v>16.8948</v>
      </c>
      <c r="BP11" s="17">
        <v>513.50189999999998</v>
      </c>
      <c r="BQ11" s="17">
        <v>55.420699999999997</v>
      </c>
      <c r="BR11" s="18">
        <f>SUM(Table2[[#This Row],[Company Direct Through FY17]:[Company Direct FY18 and After]])</f>
        <v>568.92259999999999</v>
      </c>
      <c r="BS11" s="17">
        <v>0</v>
      </c>
      <c r="BT11" s="17">
        <v>0</v>
      </c>
      <c r="BU11" s="17">
        <v>0</v>
      </c>
      <c r="BV11" s="18">
        <f>SUM(Table2[[#This Row],[Sales Tax Exemption Through FY17]:[Sales Tax Exemption FY18 and After]])</f>
        <v>0</v>
      </c>
      <c r="BW11" s="17">
        <v>0</v>
      </c>
      <c r="BX11" s="17">
        <v>0</v>
      </c>
      <c r="BY11" s="17">
        <v>0</v>
      </c>
      <c r="BZ11" s="17">
        <f>SUM(Table2[[#This Row],[Energy Tax Savings Through FY17]:[Energy Tax Savings FY18 and After]])</f>
        <v>0</v>
      </c>
      <c r="CA11" s="17">
        <v>0</v>
      </c>
      <c r="CB11" s="17">
        <v>0</v>
      </c>
      <c r="CC11" s="17">
        <v>0</v>
      </c>
      <c r="CD11" s="18">
        <f>SUM(Table2[[#This Row],[Tax Exempt Bond Savings Through FY17]:[Tax Exempt Bond Savings FY18 and After]])</f>
        <v>0</v>
      </c>
      <c r="CE11" s="17">
        <v>7.1074000000000002</v>
      </c>
      <c r="CF11" s="17">
        <v>251.29060000000001</v>
      </c>
      <c r="CG11" s="17">
        <v>23.315300000000001</v>
      </c>
      <c r="CH11" s="18">
        <f>SUM(Table2[[#This Row],[Indirect and Induced Through FY17]:[Indirect and Induced FY18 and After]])</f>
        <v>274.60590000000002</v>
      </c>
      <c r="CI11" s="17">
        <v>24.002199999999998</v>
      </c>
      <c r="CJ11" s="17">
        <v>764.79250000000002</v>
      </c>
      <c r="CK11" s="17">
        <v>78.736000000000004</v>
      </c>
      <c r="CL11" s="18">
        <f>SUM(Table2[[#This Row],[TOTAL Income Consumption Use Taxes Through FY17]:[TOTAL Income Consumption Use Taxes FY18 and After]])</f>
        <v>843.52850000000001</v>
      </c>
      <c r="CM11" s="17">
        <v>45.11</v>
      </c>
      <c r="CN11" s="17">
        <v>201.41990000000001</v>
      </c>
      <c r="CO11" s="17">
        <v>147.97720000000001</v>
      </c>
      <c r="CP11" s="18">
        <f>SUM(Table2[[#This Row],[Assistance Provided Through FY17]:[Assistance Provided FY18 and After]])</f>
        <v>349.39710000000002</v>
      </c>
      <c r="CQ11" s="17">
        <v>0</v>
      </c>
      <c r="CR11" s="17">
        <v>0</v>
      </c>
      <c r="CS11" s="17">
        <v>0</v>
      </c>
      <c r="CT11" s="18">
        <f>SUM(Table2[[#This Row],[Recapture Cancellation Reduction Amount Through FY17]:[Recapture Cancellation Reduction Amount FY18 and After]])</f>
        <v>0</v>
      </c>
      <c r="CU11" s="17">
        <v>0</v>
      </c>
      <c r="CV11" s="17">
        <v>0</v>
      </c>
      <c r="CW11" s="17">
        <v>0</v>
      </c>
      <c r="CX11" s="18">
        <f>SUM(Table2[[#This Row],[Penalty Paid Through FY17]:[Penalty Paid FY18 and After]])</f>
        <v>0</v>
      </c>
      <c r="CY11" s="17">
        <v>45.11</v>
      </c>
      <c r="CZ11" s="17">
        <v>201.41990000000001</v>
      </c>
      <c r="DA11" s="17">
        <v>147.97720000000001</v>
      </c>
      <c r="DB11" s="18">
        <f>SUM(Table2[[#This Row],[TOTAL Assistance Net of Recapture Penalties Through FY17]:[TOTAL Assistance Net of Recapture Penalties FY18 and After]])</f>
        <v>349.39710000000002</v>
      </c>
      <c r="DC11" s="17">
        <v>77.911699999999996</v>
      </c>
      <c r="DD11" s="17">
        <v>844.66520000000003</v>
      </c>
      <c r="DE11" s="17">
        <v>255.57820000000001</v>
      </c>
      <c r="DF11" s="18">
        <f>SUM(Table2[[#This Row],[Company Direct Tax Revenue Before Assistance Through FY17]:[Company Direct Tax Revenue Before Assistance FY18 and After]])</f>
        <v>1100.2434000000001</v>
      </c>
      <c r="DG11" s="17">
        <v>13.0397</v>
      </c>
      <c r="DH11" s="17">
        <v>428.08980000000003</v>
      </c>
      <c r="DI11" s="17">
        <v>42.775300000000001</v>
      </c>
      <c r="DJ11" s="18">
        <f>SUM(Table2[[#This Row],[Indirect and Induced Tax Revenues Through FY17]:[Indirect and Induced Tax Revenues FY18 and After]])</f>
        <v>470.86510000000004</v>
      </c>
      <c r="DK11" s="17">
        <v>90.951400000000007</v>
      </c>
      <c r="DL11" s="17">
        <v>1272.7550000000001</v>
      </c>
      <c r="DM11" s="17">
        <v>298.3535</v>
      </c>
      <c r="DN11" s="17">
        <f>SUM(Table2[[#This Row],[TOTAL Tax Revenues Before Assistance Through FY17]:[TOTAL Tax Revenues Before Assistance FY18 and After]])</f>
        <v>1571.1085</v>
      </c>
      <c r="DO11" s="17">
        <v>45.8414</v>
      </c>
      <c r="DP11" s="17">
        <v>1071.3351</v>
      </c>
      <c r="DQ11" s="17">
        <v>150.37629999999999</v>
      </c>
      <c r="DR11" s="20">
        <f>SUM(Table2[[#This Row],[TOTAL Tax Revenues Net of Assistance Recapture and Penalty Through FY17]:[TOTAL Tax Revenues Net of Assistance Recapture and Penalty FY18 and After]])</f>
        <v>1221.7113999999999</v>
      </c>
      <c r="DS11" s="20">
        <v>0</v>
      </c>
      <c r="DT11" s="20">
        <v>0</v>
      </c>
      <c r="DU11" s="20">
        <v>0</v>
      </c>
      <c r="DV11" s="20">
        <v>0</v>
      </c>
      <c r="DW11" s="15">
        <v>4</v>
      </c>
      <c r="DX11" s="15">
        <v>0</v>
      </c>
      <c r="DY11" s="15">
        <v>0</v>
      </c>
      <c r="DZ11" s="15">
        <v>0</v>
      </c>
      <c r="EA11" s="15">
        <v>3</v>
      </c>
      <c r="EB11" s="15">
        <v>0</v>
      </c>
      <c r="EC11" s="15">
        <v>0</v>
      </c>
      <c r="ED11" s="15">
        <v>0</v>
      </c>
      <c r="EE11" s="15">
        <v>75</v>
      </c>
      <c r="EF11" s="15">
        <v>0</v>
      </c>
      <c r="EG11" s="15">
        <v>0</v>
      </c>
      <c r="EH11" s="15">
        <v>0</v>
      </c>
      <c r="EI11" s="15">
        <f>SUM(Table2[[#This Row],[Total Industrial Employees FY17]:[Total Other Employees FY17]])</f>
        <v>4</v>
      </c>
      <c r="EJ11" s="15">
        <f>SUM(Table2[[#This Row],[Number of Industrial Employees Earning More than Living Wage FY17]:[Number of Other Employees Earning More than Living Wage FY17]])</f>
        <v>3</v>
      </c>
      <c r="EK11" s="15">
        <v>75</v>
      </c>
    </row>
    <row r="12" spans="1:141" x14ac:dyDescent="0.2">
      <c r="A12" s="6">
        <v>92844</v>
      </c>
      <c r="B12" s="6" t="s">
        <v>1675</v>
      </c>
      <c r="C12" s="7" t="s">
        <v>130</v>
      </c>
      <c r="D12" s="7" t="s">
        <v>12</v>
      </c>
      <c r="E12" s="33">
        <v>19</v>
      </c>
      <c r="F12" s="8" t="s">
        <v>2071</v>
      </c>
      <c r="G12" s="41" t="s">
        <v>1894</v>
      </c>
      <c r="H12" s="35">
        <v>91200</v>
      </c>
      <c r="I12" s="35">
        <v>107068</v>
      </c>
      <c r="J12" s="39" t="s">
        <v>3269</v>
      </c>
      <c r="K12" s="11" t="s">
        <v>2453</v>
      </c>
      <c r="L12" s="13" t="s">
        <v>2656</v>
      </c>
      <c r="M12" s="13" t="s">
        <v>2470</v>
      </c>
      <c r="N12" s="23">
        <v>6560000</v>
      </c>
      <c r="O12" s="6" t="s">
        <v>2490</v>
      </c>
      <c r="P12" s="15">
        <v>1</v>
      </c>
      <c r="Q12" s="15">
        <v>0</v>
      </c>
      <c r="R12" s="15">
        <v>145</v>
      </c>
      <c r="S12" s="15">
        <v>1</v>
      </c>
      <c r="T12" s="15">
        <v>0</v>
      </c>
      <c r="U12" s="15">
        <v>147</v>
      </c>
      <c r="V12" s="15">
        <v>146</v>
      </c>
      <c r="W12" s="15">
        <v>0</v>
      </c>
      <c r="X12" s="15">
        <v>0</v>
      </c>
      <c r="Y12" s="15">
        <v>0</v>
      </c>
      <c r="Z12" s="15">
        <v>9</v>
      </c>
      <c r="AA12" s="15">
        <v>65</v>
      </c>
      <c r="AB12" s="15">
        <v>0</v>
      </c>
      <c r="AC12" s="15">
        <v>0</v>
      </c>
      <c r="AD12" s="15">
        <v>0</v>
      </c>
      <c r="AE12" s="15">
        <v>0</v>
      </c>
      <c r="AF12" s="15">
        <v>65</v>
      </c>
      <c r="AG12" s="15" t="s">
        <v>1860</v>
      </c>
      <c r="AH12" s="15" t="s">
        <v>1861</v>
      </c>
      <c r="AI12" s="17">
        <v>76.831400000000002</v>
      </c>
      <c r="AJ12" s="17">
        <v>585.85249999999996</v>
      </c>
      <c r="AK12" s="17">
        <v>119.846</v>
      </c>
      <c r="AL12" s="17">
        <f>SUM(Table2[[#This Row],[Company Direct Land Through FY17]:[Company Direct Land FY18 and After]])</f>
        <v>705.69849999999997</v>
      </c>
      <c r="AM12" s="17">
        <v>383.23579999999998</v>
      </c>
      <c r="AN12" s="17">
        <v>1212.5476000000001</v>
      </c>
      <c r="AO12" s="17">
        <v>597.79349999999999</v>
      </c>
      <c r="AP12" s="18">
        <f>SUM(Table2[[#This Row],[Company Direct Building Through FY17]:[Company Direct Building FY18 and After]])</f>
        <v>1810.3411000000001</v>
      </c>
      <c r="AQ12" s="17">
        <v>0</v>
      </c>
      <c r="AR12" s="17">
        <v>51.494900000000001</v>
      </c>
      <c r="AS12" s="17">
        <v>0</v>
      </c>
      <c r="AT12" s="18">
        <f>SUM(Table2[[#This Row],[Mortgage Recording Tax Through FY17]:[Mortgage Recording Tax FY18 and After]])</f>
        <v>51.494900000000001</v>
      </c>
      <c r="AU12" s="17">
        <v>158.7878</v>
      </c>
      <c r="AV12" s="17">
        <v>702.09429999999998</v>
      </c>
      <c r="AW12" s="17">
        <v>247.68639999999999</v>
      </c>
      <c r="AX12" s="18">
        <f>SUM(Table2[[#This Row],[Pilot Savings Through FY17]:[Pilot Savings FY18 and After]])</f>
        <v>949.78070000000002</v>
      </c>
      <c r="AY12" s="17">
        <v>0</v>
      </c>
      <c r="AZ12" s="17">
        <v>51.494900000000001</v>
      </c>
      <c r="BA12" s="17">
        <v>0</v>
      </c>
      <c r="BB12" s="18">
        <f>SUM(Table2[[#This Row],[Mortgage Recording Tax Exemption Through FY17]:[Mortgage Recording Tax Exemption FY18 and After]])</f>
        <v>51.494900000000001</v>
      </c>
      <c r="BC12" s="17">
        <v>260.27820000000003</v>
      </c>
      <c r="BD12" s="17">
        <v>1153.9771000000001</v>
      </c>
      <c r="BE12" s="17">
        <v>405.99689999999998</v>
      </c>
      <c r="BF12" s="18">
        <f>SUM(Table2[[#This Row],[Indirect and Induced Land Through FY17]:[Indirect and Induced Land FY18 and After]])</f>
        <v>1559.9740000000002</v>
      </c>
      <c r="BG12" s="17">
        <v>483.37380000000002</v>
      </c>
      <c r="BH12" s="17">
        <v>2143.1001999999999</v>
      </c>
      <c r="BI12" s="17">
        <v>753.99429999999995</v>
      </c>
      <c r="BJ12" s="18">
        <f>SUM(Table2[[#This Row],[Indirect and Induced Building Through FY17]:[Indirect and Induced Building FY18 and After]])</f>
        <v>2897.0944999999997</v>
      </c>
      <c r="BK12" s="17">
        <v>1044.9313999999999</v>
      </c>
      <c r="BL12" s="17">
        <v>4393.3831</v>
      </c>
      <c r="BM12" s="17">
        <v>1629.9443000000001</v>
      </c>
      <c r="BN12" s="18">
        <f>SUM(Table2[[#This Row],[TOTAL Real Property Related Taxes Through FY17]:[TOTAL Real Property Related Taxes FY18 and After]])</f>
        <v>6023.3274000000001</v>
      </c>
      <c r="BO12" s="17">
        <v>2326.1315</v>
      </c>
      <c r="BP12" s="17">
        <v>9615.8536999999997</v>
      </c>
      <c r="BQ12" s="17">
        <v>3628.4340000000002</v>
      </c>
      <c r="BR12" s="18">
        <f>SUM(Table2[[#This Row],[Company Direct Through FY17]:[Company Direct FY18 and After]])</f>
        <v>13244.287700000001</v>
      </c>
      <c r="BS12" s="17">
        <v>0</v>
      </c>
      <c r="BT12" s="17">
        <v>38.105899999999998</v>
      </c>
      <c r="BU12" s="17">
        <v>0</v>
      </c>
      <c r="BV12" s="18">
        <f>SUM(Table2[[#This Row],[Sales Tax Exemption Through FY17]:[Sales Tax Exemption FY18 and After]])</f>
        <v>38.105899999999998</v>
      </c>
      <c r="BW12" s="17">
        <v>0</v>
      </c>
      <c r="BX12" s="17">
        <v>0</v>
      </c>
      <c r="BY12" s="17">
        <v>0</v>
      </c>
      <c r="BZ12" s="17">
        <f>SUM(Table2[[#This Row],[Energy Tax Savings Through FY17]:[Energy Tax Savings FY18 and After]])</f>
        <v>0</v>
      </c>
      <c r="CA12" s="17">
        <v>0</v>
      </c>
      <c r="CB12" s="17">
        <v>51.05</v>
      </c>
      <c r="CC12" s="17">
        <v>0</v>
      </c>
      <c r="CD12" s="18">
        <f>SUM(Table2[[#This Row],[Tax Exempt Bond Savings Through FY17]:[Tax Exempt Bond Savings FY18 and After]])</f>
        <v>51.05</v>
      </c>
      <c r="CE12" s="17">
        <v>818.39859999999999</v>
      </c>
      <c r="CF12" s="17">
        <v>4114.7228999999998</v>
      </c>
      <c r="CG12" s="17">
        <v>1276.5853999999999</v>
      </c>
      <c r="CH12" s="18">
        <f>SUM(Table2[[#This Row],[Indirect and Induced Through FY17]:[Indirect and Induced FY18 and After]])</f>
        <v>5391.3082999999997</v>
      </c>
      <c r="CI12" s="17">
        <v>3144.5300999999999</v>
      </c>
      <c r="CJ12" s="17">
        <v>13641.420700000001</v>
      </c>
      <c r="CK12" s="17">
        <v>4905.0194000000001</v>
      </c>
      <c r="CL12" s="18">
        <f>SUM(Table2[[#This Row],[TOTAL Income Consumption Use Taxes Through FY17]:[TOTAL Income Consumption Use Taxes FY18 and After]])</f>
        <v>18546.4401</v>
      </c>
      <c r="CM12" s="17">
        <v>158.7878</v>
      </c>
      <c r="CN12" s="17">
        <v>842.74509999999998</v>
      </c>
      <c r="CO12" s="17">
        <v>247.68639999999999</v>
      </c>
      <c r="CP12" s="18">
        <f>SUM(Table2[[#This Row],[Assistance Provided Through FY17]:[Assistance Provided FY18 and After]])</f>
        <v>1090.4314999999999</v>
      </c>
      <c r="CQ12" s="17">
        <v>0</v>
      </c>
      <c r="CR12" s="17">
        <v>0</v>
      </c>
      <c r="CS12" s="17">
        <v>0</v>
      </c>
      <c r="CT12" s="18">
        <f>SUM(Table2[[#This Row],[Recapture Cancellation Reduction Amount Through FY17]:[Recapture Cancellation Reduction Amount FY18 and After]])</f>
        <v>0</v>
      </c>
      <c r="CU12" s="17">
        <v>0</v>
      </c>
      <c r="CV12" s="17">
        <v>0</v>
      </c>
      <c r="CW12" s="17">
        <v>0</v>
      </c>
      <c r="CX12" s="18">
        <f>SUM(Table2[[#This Row],[Penalty Paid Through FY17]:[Penalty Paid FY18 and After]])</f>
        <v>0</v>
      </c>
      <c r="CY12" s="17">
        <v>158.7878</v>
      </c>
      <c r="CZ12" s="17">
        <v>842.74509999999998</v>
      </c>
      <c r="DA12" s="17">
        <v>247.68639999999999</v>
      </c>
      <c r="DB12" s="18">
        <f>SUM(Table2[[#This Row],[TOTAL Assistance Net of Recapture Penalties Through FY17]:[TOTAL Assistance Net of Recapture Penalties FY18 and After]])</f>
        <v>1090.4314999999999</v>
      </c>
      <c r="DC12" s="17">
        <v>2786.1986999999999</v>
      </c>
      <c r="DD12" s="17">
        <v>11465.7487</v>
      </c>
      <c r="DE12" s="17">
        <v>4346.0735000000004</v>
      </c>
      <c r="DF12" s="18">
        <f>SUM(Table2[[#This Row],[Company Direct Tax Revenue Before Assistance Through FY17]:[Company Direct Tax Revenue Before Assistance FY18 and After]])</f>
        <v>15811.822200000001</v>
      </c>
      <c r="DG12" s="17">
        <v>1562.0506</v>
      </c>
      <c r="DH12" s="17">
        <v>7411.8001999999997</v>
      </c>
      <c r="DI12" s="17">
        <v>2436.5765999999999</v>
      </c>
      <c r="DJ12" s="18">
        <f>SUM(Table2[[#This Row],[Indirect and Induced Tax Revenues Through FY17]:[Indirect and Induced Tax Revenues FY18 and After]])</f>
        <v>9848.3768</v>
      </c>
      <c r="DK12" s="17">
        <v>4348.2493000000004</v>
      </c>
      <c r="DL12" s="17">
        <v>18877.548900000002</v>
      </c>
      <c r="DM12" s="17">
        <v>6782.6500999999998</v>
      </c>
      <c r="DN12" s="17">
        <f>SUM(Table2[[#This Row],[TOTAL Tax Revenues Before Assistance Through FY17]:[TOTAL Tax Revenues Before Assistance FY18 and After]])</f>
        <v>25660.199000000001</v>
      </c>
      <c r="DO12" s="17">
        <v>4189.4615000000003</v>
      </c>
      <c r="DP12" s="17">
        <v>18034.803800000002</v>
      </c>
      <c r="DQ12" s="17">
        <v>6534.9637000000002</v>
      </c>
      <c r="DR12" s="20">
        <f>SUM(Table2[[#This Row],[TOTAL Tax Revenues Net of Assistance Recapture and Penalty Through FY17]:[TOTAL Tax Revenues Net of Assistance Recapture and Penalty FY18 and After]])</f>
        <v>24569.767500000002</v>
      </c>
      <c r="DS12" s="20">
        <v>0</v>
      </c>
      <c r="DT12" s="20">
        <v>0</v>
      </c>
      <c r="DU12" s="20">
        <v>0</v>
      </c>
      <c r="DV12" s="20">
        <v>0</v>
      </c>
      <c r="DW12" s="15">
        <v>147</v>
      </c>
      <c r="DX12" s="15">
        <v>0</v>
      </c>
      <c r="DY12" s="15">
        <v>0</v>
      </c>
      <c r="DZ12" s="15">
        <v>0</v>
      </c>
      <c r="EA12" s="15">
        <v>145</v>
      </c>
      <c r="EB12" s="15">
        <v>0</v>
      </c>
      <c r="EC12" s="15">
        <v>0</v>
      </c>
      <c r="ED12" s="15">
        <v>0</v>
      </c>
      <c r="EE12" s="15">
        <v>98.64</v>
      </c>
      <c r="EF12" s="15">
        <v>0</v>
      </c>
      <c r="EG12" s="15">
        <v>0</v>
      </c>
      <c r="EH12" s="15">
        <v>0</v>
      </c>
      <c r="EI12" s="15">
        <f>SUM(Table2[[#This Row],[Total Industrial Employees FY17]:[Total Other Employees FY17]])</f>
        <v>147</v>
      </c>
      <c r="EJ12" s="15">
        <f>SUM(Table2[[#This Row],[Number of Industrial Employees Earning More than Living Wage FY17]:[Number of Other Employees Earning More than Living Wage FY17]])</f>
        <v>145</v>
      </c>
      <c r="EK12" s="15">
        <v>98.639455782312922</v>
      </c>
    </row>
    <row r="13" spans="1:141" x14ac:dyDescent="0.2">
      <c r="A13" s="6">
        <v>93902</v>
      </c>
      <c r="B13" s="6" t="s">
        <v>1689</v>
      </c>
      <c r="C13" s="7" t="s">
        <v>1739</v>
      </c>
      <c r="D13" s="7" t="s">
        <v>12</v>
      </c>
      <c r="E13" s="33">
        <v>26</v>
      </c>
      <c r="F13" s="8" t="s">
        <v>2292</v>
      </c>
      <c r="G13" s="41" t="s">
        <v>2100</v>
      </c>
      <c r="H13" s="35">
        <v>20000</v>
      </c>
      <c r="I13" s="35">
        <v>20000</v>
      </c>
      <c r="J13" s="39" t="s">
        <v>3201</v>
      </c>
      <c r="K13" s="11" t="s">
        <v>2704</v>
      </c>
      <c r="L13" s="13" t="s">
        <v>2925</v>
      </c>
      <c r="M13" s="13" t="s">
        <v>2926</v>
      </c>
      <c r="N13" s="23">
        <v>0</v>
      </c>
      <c r="O13" s="6" t="s">
        <v>2707</v>
      </c>
      <c r="P13" s="15">
        <v>0</v>
      </c>
      <c r="Q13" s="15">
        <v>0</v>
      </c>
      <c r="R13" s="15">
        <v>0</v>
      </c>
      <c r="S13" s="15">
        <v>0</v>
      </c>
      <c r="T13" s="15">
        <v>0</v>
      </c>
      <c r="U13" s="15">
        <v>0</v>
      </c>
      <c r="V13" s="15">
        <v>98</v>
      </c>
      <c r="W13" s="15">
        <v>0</v>
      </c>
      <c r="X13" s="15">
        <v>0</v>
      </c>
      <c r="Y13" s="15">
        <v>40</v>
      </c>
      <c r="Z13" s="15">
        <v>4</v>
      </c>
      <c r="AA13" s="15">
        <v>0</v>
      </c>
      <c r="AB13" s="15">
        <v>0</v>
      </c>
      <c r="AC13" s="15">
        <v>0</v>
      </c>
      <c r="AD13" s="15">
        <v>0</v>
      </c>
      <c r="AE13" s="15">
        <v>0</v>
      </c>
      <c r="AF13" s="15">
        <v>0</v>
      </c>
      <c r="AG13" s="15"/>
      <c r="AH13" s="15"/>
      <c r="AI13" s="17">
        <v>11.9909</v>
      </c>
      <c r="AJ13" s="17">
        <v>199.12129999999999</v>
      </c>
      <c r="AK13" s="17">
        <v>0</v>
      </c>
      <c r="AL13" s="17">
        <f>SUM(Table2[[#This Row],[Company Direct Land Through FY17]:[Company Direct Land FY18 and After]])</f>
        <v>199.12129999999999</v>
      </c>
      <c r="AM13" s="17">
        <v>22.268799999999999</v>
      </c>
      <c r="AN13" s="17">
        <v>329.83269999999999</v>
      </c>
      <c r="AO13" s="17">
        <v>0</v>
      </c>
      <c r="AP13" s="18">
        <f>SUM(Table2[[#This Row],[Company Direct Building Through FY17]:[Company Direct Building FY18 and After]])</f>
        <v>329.83269999999999</v>
      </c>
      <c r="AQ13" s="17">
        <v>0</v>
      </c>
      <c r="AR13" s="17">
        <v>0</v>
      </c>
      <c r="AS13" s="17">
        <v>0</v>
      </c>
      <c r="AT13" s="18">
        <f>SUM(Table2[[#This Row],[Mortgage Recording Tax Through FY17]:[Mortgage Recording Tax FY18 and After]])</f>
        <v>0</v>
      </c>
      <c r="AU13" s="17">
        <v>0</v>
      </c>
      <c r="AV13" s="17">
        <v>0</v>
      </c>
      <c r="AW13" s="17">
        <v>0</v>
      </c>
      <c r="AX13" s="18">
        <f>SUM(Table2[[#This Row],[Pilot Savings Through FY17]:[Pilot Savings FY18 and After]])</f>
        <v>0</v>
      </c>
      <c r="AY13" s="17">
        <v>0</v>
      </c>
      <c r="AZ13" s="17">
        <v>0</v>
      </c>
      <c r="BA13" s="17">
        <v>0</v>
      </c>
      <c r="BB13" s="18">
        <f>SUM(Table2[[#This Row],[Mortgage Recording Tax Exemption Through FY17]:[Mortgage Recording Tax Exemption FY18 and After]])</f>
        <v>0</v>
      </c>
      <c r="BC13" s="17">
        <v>186.80029999999999</v>
      </c>
      <c r="BD13" s="17">
        <v>752.03909999999996</v>
      </c>
      <c r="BE13" s="17">
        <v>0</v>
      </c>
      <c r="BF13" s="18">
        <f>SUM(Table2[[#This Row],[Indirect and Induced Land Through FY17]:[Indirect and Induced Land FY18 and After]])</f>
        <v>752.03909999999996</v>
      </c>
      <c r="BG13" s="17">
        <v>346.91480000000001</v>
      </c>
      <c r="BH13" s="17">
        <v>1396.6445000000001</v>
      </c>
      <c r="BI13" s="17">
        <v>0</v>
      </c>
      <c r="BJ13" s="18">
        <f>SUM(Table2[[#This Row],[Indirect and Induced Building Through FY17]:[Indirect and Induced Building FY18 and After]])</f>
        <v>1396.6445000000001</v>
      </c>
      <c r="BK13" s="17">
        <v>567.97479999999996</v>
      </c>
      <c r="BL13" s="17">
        <v>2677.6376</v>
      </c>
      <c r="BM13" s="17">
        <v>0</v>
      </c>
      <c r="BN13" s="18">
        <f>SUM(Table2[[#This Row],[TOTAL Real Property Related Taxes Through FY17]:[TOTAL Real Property Related Taxes FY18 and After]])</f>
        <v>2677.6376</v>
      </c>
      <c r="BO13" s="17">
        <v>1057.0541000000001</v>
      </c>
      <c r="BP13" s="17">
        <v>4318.1243000000004</v>
      </c>
      <c r="BQ13" s="17">
        <v>0</v>
      </c>
      <c r="BR13" s="18">
        <f>SUM(Table2[[#This Row],[Company Direct Through FY17]:[Company Direct FY18 and After]])</f>
        <v>4318.1243000000004</v>
      </c>
      <c r="BS13" s="17">
        <v>0</v>
      </c>
      <c r="BT13" s="17">
        <v>0</v>
      </c>
      <c r="BU13" s="17">
        <v>0</v>
      </c>
      <c r="BV13" s="18">
        <f>SUM(Table2[[#This Row],[Sales Tax Exemption Through FY17]:[Sales Tax Exemption FY18 and After]])</f>
        <v>0</v>
      </c>
      <c r="BW13" s="17">
        <v>0</v>
      </c>
      <c r="BX13" s="17">
        <v>4.4696999999999996</v>
      </c>
      <c r="BY13" s="17">
        <v>0</v>
      </c>
      <c r="BZ13" s="17">
        <f>SUM(Table2[[#This Row],[Energy Tax Savings Through FY17]:[Energy Tax Savings FY18 and After]])</f>
        <v>4.4696999999999996</v>
      </c>
      <c r="CA13" s="17">
        <v>0</v>
      </c>
      <c r="CB13" s="17">
        <v>0</v>
      </c>
      <c r="CC13" s="17">
        <v>0</v>
      </c>
      <c r="CD13" s="18">
        <f>SUM(Table2[[#This Row],[Tax Exempt Bond Savings Through FY17]:[Tax Exempt Bond Savings FY18 and After]])</f>
        <v>0</v>
      </c>
      <c r="CE13" s="17">
        <v>587.36019999999996</v>
      </c>
      <c r="CF13" s="17">
        <v>2406.5949000000001</v>
      </c>
      <c r="CG13" s="17">
        <v>0</v>
      </c>
      <c r="CH13" s="18">
        <f>SUM(Table2[[#This Row],[Indirect and Induced Through FY17]:[Indirect and Induced FY18 and After]])</f>
        <v>2406.5949000000001</v>
      </c>
      <c r="CI13" s="17">
        <v>1644.4142999999999</v>
      </c>
      <c r="CJ13" s="17">
        <v>6720.2494999999999</v>
      </c>
      <c r="CK13" s="17">
        <v>0</v>
      </c>
      <c r="CL13" s="18">
        <f>SUM(Table2[[#This Row],[TOTAL Income Consumption Use Taxes Through FY17]:[TOTAL Income Consumption Use Taxes FY18 and After]])</f>
        <v>6720.2494999999999</v>
      </c>
      <c r="CM13" s="17">
        <v>0</v>
      </c>
      <c r="CN13" s="17">
        <v>4.4696999999999996</v>
      </c>
      <c r="CO13" s="17">
        <v>0</v>
      </c>
      <c r="CP13" s="18">
        <f>SUM(Table2[[#This Row],[Assistance Provided Through FY17]:[Assistance Provided FY18 and After]])</f>
        <v>4.4696999999999996</v>
      </c>
      <c r="CQ13" s="17">
        <v>0</v>
      </c>
      <c r="CR13" s="17">
        <v>0</v>
      </c>
      <c r="CS13" s="17">
        <v>0</v>
      </c>
      <c r="CT13" s="18">
        <f>SUM(Table2[[#This Row],[Recapture Cancellation Reduction Amount Through FY17]:[Recapture Cancellation Reduction Amount FY18 and After]])</f>
        <v>0</v>
      </c>
      <c r="CU13" s="17">
        <v>0</v>
      </c>
      <c r="CV13" s="17">
        <v>0</v>
      </c>
      <c r="CW13" s="17">
        <v>0</v>
      </c>
      <c r="CX13" s="18">
        <f>SUM(Table2[[#This Row],[Penalty Paid Through FY17]:[Penalty Paid FY18 and After]])</f>
        <v>0</v>
      </c>
      <c r="CY13" s="17">
        <v>0</v>
      </c>
      <c r="CZ13" s="17">
        <v>4.4696999999999996</v>
      </c>
      <c r="DA13" s="17">
        <v>0</v>
      </c>
      <c r="DB13" s="18">
        <f>SUM(Table2[[#This Row],[TOTAL Assistance Net of Recapture Penalties Through FY17]:[TOTAL Assistance Net of Recapture Penalties FY18 and After]])</f>
        <v>4.4696999999999996</v>
      </c>
      <c r="DC13" s="17">
        <v>1091.3137999999999</v>
      </c>
      <c r="DD13" s="17">
        <v>4847.0783000000001</v>
      </c>
      <c r="DE13" s="17">
        <v>0</v>
      </c>
      <c r="DF13" s="18">
        <f>SUM(Table2[[#This Row],[Company Direct Tax Revenue Before Assistance Through FY17]:[Company Direct Tax Revenue Before Assistance FY18 and After]])</f>
        <v>4847.0783000000001</v>
      </c>
      <c r="DG13" s="17">
        <v>1121.0753</v>
      </c>
      <c r="DH13" s="17">
        <v>4555.2785000000003</v>
      </c>
      <c r="DI13" s="17">
        <v>0</v>
      </c>
      <c r="DJ13" s="18">
        <f>SUM(Table2[[#This Row],[Indirect and Induced Tax Revenues Through FY17]:[Indirect and Induced Tax Revenues FY18 and After]])</f>
        <v>4555.2785000000003</v>
      </c>
      <c r="DK13" s="17">
        <v>2212.3890999999999</v>
      </c>
      <c r="DL13" s="17">
        <v>9402.3567999999996</v>
      </c>
      <c r="DM13" s="17">
        <v>0</v>
      </c>
      <c r="DN13" s="17">
        <f>SUM(Table2[[#This Row],[TOTAL Tax Revenues Before Assistance Through FY17]:[TOTAL Tax Revenues Before Assistance FY18 and After]])</f>
        <v>9402.3567999999996</v>
      </c>
      <c r="DO13" s="17">
        <v>2212.3890999999999</v>
      </c>
      <c r="DP13" s="17">
        <v>9397.8870999999999</v>
      </c>
      <c r="DQ13" s="17">
        <v>0</v>
      </c>
      <c r="DR13" s="20">
        <f>SUM(Table2[[#This Row],[TOTAL Tax Revenues Net of Assistance Recapture and Penalty Through FY17]:[TOTAL Tax Revenues Net of Assistance Recapture and Penalty FY18 and After]])</f>
        <v>9397.8870999999999</v>
      </c>
      <c r="DS13" s="20">
        <v>0</v>
      </c>
      <c r="DT13" s="20">
        <v>0</v>
      </c>
      <c r="DU13" s="20">
        <v>0</v>
      </c>
      <c r="DV13" s="20">
        <v>0</v>
      </c>
      <c r="DW13" s="15">
        <v>0</v>
      </c>
      <c r="DX13" s="15">
        <v>0</v>
      </c>
      <c r="DY13" s="15">
        <v>0</v>
      </c>
      <c r="DZ13" s="15">
        <v>0</v>
      </c>
      <c r="EA13" s="15">
        <v>0</v>
      </c>
      <c r="EB13" s="15">
        <v>0</v>
      </c>
      <c r="EC13" s="15">
        <v>0</v>
      </c>
      <c r="ED13" s="15">
        <v>0</v>
      </c>
      <c r="EE13" s="15">
        <v>0</v>
      </c>
      <c r="EF13" s="15">
        <v>0</v>
      </c>
      <c r="EG13" s="15">
        <v>0</v>
      </c>
      <c r="EH13" s="15">
        <v>0</v>
      </c>
      <c r="EI13" s="15">
        <v>0</v>
      </c>
      <c r="EJ13" s="15">
        <v>0</v>
      </c>
      <c r="EK13" s="15">
        <v>0</v>
      </c>
    </row>
    <row r="14" spans="1:141" x14ac:dyDescent="0.2">
      <c r="A14" s="6">
        <v>93931</v>
      </c>
      <c r="B14" s="6" t="s">
        <v>603</v>
      </c>
      <c r="C14" s="7" t="s">
        <v>604</v>
      </c>
      <c r="D14" s="7" t="s">
        <v>6</v>
      </c>
      <c r="E14" s="33">
        <v>16</v>
      </c>
      <c r="F14" s="8" t="s">
        <v>2310</v>
      </c>
      <c r="G14" s="41" t="s">
        <v>2069</v>
      </c>
      <c r="H14" s="35">
        <v>0</v>
      </c>
      <c r="I14" s="35">
        <v>16530</v>
      </c>
      <c r="J14" s="39" t="s">
        <v>3325</v>
      </c>
      <c r="K14" s="11" t="s">
        <v>2833</v>
      </c>
      <c r="L14" s="13" t="s">
        <v>2947</v>
      </c>
      <c r="M14" s="13" t="s">
        <v>2865</v>
      </c>
      <c r="N14" s="23">
        <v>2050000</v>
      </c>
      <c r="O14" s="6" t="s">
        <v>2456</v>
      </c>
      <c r="P14" s="15">
        <v>7</v>
      </c>
      <c r="Q14" s="15">
        <v>0</v>
      </c>
      <c r="R14" s="15">
        <v>20</v>
      </c>
      <c r="S14" s="15">
        <v>0</v>
      </c>
      <c r="T14" s="15">
        <v>0</v>
      </c>
      <c r="U14" s="15">
        <v>27</v>
      </c>
      <c r="V14" s="15">
        <v>23</v>
      </c>
      <c r="W14" s="15">
        <v>0</v>
      </c>
      <c r="X14" s="15">
        <v>0</v>
      </c>
      <c r="Y14" s="15">
        <v>0</v>
      </c>
      <c r="Z14" s="15">
        <v>2</v>
      </c>
      <c r="AA14" s="15">
        <v>100</v>
      </c>
      <c r="AB14" s="15">
        <v>0</v>
      </c>
      <c r="AC14" s="15">
        <v>0</v>
      </c>
      <c r="AD14" s="15">
        <v>0</v>
      </c>
      <c r="AE14" s="15">
        <v>0</v>
      </c>
      <c r="AF14" s="15">
        <v>100</v>
      </c>
      <c r="AG14" s="15" t="s">
        <v>1861</v>
      </c>
      <c r="AH14" s="15" t="s">
        <v>1861</v>
      </c>
      <c r="AI14" s="17">
        <v>1.0812999999999999</v>
      </c>
      <c r="AJ14" s="17">
        <v>102.9648</v>
      </c>
      <c r="AK14" s="17">
        <v>12.2651</v>
      </c>
      <c r="AL14" s="17">
        <f>SUM(Table2[[#This Row],[Company Direct Land Through FY17]:[Company Direct Land FY18 and After]])</f>
        <v>115.2299</v>
      </c>
      <c r="AM14" s="17">
        <v>64.174800000000005</v>
      </c>
      <c r="AN14" s="17">
        <v>237.13130000000001</v>
      </c>
      <c r="AO14" s="17">
        <v>727.98649999999998</v>
      </c>
      <c r="AP14" s="18">
        <f>SUM(Table2[[#This Row],[Company Direct Building Through FY17]:[Company Direct Building FY18 and After]])</f>
        <v>965.11779999999999</v>
      </c>
      <c r="AQ14" s="17">
        <v>0</v>
      </c>
      <c r="AR14" s="17">
        <v>0</v>
      </c>
      <c r="AS14" s="17">
        <v>0</v>
      </c>
      <c r="AT14" s="18">
        <f>SUM(Table2[[#This Row],[Mortgage Recording Tax Through FY17]:[Mortgage Recording Tax FY18 and After]])</f>
        <v>0</v>
      </c>
      <c r="AU14" s="17">
        <v>1.1385000000000001</v>
      </c>
      <c r="AV14" s="17">
        <v>82.506100000000004</v>
      </c>
      <c r="AW14" s="17">
        <v>12.914099999999999</v>
      </c>
      <c r="AX14" s="18">
        <f>SUM(Table2[[#This Row],[Pilot Savings Through FY17]:[Pilot Savings FY18 and After]])</f>
        <v>95.420200000000008</v>
      </c>
      <c r="AY14" s="17">
        <v>0</v>
      </c>
      <c r="AZ14" s="17">
        <v>0</v>
      </c>
      <c r="BA14" s="17">
        <v>0</v>
      </c>
      <c r="BB14" s="18">
        <f>SUM(Table2[[#This Row],[Mortgage Recording Tax Exemption Through FY17]:[Mortgage Recording Tax Exemption FY18 and After]])</f>
        <v>0</v>
      </c>
      <c r="BC14" s="17">
        <v>10.604100000000001</v>
      </c>
      <c r="BD14" s="17">
        <v>66.915000000000006</v>
      </c>
      <c r="BE14" s="17">
        <v>120.2901</v>
      </c>
      <c r="BF14" s="18">
        <f>SUM(Table2[[#This Row],[Indirect and Induced Land Through FY17]:[Indirect and Induced Land FY18 and After]])</f>
        <v>187.20510000000002</v>
      </c>
      <c r="BG14" s="17">
        <v>19.6934</v>
      </c>
      <c r="BH14" s="17">
        <v>124.27070000000001</v>
      </c>
      <c r="BI14" s="17">
        <v>223.39859999999999</v>
      </c>
      <c r="BJ14" s="18">
        <f>SUM(Table2[[#This Row],[Indirect and Induced Building Through FY17]:[Indirect and Induced Building FY18 and After]])</f>
        <v>347.66930000000002</v>
      </c>
      <c r="BK14" s="17">
        <v>94.415099999999995</v>
      </c>
      <c r="BL14" s="17">
        <v>448.77569999999997</v>
      </c>
      <c r="BM14" s="17">
        <v>1071.0262</v>
      </c>
      <c r="BN14" s="18">
        <f>SUM(Table2[[#This Row],[TOTAL Real Property Related Taxes Through FY17]:[TOTAL Real Property Related Taxes FY18 and After]])</f>
        <v>1519.8018999999999</v>
      </c>
      <c r="BO14" s="17">
        <v>56.290300000000002</v>
      </c>
      <c r="BP14" s="17">
        <v>356.21859999999998</v>
      </c>
      <c r="BQ14" s="17">
        <v>638.54589999999996</v>
      </c>
      <c r="BR14" s="18">
        <f>SUM(Table2[[#This Row],[Company Direct Through FY17]:[Company Direct FY18 and After]])</f>
        <v>994.7645</v>
      </c>
      <c r="BS14" s="17">
        <v>0</v>
      </c>
      <c r="BT14" s="17">
        <v>0</v>
      </c>
      <c r="BU14" s="17">
        <v>0</v>
      </c>
      <c r="BV14" s="18">
        <f>SUM(Table2[[#This Row],[Sales Tax Exemption Through FY17]:[Sales Tax Exemption FY18 and After]])</f>
        <v>0</v>
      </c>
      <c r="BW14" s="17">
        <v>0</v>
      </c>
      <c r="BX14" s="17">
        <v>0</v>
      </c>
      <c r="BY14" s="17">
        <v>0</v>
      </c>
      <c r="BZ14" s="17">
        <f>SUM(Table2[[#This Row],[Energy Tax Savings Through FY17]:[Energy Tax Savings FY18 and After]])</f>
        <v>0</v>
      </c>
      <c r="CA14" s="17">
        <v>0</v>
      </c>
      <c r="CB14" s="17">
        <v>0</v>
      </c>
      <c r="CC14" s="17">
        <v>0</v>
      </c>
      <c r="CD14" s="18">
        <f>SUM(Table2[[#This Row],[Tax Exempt Bond Savings Through FY17]:[Tax Exempt Bond Savings FY18 and After]])</f>
        <v>0</v>
      </c>
      <c r="CE14" s="17">
        <v>33.466000000000001</v>
      </c>
      <c r="CF14" s="17">
        <v>215.53970000000001</v>
      </c>
      <c r="CG14" s="17">
        <v>379.63080000000002</v>
      </c>
      <c r="CH14" s="18">
        <f>SUM(Table2[[#This Row],[Indirect and Induced Through FY17]:[Indirect and Induced FY18 and After]])</f>
        <v>595.17050000000006</v>
      </c>
      <c r="CI14" s="17">
        <v>89.756299999999996</v>
      </c>
      <c r="CJ14" s="17">
        <v>571.75829999999996</v>
      </c>
      <c r="CK14" s="17">
        <v>1018.1767</v>
      </c>
      <c r="CL14" s="18">
        <f>SUM(Table2[[#This Row],[TOTAL Income Consumption Use Taxes Through FY17]:[TOTAL Income Consumption Use Taxes FY18 and After]])</f>
        <v>1589.9349999999999</v>
      </c>
      <c r="CM14" s="17">
        <v>1.1385000000000001</v>
      </c>
      <c r="CN14" s="17">
        <v>82.506100000000004</v>
      </c>
      <c r="CO14" s="17">
        <v>12.914099999999999</v>
      </c>
      <c r="CP14" s="18">
        <f>SUM(Table2[[#This Row],[Assistance Provided Through FY17]:[Assistance Provided FY18 and After]])</f>
        <v>95.420200000000008</v>
      </c>
      <c r="CQ14" s="17">
        <v>0</v>
      </c>
      <c r="CR14" s="17">
        <v>0</v>
      </c>
      <c r="CS14" s="17">
        <v>0</v>
      </c>
      <c r="CT14" s="18">
        <f>SUM(Table2[[#This Row],[Recapture Cancellation Reduction Amount Through FY17]:[Recapture Cancellation Reduction Amount FY18 and After]])</f>
        <v>0</v>
      </c>
      <c r="CU14" s="17">
        <v>0</v>
      </c>
      <c r="CV14" s="17">
        <v>0</v>
      </c>
      <c r="CW14" s="17">
        <v>0</v>
      </c>
      <c r="CX14" s="18">
        <f>SUM(Table2[[#This Row],[Penalty Paid Through FY17]:[Penalty Paid FY18 and After]])</f>
        <v>0</v>
      </c>
      <c r="CY14" s="17">
        <v>1.1385000000000001</v>
      </c>
      <c r="CZ14" s="17">
        <v>82.506100000000004</v>
      </c>
      <c r="DA14" s="17">
        <v>12.914099999999999</v>
      </c>
      <c r="DB14" s="18">
        <f>SUM(Table2[[#This Row],[TOTAL Assistance Net of Recapture Penalties Through FY17]:[TOTAL Assistance Net of Recapture Penalties FY18 and After]])</f>
        <v>95.420200000000008</v>
      </c>
      <c r="DC14" s="17">
        <v>121.54640000000001</v>
      </c>
      <c r="DD14" s="17">
        <v>696.31470000000002</v>
      </c>
      <c r="DE14" s="17">
        <v>1378.7974999999999</v>
      </c>
      <c r="DF14" s="18">
        <f>SUM(Table2[[#This Row],[Company Direct Tax Revenue Before Assistance Through FY17]:[Company Direct Tax Revenue Before Assistance FY18 and After]])</f>
        <v>2075.1122</v>
      </c>
      <c r="DG14" s="17">
        <v>63.763500000000001</v>
      </c>
      <c r="DH14" s="17">
        <v>406.72539999999998</v>
      </c>
      <c r="DI14" s="17">
        <v>723.31949999999995</v>
      </c>
      <c r="DJ14" s="18">
        <f>SUM(Table2[[#This Row],[Indirect and Induced Tax Revenues Through FY17]:[Indirect and Induced Tax Revenues FY18 and After]])</f>
        <v>1130.0448999999999</v>
      </c>
      <c r="DK14" s="17">
        <v>185.3099</v>
      </c>
      <c r="DL14" s="17">
        <v>1103.0400999999999</v>
      </c>
      <c r="DM14" s="17">
        <v>2102.1170000000002</v>
      </c>
      <c r="DN14" s="17">
        <f>SUM(Table2[[#This Row],[TOTAL Tax Revenues Before Assistance Through FY17]:[TOTAL Tax Revenues Before Assistance FY18 and After]])</f>
        <v>3205.1571000000004</v>
      </c>
      <c r="DO14" s="17">
        <v>184.17140000000001</v>
      </c>
      <c r="DP14" s="17">
        <v>1020.534</v>
      </c>
      <c r="DQ14" s="17">
        <v>2089.2029000000002</v>
      </c>
      <c r="DR14" s="20">
        <f>SUM(Table2[[#This Row],[TOTAL Tax Revenues Net of Assistance Recapture and Penalty Through FY17]:[TOTAL Tax Revenues Net of Assistance Recapture and Penalty FY18 and After]])</f>
        <v>3109.7369000000003</v>
      </c>
      <c r="DS14" s="20">
        <v>0</v>
      </c>
      <c r="DT14" s="20">
        <v>0</v>
      </c>
      <c r="DU14" s="20">
        <v>0</v>
      </c>
      <c r="DV14" s="20">
        <v>0</v>
      </c>
      <c r="DW14" s="15">
        <v>0</v>
      </c>
      <c r="DX14" s="15">
        <v>0</v>
      </c>
      <c r="DY14" s="15">
        <v>27</v>
      </c>
      <c r="DZ14" s="15">
        <v>0</v>
      </c>
      <c r="EA14" s="15">
        <v>0</v>
      </c>
      <c r="EB14" s="15">
        <v>0</v>
      </c>
      <c r="EC14" s="15">
        <v>0</v>
      </c>
      <c r="ED14" s="15">
        <v>0</v>
      </c>
      <c r="EE14" s="15">
        <v>0</v>
      </c>
      <c r="EF14" s="15">
        <v>0</v>
      </c>
      <c r="EG14" s="15">
        <v>0</v>
      </c>
      <c r="EH14" s="15">
        <v>0</v>
      </c>
      <c r="EI14" s="15">
        <f>SUM(Table2[[#This Row],[Total Industrial Employees FY17]:[Total Other Employees FY17]])</f>
        <v>27</v>
      </c>
      <c r="EJ14" s="15">
        <f>SUM(Table2[[#This Row],[Number of Industrial Employees Earning More than Living Wage FY17]:[Number of Other Employees Earning More than Living Wage FY17]])</f>
        <v>0</v>
      </c>
      <c r="EK14" s="15">
        <v>0</v>
      </c>
    </row>
    <row r="15" spans="1:141" x14ac:dyDescent="0.2">
      <c r="A15" s="6">
        <v>94034</v>
      </c>
      <c r="B15" s="6" t="s">
        <v>1587</v>
      </c>
      <c r="C15" s="7" t="s">
        <v>1635</v>
      </c>
      <c r="D15" s="7" t="s">
        <v>71</v>
      </c>
      <c r="E15" s="33">
        <v>49</v>
      </c>
      <c r="F15" s="8" t="s">
        <v>1863</v>
      </c>
      <c r="G15" s="41" t="s">
        <v>2142</v>
      </c>
      <c r="H15" s="35">
        <v>0</v>
      </c>
      <c r="I15" s="35">
        <v>0</v>
      </c>
      <c r="J15" s="39" t="s">
        <v>3264</v>
      </c>
      <c r="K15" s="11" t="s">
        <v>2509</v>
      </c>
      <c r="L15" s="13" t="s">
        <v>3037</v>
      </c>
      <c r="M15" s="13" t="s">
        <v>2611</v>
      </c>
      <c r="N15" s="23">
        <v>150049053</v>
      </c>
      <c r="O15" s="6" t="s">
        <v>2760</v>
      </c>
      <c r="P15" s="15">
        <v>0</v>
      </c>
      <c r="Q15" s="15">
        <v>0</v>
      </c>
      <c r="R15" s="15">
        <v>0</v>
      </c>
      <c r="S15" s="15">
        <v>0</v>
      </c>
      <c r="T15" s="15">
        <v>0</v>
      </c>
      <c r="U15" s="15">
        <v>0</v>
      </c>
      <c r="V15" s="15">
        <v>0</v>
      </c>
      <c r="W15" s="15">
        <v>326</v>
      </c>
      <c r="X15" s="15">
        <v>0</v>
      </c>
      <c r="Y15" s="15">
        <v>0</v>
      </c>
      <c r="Z15" s="15">
        <v>420</v>
      </c>
      <c r="AA15" s="15">
        <v>0</v>
      </c>
      <c r="AB15" s="15">
        <v>0</v>
      </c>
      <c r="AC15" s="15">
        <v>0</v>
      </c>
      <c r="AD15" s="15">
        <v>0</v>
      </c>
      <c r="AE15" s="15">
        <v>0</v>
      </c>
      <c r="AF15" s="15">
        <v>0</v>
      </c>
      <c r="AG15" s="15" t="s">
        <v>1861</v>
      </c>
      <c r="AH15" s="15" t="s">
        <v>1861</v>
      </c>
      <c r="AI15" s="17">
        <v>219.22470000000001</v>
      </c>
      <c r="AJ15" s="17">
        <v>257.69420000000002</v>
      </c>
      <c r="AK15" s="17">
        <v>2096.4956999999999</v>
      </c>
      <c r="AL15" s="17">
        <f>SUM(Table2[[#This Row],[Company Direct Land Through FY17]:[Company Direct Land FY18 and After]])</f>
        <v>2354.1898999999999</v>
      </c>
      <c r="AM15" s="17">
        <v>106.76730000000001</v>
      </c>
      <c r="AN15" s="17">
        <v>195.8793</v>
      </c>
      <c r="AO15" s="17">
        <v>1021.0393</v>
      </c>
      <c r="AP15" s="18">
        <f>SUM(Table2[[#This Row],[Company Direct Building Through FY17]:[Company Direct Building FY18 and After]])</f>
        <v>1216.9186</v>
      </c>
      <c r="AQ15" s="17">
        <v>0</v>
      </c>
      <c r="AR15" s="17">
        <v>426.65039999999999</v>
      </c>
      <c r="AS15" s="17">
        <v>0</v>
      </c>
      <c r="AT15" s="18">
        <f>SUM(Table2[[#This Row],[Mortgage Recording Tax Through FY17]:[Mortgage Recording Tax FY18 and After]])</f>
        <v>426.65039999999999</v>
      </c>
      <c r="AU15" s="17">
        <v>0</v>
      </c>
      <c r="AV15" s="17">
        <v>0</v>
      </c>
      <c r="AW15" s="17">
        <v>0</v>
      </c>
      <c r="AX15" s="18">
        <f>SUM(Table2[[#This Row],[Pilot Savings Through FY17]:[Pilot Savings FY18 and After]])</f>
        <v>0</v>
      </c>
      <c r="AY15" s="17">
        <v>0</v>
      </c>
      <c r="AZ15" s="17">
        <v>426.65039999999999</v>
      </c>
      <c r="BA15" s="17">
        <v>0</v>
      </c>
      <c r="BB15" s="18">
        <f>SUM(Table2[[#This Row],[Mortgage Recording Tax Exemption Through FY17]:[Mortgage Recording Tax Exemption FY18 and After]])</f>
        <v>426.65039999999999</v>
      </c>
      <c r="BC15" s="17">
        <v>300.99299999999999</v>
      </c>
      <c r="BD15" s="17">
        <v>283.28750000000002</v>
      </c>
      <c r="BE15" s="17">
        <v>-376.24299999999999</v>
      </c>
      <c r="BF15" s="18">
        <f>SUM(Table2[[#This Row],[Indirect and Induced Land Through FY17]:[Indirect and Induced Land FY18 and After]])</f>
        <v>-92.955499999999972</v>
      </c>
      <c r="BG15" s="17">
        <v>558.98699999999997</v>
      </c>
      <c r="BH15" s="17">
        <v>526.10540000000003</v>
      </c>
      <c r="BI15" s="17">
        <v>-698.73689999999999</v>
      </c>
      <c r="BJ15" s="18">
        <f>SUM(Table2[[#This Row],[Indirect and Induced Building Through FY17]:[Indirect and Induced Building FY18 and After]])</f>
        <v>-172.63149999999996</v>
      </c>
      <c r="BK15" s="17">
        <v>1185.972</v>
      </c>
      <c r="BL15" s="17">
        <v>1262.9664</v>
      </c>
      <c r="BM15" s="17">
        <v>2042.5551</v>
      </c>
      <c r="BN15" s="18">
        <f>SUM(Table2[[#This Row],[TOTAL Real Property Related Taxes Through FY17]:[TOTAL Real Property Related Taxes FY18 and After]])</f>
        <v>3305.5214999999998</v>
      </c>
      <c r="BO15" s="17">
        <v>2281.9342000000001</v>
      </c>
      <c r="BP15" s="17">
        <v>2147.7028</v>
      </c>
      <c r="BQ15" s="17">
        <v>0</v>
      </c>
      <c r="BR15" s="18">
        <f>SUM(Table2[[#This Row],[Company Direct Through FY17]:[Company Direct FY18 and After]])</f>
        <v>2147.7028</v>
      </c>
      <c r="BS15" s="17">
        <v>0</v>
      </c>
      <c r="BT15" s="17">
        <v>0</v>
      </c>
      <c r="BU15" s="17">
        <v>0</v>
      </c>
      <c r="BV15" s="18">
        <f>SUM(Table2[[#This Row],[Sales Tax Exemption Through FY17]:[Sales Tax Exemption FY18 and After]])</f>
        <v>0</v>
      </c>
      <c r="BW15" s="17">
        <v>0</v>
      </c>
      <c r="BX15" s="17">
        <v>0</v>
      </c>
      <c r="BY15" s="17">
        <v>0</v>
      </c>
      <c r="BZ15" s="17">
        <f>SUM(Table2[[#This Row],[Energy Tax Savings Through FY17]:[Energy Tax Savings FY18 and After]])</f>
        <v>0</v>
      </c>
      <c r="CA15" s="17">
        <v>0</v>
      </c>
      <c r="CB15" s="17">
        <v>0</v>
      </c>
      <c r="CC15" s="17">
        <v>0</v>
      </c>
      <c r="CD15" s="18">
        <f>SUM(Table2[[#This Row],[Tax Exempt Bond Savings Through FY17]:[Tax Exempt Bond Savings FY18 and After]])</f>
        <v>0</v>
      </c>
      <c r="CE15" s="17">
        <v>1060.6420000000001</v>
      </c>
      <c r="CF15" s="17">
        <v>998.25130000000001</v>
      </c>
      <c r="CG15" s="17">
        <v>10143.159900000001</v>
      </c>
      <c r="CH15" s="18">
        <f>SUM(Table2[[#This Row],[Indirect and Induced Through FY17]:[Indirect and Induced FY18 and After]])</f>
        <v>11141.4112</v>
      </c>
      <c r="CI15" s="17">
        <v>3342.5762</v>
      </c>
      <c r="CJ15" s="17">
        <v>3145.9540999999999</v>
      </c>
      <c r="CK15" s="17">
        <v>10143.159900000001</v>
      </c>
      <c r="CL15" s="18">
        <f>SUM(Table2[[#This Row],[TOTAL Income Consumption Use Taxes Through FY17]:[TOTAL Income Consumption Use Taxes FY18 and After]])</f>
        <v>13289.114000000001</v>
      </c>
      <c r="CM15" s="17">
        <v>0</v>
      </c>
      <c r="CN15" s="17">
        <v>426.65039999999999</v>
      </c>
      <c r="CO15" s="17">
        <v>0</v>
      </c>
      <c r="CP15" s="18">
        <f>SUM(Table2[[#This Row],[Assistance Provided Through FY17]:[Assistance Provided FY18 and After]])</f>
        <v>426.65039999999999</v>
      </c>
      <c r="CQ15" s="17">
        <v>0</v>
      </c>
      <c r="CR15" s="17">
        <v>0</v>
      </c>
      <c r="CS15" s="17">
        <v>0</v>
      </c>
      <c r="CT15" s="18">
        <f>SUM(Table2[[#This Row],[Recapture Cancellation Reduction Amount Through FY17]:[Recapture Cancellation Reduction Amount FY18 and After]])</f>
        <v>0</v>
      </c>
      <c r="CU15" s="17">
        <v>0</v>
      </c>
      <c r="CV15" s="17">
        <v>0</v>
      </c>
      <c r="CW15" s="17">
        <v>0</v>
      </c>
      <c r="CX15" s="18">
        <f>SUM(Table2[[#This Row],[Penalty Paid Through FY17]:[Penalty Paid FY18 and After]])</f>
        <v>0</v>
      </c>
      <c r="CY15" s="17">
        <v>0</v>
      </c>
      <c r="CZ15" s="17">
        <v>426.65039999999999</v>
      </c>
      <c r="DA15" s="17">
        <v>0</v>
      </c>
      <c r="DB15" s="18">
        <f>SUM(Table2[[#This Row],[TOTAL Assistance Net of Recapture Penalties Through FY17]:[TOTAL Assistance Net of Recapture Penalties FY18 and After]])</f>
        <v>426.65039999999999</v>
      </c>
      <c r="DC15" s="17">
        <v>2607.9261999999999</v>
      </c>
      <c r="DD15" s="17">
        <v>3027.9267</v>
      </c>
      <c r="DE15" s="17">
        <v>3117.5349999999999</v>
      </c>
      <c r="DF15" s="18">
        <f>SUM(Table2[[#This Row],[Company Direct Tax Revenue Before Assistance Through FY17]:[Company Direct Tax Revenue Before Assistance FY18 and After]])</f>
        <v>6145.4616999999998</v>
      </c>
      <c r="DG15" s="17">
        <v>1920.6220000000001</v>
      </c>
      <c r="DH15" s="17">
        <v>1807.6442</v>
      </c>
      <c r="DI15" s="17">
        <v>9068.18</v>
      </c>
      <c r="DJ15" s="18">
        <f>SUM(Table2[[#This Row],[Indirect and Induced Tax Revenues Through FY17]:[Indirect and Induced Tax Revenues FY18 and After]])</f>
        <v>10875.824200000001</v>
      </c>
      <c r="DK15" s="17">
        <v>4528.5482000000002</v>
      </c>
      <c r="DL15" s="17">
        <v>4835.5708999999997</v>
      </c>
      <c r="DM15" s="17">
        <v>12185.715</v>
      </c>
      <c r="DN15" s="17">
        <f>SUM(Table2[[#This Row],[TOTAL Tax Revenues Before Assistance Through FY17]:[TOTAL Tax Revenues Before Assistance FY18 and After]])</f>
        <v>17021.285899999999</v>
      </c>
      <c r="DO15" s="17">
        <v>4528.5482000000002</v>
      </c>
      <c r="DP15" s="17">
        <v>4408.9205000000002</v>
      </c>
      <c r="DQ15" s="17">
        <v>12185.715</v>
      </c>
      <c r="DR15" s="20">
        <f>SUM(Table2[[#This Row],[TOTAL Tax Revenues Net of Assistance Recapture and Penalty Through FY17]:[TOTAL Tax Revenues Net of Assistance Recapture and Penalty FY18 and After]])</f>
        <v>16594.6355</v>
      </c>
      <c r="DS15" s="20">
        <v>0</v>
      </c>
      <c r="DT15" s="20">
        <v>0</v>
      </c>
      <c r="DU15" s="20">
        <v>0</v>
      </c>
      <c r="DV15" s="20">
        <v>0</v>
      </c>
      <c r="DW15" s="15">
        <v>0</v>
      </c>
      <c r="DX15" s="15">
        <v>0</v>
      </c>
      <c r="DY15" s="15">
        <v>0</v>
      </c>
      <c r="DZ15" s="15">
        <v>0</v>
      </c>
      <c r="EA15" s="15">
        <v>0</v>
      </c>
      <c r="EB15" s="15">
        <v>0</v>
      </c>
      <c r="EC15" s="15">
        <v>0</v>
      </c>
      <c r="ED15" s="15">
        <v>0</v>
      </c>
      <c r="EE15" s="15">
        <v>0</v>
      </c>
      <c r="EF15" s="15">
        <v>0</v>
      </c>
      <c r="EG15" s="15">
        <v>0</v>
      </c>
      <c r="EH15" s="15">
        <v>0</v>
      </c>
      <c r="EI15" s="15">
        <f>SUM(Table2[[#This Row],[Total Industrial Employees FY17]:[Total Other Employees FY17]])</f>
        <v>0</v>
      </c>
      <c r="EJ15" s="15">
        <f>SUM(Table2[[#This Row],[Number of Industrial Employees Earning More than Living Wage FY17]:[Number of Other Employees Earning More than Living Wage FY17]])</f>
        <v>0</v>
      </c>
      <c r="EK15" s="15">
        <v>0</v>
      </c>
    </row>
    <row r="16" spans="1:141" x14ac:dyDescent="0.2">
      <c r="A16" s="6">
        <v>93281</v>
      </c>
      <c r="B16" s="6" t="s">
        <v>489</v>
      </c>
      <c r="C16" s="7" t="s">
        <v>490</v>
      </c>
      <c r="D16" s="7" t="s">
        <v>12</v>
      </c>
      <c r="E16" s="33">
        <v>30</v>
      </c>
      <c r="F16" s="8" t="s">
        <v>1921</v>
      </c>
      <c r="G16" s="41" t="s">
        <v>1883</v>
      </c>
      <c r="H16" s="35">
        <v>71419</v>
      </c>
      <c r="I16" s="35">
        <v>54600</v>
      </c>
      <c r="J16" s="39" t="s">
        <v>3296</v>
      </c>
      <c r="K16" s="11" t="s">
        <v>2453</v>
      </c>
      <c r="L16" s="13" t="s">
        <v>2797</v>
      </c>
      <c r="M16" s="13" t="s">
        <v>2774</v>
      </c>
      <c r="N16" s="23">
        <v>8955000</v>
      </c>
      <c r="O16" s="6" t="s">
        <v>2458</v>
      </c>
      <c r="P16" s="15">
        <v>14</v>
      </c>
      <c r="Q16" s="15">
        <v>0</v>
      </c>
      <c r="R16" s="15">
        <v>26</v>
      </c>
      <c r="S16" s="15">
        <v>0</v>
      </c>
      <c r="T16" s="15">
        <v>0</v>
      </c>
      <c r="U16" s="15">
        <v>40</v>
      </c>
      <c r="V16" s="15">
        <v>33</v>
      </c>
      <c r="W16" s="15">
        <v>0</v>
      </c>
      <c r="X16" s="15">
        <v>0</v>
      </c>
      <c r="Y16" s="15">
        <v>0</v>
      </c>
      <c r="Z16" s="15">
        <v>3</v>
      </c>
      <c r="AA16" s="15">
        <v>88</v>
      </c>
      <c r="AB16" s="15">
        <v>0</v>
      </c>
      <c r="AC16" s="15">
        <v>0</v>
      </c>
      <c r="AD16" s="15">
        <v>0</v>
      </c>
      <c r="AE16" s="15">
        <v>0</v>
      </c>
      <c r="AF16" s="15">
        <v>88</v>
      </c>
      <c r="AG16" s="15" t="s">
        <v>1861</v>
      </c>
      <c r="AH16" s="15" t="s">
        <v>1861</v>
      </c>
      <c r="AI16" s="17">
        <v>80.527299999999997</v>
      </c>
      <c r="AJ16" s="17">
        <v>486.29219999999998</v>
      </c>
      <c r="AK16" s="17">
        <v>601.82230000000004</v>
      </c>
      <c r="AL16" s="17">
        <f>SUM(Table2[[#This Row],[Company Direct Land Through FY17]:[Company Direct Land FY18 and After]])</f>
        <v>1088.1145000000001</v>
      </c>
      <c r="AM16" s="17">
        <v>150.37200000000001</v>
      </c>
      <c r="AN16" s="17">
        <v>1173.0518999999999</v>
      </c>
      <c r="AO16" s="17">
        <v>1123.8069</v>
      </c>
      <c r="AP16" s="18">
        <f>SUM(Table2[[#This Row],[Company Direct Building Through FY17]:[Company Direct Building FY18 and After]])</f>
        <v>2296.8588</v>
      </c>
      <c r="AQ16" s="17">
        <v>0</v>
      </c>
      <c r="AR16" s="17">
        <v>133.0051</v>
      </c>
      <c r="AS16" s="17">
        <v>0</v>
      </c>
      <c r="AT16" s="18">
        <f>SUM(Table2[[#This Row],[Mortgage Recording Tax Through FY17]:[Mortgage Recording Tax FY18 and After]])</f>
        <v>133.0051</v>
      </c>
      <c r="AU16" s="17">
        <v>53.231299999999997</v>
      </c>
      <c r="AV16" s="17">
        <v>760.62369999999999</v>
      </c>
      <c r="AW16" s="17">
        <v>397.82499999999999</v>
      </c>
      <c r="AX16" s="18">
        <f>SUM(Table2[[#This Row],[Pilot Savings Through FY17]:[Pilot Savings FY18 and After]])</f>
        <v>1158.4486999999999</v>
      </c>
      <c r="AY16" s="17">
        <v>0</v>
      </c>
      <c r="AZ16" s="17">
        <v>133.0051</v>
      </c>
      <c r="BA16" s="17">
        <v>0</v>
      </c>
      <c r="BB16" s="18">
        <f>SUM(Table2[[#This Row],[Mortgage Recording Tax Exemption Through FY17]:[Mortgage Recording Tax Exemption FY18 and After]])</f>
        <v>133.0051</v>
      </c>
      <c r="BC16" s="17">
        <v>62.901499999999999</v>
      </c>
      <c r="BD16" s="17">
        <v>413.51310000000001</v>
      </c>
      <c r="BE16" s="17">
        <v>470.09609999999998</v>
      </c>
      <c r="BF16" s="18">
        <f>SUM(Table2[[#This Row],[Indirect and Induced Land Through FY17]:[Indirect and Induced Land FY18 and After]])</f>
        <v>883.60919999999999</v>
      </c>
      <c r="BG16" s="17">
        <v>116.8171</v>
      </c>
      <c r="BH16" s="17">
        <v>767.95259999999996</v>
      </c>
      <c r="BI16" s="17">
        <v>873.03459999999995</v>
      </c>
      <c r="BJ16" s="18">
        <f>SUM(Table2[[#This Row],[Indirect and Induced Building Through FY17]:[Indirect and Induced Building FY18 and After]])</f>
        <v>1640.9872</v>
      </c>
      <c r="BK16" s="17">
        <v>357.38659999999999</v>
      </c>
      <c r="BL16" s="17">
        <v>2080.1860999999999</v>
      </c>
      <c r="BM16" s="17">
        <v>2670.9349000000002</v>
      </c>
      <c r="BN16" s="18">
        <f>SUM(Table2[[#This Row],[TOTAL Real Property Related Taxes Through FY17]:[TOTAL Real Property Related Taxes FY18 and After]])</f>
        <v>4751.1210000000001</v>
      </c>
      <c r="BO16" s="17">
        <v>355.9468</v>
      </c>
      <c r="BP16" s="17">
        <v>2613.0563000000002</v>
      </c>
      <c r="BQ16" s="17">
        <v>2660.1743000000001</v>
      </c>
      <c r="BR16" s="18">
        <f>SUM(Table2[[#This Row],[Company Direct Through FY17]:[Company Direct FY18 and After]])</f>
        <v>5273.2306000000008</v>
      </c>
      <c r="BS16" s="17">
        <v>0</v>
      </c>
      <c r="BT16" s="17">
        <v>4.2858999999999998</v>
      </c>
      <c r="BU16" s="17">
        <v>0</v>
      </c>
      <c r="BV16" s="18">
        <f>SUM(Table2[[#This Row],[Sales Tax Exemption Through FY17]:[Sales Tax Exemption FY18 and After]])</f>
        <v>4.2858999999999998</v>
      </c>
      <c r="BW16" s="17">
        <v>0</v>
      </c>
      <c r="BX16" s="17">
        <v>0</v>
      </c>
      <c r="BY16" s="17">
        <v>0</v>
      </c>
      <c r="BZ16" s="17">
        <f>SUM(Table2[[#This Row],[Energy Tax Savings Through FY17]:[Energy Tax Savings FY18 and After]])</f>
        <v>0</v>
      </c>
      <c r="CA16" s="17">
        <v>0</v>
      </c>
      <c r="CB16" s="17">
        <v>0</v>
      </c>
      <c r="CC16" s="17">
        <v>0</v>
      </c>
      <c r="CD16" s="18">
        <f>SUM(Table2[[#This Row],[Tax Exempt Bond Savings Through FY17]:[Tax Exempt Bond Savings FY18 and After]])</f>
        <v>0</v>
      </c>
      <c r="CE16" s="17">
        <v>197.78270000000001</v>
      </c>
      <c r="CF16" s="17">
        <v>1446.7165</v>
      </c>
      <c r="CG16" s="17">
        <v>1478.1321</v>
      </c>
      <c r="CH16" s="18">
        <f>SUM(Table2[[#This Row],[Indirect and Induced Through FY17]:[Indirect and Induced FY18 and After]])</f>
        <v>2924.8486000000003</v>
      </c>
      <c r="CI16" s="17">
        <v>553.72950000000003</v>
      </c>
      <c r="CJ16" s="17">
        <v>4055.4868999999999</v>
      </c>
      <c r="CK16" s="17">
        <v>4138.3064000000004</v>
      </c>
      <c r="CL16" s="18">
        <f>SUM(Table2[[#This Row],[TOTAL Income Consumption Use Taxes Through FY17]:[TOTAL Income Consumption Use Taxes FY18 and After]])</f>
        <v>8193.7933000000012</v>
      </c>
      <c r="CM16" s="17">
        <v>53.231299999999997</v>
      </c>
      <c r="CN16" s="17">
        <v>897.91470000000004</v>
      </c>
      <c r="CO16" s="17">
        <v>397.82499999999999</v>
      </c>
      <c r="CP16" s="18">
        <f>SUM(Table2[[#This Row],[Assistance Provided Through FY17]:[Assistance Provided FY18 and After]])</f>
        <v>1295.7397000000001</v>
      </c>
      <c r="CQ16" s="17">
        <v>0</v>
      </c>
      <c r="CR16" s="17">
        <v>0</v>
      </c>
      <c r="CS16" s="17">
        <v>0</v>
      </c>
      <c r="CT16" s="18">
        <f>SUM(Table2[[#This Row],[Recapture Cancellation Reduction Amount Through FY17]:[Recapture Cancellation Reduction Amount FY18 and After]])</f>
        <v>0</v>
      </c>
      <c r="CU16" s="17">
        <v>0</v>
      </c>
      <c r="CV16" s="17">
        <v>0</v>
      </c>
      <c r="CW16" s="17">
        <v>0</v>
      </c>
      <c r="CX16" s="18">
        <f>SUM(Table2[[#This Row],[Penalty Paid Through FY17]:[Penalty Paid FY18 and After]])</f>
        <v>0</v>
      </c>
      <c r="CY16" s="17">
        <v>53.231299999999997</v>
      </c>
      <c r="CZ16" s="17">
        <v>897.91470000000004</v>
      </c>
      <c r="DA16" s="17">
        <v>397.82499999999999</v>
      </c>
      <c r="DB16" s="18">
        <f>SUM(Table2[[#This Row],[TOTAL Assistance Net of Recapture Penalties Through FY17]:[TOTAL Assistance Net of Recapture Penalties FY18 and After]])</f>
        <v>1295.7397000000001</v>
      </c>
      <c r="DC16" s="17">
        <v>586.84609999999998</v>
      </c>
      <c r="DD16" s="17">
        <v>4405.4054999999998</v>
      </c>
      <c r="DE16" s="17">
        <v>4385.8035</v>
      </c>
      <c r="DF16" s="18">
        <f>SUM(Table2[[#This Row],[Company Direct Tax Revenue Before Assistance Through FY17]:[Company Direct Tax Revenue Before Assistance FY18 and After]])</f>
        <v>8791.2089999999989</v>
      </c>
      <c r="DG16" s="17">
        <v>377.50130000000001</v>
      </c>
      <c r="DH16" s="17">
        <v>2628.1822000000002</v>
      </c>
      <c r="DI16" s="17">
        <v>2821.2628</v>
      </c>
      <c r="DJ16" s="18">
        <f>SUM(Table2[[#This Row],[Indirect and Induced Tax Revenues Through FY17]:[Indirect and Induced Tax Revenues FY18 and After]])</f>
        <v>5449.4449999999997</v>
      </c>
      <c r="DK16" s="17">
        <v>964.34739999999999</v>
      </c>
      <c r="DL16" s="17">
        <v>7033.5877</v>
      </c>
      <c r="DM16" s="17">
        <v>7207.0663000000004</v>
      </c>
      <c r="DN16" s="17">
        <f>SUM(Table2[[#This Row],[TOTAL Tax Revenues Before Assistance Through FY17]:[TOTAL Tax Revenues Before Assistance FY18 and After]])</f>
        <v>14240.654</v>
      </c>
      <c r="DO16" s="17">
        <v>911.11609999999996</v>
      </c>
      <c r="DP16" s="17">
        <v>6135.6729999999998</v>
      </c>
      <c r="DQ16" s="17">
        <v>6809.2412999999997</v>
      </c>
      <c r="DR16" s="20">
        <f>SUM(Table2[[#This Row],[TOTAL Tax Revenues Net of Assistance Recapture and Penalty Through FY17]:[TOTAL Tax Revenues Net of Assistance Recapture and Penalty FY18 and After]])</f>
        <v>12944.9143</v>
      </c>
      <c r="DS16" s="20">
        <v>0</v>
      </c>
      <c r="DT16" s="20">
        <v>0</v>
      </c>
      <c r="DU16" s="20">
        <v>0</v>
      </c>
      <c r="DV16" s="20">
        <v>0</v>
      </c>
      <c r="DW16" s="15">
        <v>0</v>
      </c>
      <c r="DX16" s="15">
        <v>0</v>
      </c>
      <c r="DY16" s="15">
        <v>0</v>
      </c>
      <c r="DZ16" s="15">
        <v>0</v>
      </c>
      <c r="EA16" s="15">
        <v>0</v>
      </c>
      <c r="EB16" s="15">
        <v>0</v>
      </c>
      <c r="EC16" s="15">
        <v>0</v>
      </c>
      <c r="ED16" s="15">
        <v>0</v>
      </c>
      <c r="EE16" s="15">
        <v>0</v>
      </c>
      <c r="EF16" s="15">
        <v>0</v>
      </c>
      <c r="EG16" s="15">
        <v>0</v>
      </c>
      <c r="EH16" s="15">
        <v>0</v>
      </c>
      <c r="EI16" s="15">
        <f>SUM(Table2[[#This Row],[Total Industrial Employees FY17]:[Total Other Employees FY17]])</f>
        <v>0</v>
      </c>
      <c r="EJ16" s="15">
        <f>SUM(Table2[[#This Row],[Number of Industrial Employees Earning More than Living Wage FY17]:[Number of Other Employees Earning More than Living Wage FY17]])</f>
        <v>0</v>
      </c>
      <c r="EK16" s="15">
        <v>0</v>
      </c>
    </row>
    <row r="17" spans="1:141" x14ac:dyDescent="0.2">
      <c r="A17" s="6">
        <v>93376</v>
      </c>
      <c r="B17" s="6" t="s">
        <v>552</v>
      </c>
      <c r="C17" s="7" t="s">
        <v>553</v>
      </c>
      <c r="D17" s="7" t="s">
        <v>12</v>
      </c>
      <c r="E17" s="33">
        <v>30</v>
      </c>
      <c r="F17" s="8" t="s">
        <v>2222</v>
      </c>
      <c r="G17" s="41" t="s">
        <v>2223</v>
      </c>
      <c r="H17" s="35">
        <v>9300</v>
      </c>
      <c r="I17" s="35">
        <v>11250</v>
      </c>
      <c r="J17" s="39" t="s">
        <v>3324</v>
      </c>
      <c r="K17" s="11" t="s">
        <v>2453</v>
      </c>
      <c r="L17" s="13" t="s">
        <v>2830</v>
      </c>
      <c r="M17" s="13" t="s">
        <v>2831</v>
      </c>
      <c r="N17" s="23">
        <v>1850000</v>
      </c>
      <c r="O17" s="6" t="s">
        <v>2458</v>
      </c>
      <c r="P17" s="15">
        <v>2</v>
      </c>
      <c r="Q17" s="15">
        <v>0</v>
      </c>
      <c r="R17" s="15">
        <v>10</v>
      </c>
      <c r="S17" s="15">
        <v>0</v>
      </c>
      <c r="T17" s="15">
        <v>0</v>
      </c>
      <c r="U17" s="15">
        <v>12</v>
      </c>
      <c r="V17" s="15">
        <v>11</v>
      </c>
      <c r="W17" s="15">
        <v>0</v>
      </c>
      <c r="X17" s="15">
        <v>0</v>
      </c>
      <c r="Y17" s="15">
        <v>12</v>
      </c>
      <c r="Z17" s="15">
        <v>4</v>
      </c>
      <c r="AA17" s="15">
        <v>83</v>
      </c>
      <c r="AB17" s="15">
        <v>0</v>
      </c>
      <c r="AC17" s="15">
        <v>0</v>
      </c>
      <c r="AD17" s="15">
        <v>0</v>
      </c>
      <c r="AE17" s="15">
        <v>0</v>
      </c>
      <c r="AF17" s="15">
        <v>83</v>
      </c>
      <c r="AG17" s="15" t="s">
        <v>1860</v>
      </c>
      <c r="AH17" s="15" t="s">
        <v>1861</v>
      </c>
      <c r="AI17" s="17">
        <v>12.8553</v>
      </c>
      <c r="AJ17" s="17">
        <v>99.488699999999994</v>
      </c>
      <c r="AK17" s="17">
        <v>119.0896</v>
      </c>
      <c r="AL17" s="17">
        <f>SUM(Table2[[#This Row],[Company Direct Land Through FY17]:[Company Direct Land FY18 and After]])</f>
        <v>218.57830000000001</v>
      </c>
      <c r="AM17" s="17">
        <v>50.951900000000002</v>
      </c>
      <c r="AN17" s="17">
        <v>208.81020000000001</v>
      </c>
      <c r="AO17" s="17">
        <v>472.0086</v>
      </c>
      <c r="AP17" s="18">
        <f>SUM(Table2[[#This Row],[Company Direct Building Through FY17]:[Company Direct Building FY18 and After]])</f>
        <v>680.81880000000001</v>
      </c>
      <c r="AQ17" s="17">
        <v>0</v>
      </c>
      <c r="AR17" s="17">
        <v>4.5777000000000001</v>
      </c>
      <c r="AS17" s="17">
        <v>0</v>
      </c>
      <c r="AT17" s="18">
        <f>SUM(Table2[[#This Row],[Mortgage Recording Tax Through FY17]:[Mortgage Recording Tax FY18 and After]])</f>
        <v>4.5777000000000001</v>
      </c>
      <c r="AU17" s="17">
        <v>20.084</v>
      </c>
      <c r="AV17" s="17">
        <v>77.113699999999994</v>
      </c>
      <c r="AW17" s="17">
        <v>186.05410000000001</v>
      </c>
      <c r="AX17" s="18">
        <f>SUM(Table2[[#This Row],[Pilot Savings Through FY17]:[Pilot Savings FY18 and After]])</f>
        <v>263.1678</v>
      </c>
      <c r="AY17" s="17">
        <v>0</v>
      </c>
      <c r="AZ17" s="17">
        <v>4.5777000000000001</v>
      </c>
      <c r="BA17" s="17">
        <v>0</v>
      </c>
      <c r="BB17" s="18">
        <f>SUM(Table2[[#This Row],[Mortgage Recording Tax Exemption Through FY17]:[Mortgage Recording Tax Exemption FY18 and After]])</f>
        <v>4.5777000000000001</v>
      </c>
      <c r="BC17" s="17">
        <v>19.055499999999999</v>
      </c>
      <c r="BD17" s="17">
        <v>130.3272</v>
      </c>
      <c r="BE17" s="17">
        <v>176.52549999999999</v>
      </c>
      <c r="BF17" s="18">
        <f>SUM(Table2[[#This Row],[Indirect and Induced Land Through FY17]:[Indirect and Induced Land FY18 and After]])</f>
        <v>306.85270000000003</v>
      </c>
      <c r="BG17" s="17">
        <v>35.3889</v>
      </c>
      <c r="BH17" s="17">
        <v>242.03649999999999</v>
      </c>
      <c r="BI17" s="17">
        <v>327.83670000000001</v>
      </c>
      <c r="BJ17" s="18">
        <f>SUM(Table2[[#This Row],[Indirect and Induced Building Through FY17]:[Indirect and Induced Building FY18 and After]])</f>
        <v>569.8732</v>
      </c>
      <c r="BK17" s="17">
        <v>98.167599999999993</v>
      </c>
      <c r="BL17" s="17">
        <v>603.5489</v>
      </c>
      <c r="BM17" s="17">
        <v>909.40629999999999</v>
      </c>
      <c r="BN17" s="18">
        <f>SUM(Table2[[#This Row],[TOTAL Real Property Related Taxes Through FY17]:[TOTAL Real Property Related Taxes FY18 and After]])</f>
        <v>1512.9551999999999</v>
      </c>
      <c r="BO17" s="17">
        <v>120.372</v>
      </c>
      <c r="BP17" s="17">
        <v>824.827</v>
      </c>
      <c r="BQ17" s="17">
        <v>1115.1043999999999</v>
      </c>
      <c r="BR17" s="18">
        <f>SUM(Table2[[#This Row],[Company Direct Through FY17]:[Company Direct FY18 and After]])</f>
        <v>1939.9313999999999</v>
      </c>
      <c r="BS17" s="17">
        <v>0</v>
      </c>
      <c r="BT17" s="17">
        <v>1.3485</v>
      </c>
      <c r="BU17" s="17">
        <v>0</v>
      </c>
      <c r="BV17" s="18">
        <f>SUM(Table2[[#This Row],[Sales Tax Exemption Through FY17]:[Sales Tax Exemption FY18 and After]])</f>
        <v>1.3485</v>
      </c>
      <c r="BW17" s="17">
        <v>0</v>
      </c>
      <c r="BX17" s="17">
        <v>0</v>
      </c>
      <c r="BY17" s="17">
        <v>0</v>
      </c>
      <c r="BZ17" s="17">
        <f>SUM(Table2[[#This Row],[Energy Tax Savings Through FY17]:[Energy Tax Savings FY18 and After]])</f>
        <v>0</v>
      </c>
      <c r="CA17" s="17">
        <v>0</v>
      </c>
      <c r="CB17" s="17">
        <v>0</v>
      </c>
      <c r="CC17" s="17">
        <v>0</v>
      </c>
      <c r="CD17" s="18">
        <f>SUM(Table2[[#This Row],[Tax Exempt Bond Savings Through FY17]:[Tax Exempt Bond Savings FY18 and After]])</f>
        <v>0</v>
      </c>
      <c r="CE17" s="17">
        <v>59.916699999999999</v>
      </c>
      <c r="CF17" s="17">
        <v>443.8852</v>
      </c>
      <c r="CG17" s="17">
        <v>555.05909999999994</v>
      </c>
      <c r="CH17" s="18">
        <f>SUM(Table2[[#This Row],[Indirect and Induced Through FY17]:[Indirect and Induced FY18 and After]])</f>
        <v>998.94429999999988</v>
      </c>
      <c r="CI17" s="17">
        <v>180.28870000000001</v>
      </c>
      <c r="CJ17" s="17">
        <v>1267.3637000000001</v>
      </c>
      <c r="CK17" s="17">
        <v>1670.1635000000001</v>
      </c>
      <c r="CL17" s="18">
        <f>SUM(Table2[[#This Row],[TOTAL Income Consumption Use Taxes Through FY17]:[TOTAL Income Consumption Use Taxes FY18 and After]])</f>
        <v>2937.5272000000004</v>
      </c>
      <c r="CM17" s="17">
        <v>20.084</v>
      </c>
      <c r="CN17" s="17">
        <v>83.039900000000003</v>
      </c>
      <c r="CO17" s="17">
        <v>186.05410000000001</v>
      </c>
      <c r="CP17" s="18">
        <f>SUM(Table2[[#This Row],[Assistance Provided Through FY17]:[Assistance Provided FY18 and After]])</f>
        <v>269.09399999999999</v>
      </c>
      <c r="CQ17" s="17">
        <v>0</v>
      </c>
      <c r="CR17" s="17">
        <v>0</v>
      </c>
      <c r="CS17" s="17">
        <v>0</v>
      </c>
      <c r="CT17" s="18">
        <f>SUM(Table2[[#This Row],[Recapture Cancellation Reduction Amount Through FY17]:[Recapture Cancellation Reduction Amount FY18 and After]])</f>
        <v>0</v>
      </c>
      <c r="CU17" s="17">
        <v>0</v>
      </c>
      <c r="CV17" s="17">
        <v>0</v>
      </c>
      <c r="CW17" s="17">
        <v>0</v>
      </c>
      <c r="CX17" s="18">
        <f>SUM(Table2[[#This Row],[Penalty Paid Through FY17]:[Penalty Paid FY18 and After]])</f>
        <v>0</v>
      </c>
      <c r="CY17" s="17">
        <v>20.084</v>
      </c>
      <c r="CZ17" s="17">
        <v>83.039900000000003</v>
      </c>
      <c r="DA17" s="17">
        <v>186.05410000000001</v>
      </c>
      <c r="DB17" s="18">
        <f>SUM(Table2[[#This Row],[TOTAL Assistance Net of Recapture Penalties Through FY17]:[TOTAL Assistance Net of Recapture Penalties FY18 and After]])</f>
        <v>269.09399999999999</v>
      </c>
      <c r="DC17" s="17">
        <v>184.17920000000001</v>
      </c>
      <c r="DD17" s="17">
        <v>1137.7036000000001</v>
      </c>
      <c r="DE17" s="17">
        <v>1706.2026000000001</v>
      </c>
      <c r="DF17" s="18">
        <f>SUM(Table2[[#This Row],[Company Direct Tax Revenue Before Assistance Through FY17]:[Company Direct Tax Revenue Before Assistance FY18 and After]])</f>
        <v>2843.9062000000004</v>
      </c>
      <c r="DG17" s="17">
        <v>114.36109999999999</v>
      </c>
      <c r="DH17" s="17">
        <v>816.24890000000005</v>
      </c>
      <c r="DI17" s="17">
        <v>1059.4213</v>
      </c>
      <c r="DJ17" s="18">
        <f>SUM(Table2[[#This Row],[Indirect and Induced Tax Revenues Through FY17]:[Indirect and Induced Tax Revenues FY18 and After]])</f>
        <v>1875.6702</v>
      </c>
      <c r="DK17" s="17">
        <v>298.5403</v>
      </c>
      <c r="DL17" s="17">
        <v>1953.9525000000001</v>
      </c>
      <c r="DM17" s="17">
        <v>2765.6239</v>
      </c>
      <c r="DN17" s="17">
        <f>SUM(Table2[[#This Row],[TOTAL Tax Revenues Before Assistance Through FY17]:[TOTAL Tax Revenues Before Assistance FY18 and After]])</f>
        <v>4719.5763999999999</v>
      </c>
      <c r="DO17" s="17">
        <v>278.4563</v>
      </c>
      <c r="DP17" s="17">
        <v>1870.9126000000001</v>
      </c>
      <c r="DQ17" s="17">
        <v>2579.5698000000002</v>
      </c>
      <c r="DR17" s="20">
        <f>SUM(Table2[[#This Row],[TOTAL Tax Revenues Net of Assistance Recapture and Penalty Through FY17]:[TOTAL Tax Revenues Net of Assistance Recapture and Penalty FY18 and After]])</f>
        <v>4450.4824000000008</v>
      </c>
      <c r="DS17" s="20">
        <v>0</v>
      </c>
      <c r="DT17" s="20">
        <v>0</v>
      </c>
      <c r="DU17" s="20">
        <v>0</v>
      </c>
      <c r="DV17" s="20">
        <v>0</v>
      </c>
      <c r="DW17" s="15">
        <v>12</v>
      </c>
      <c r="DX17" s="15">
        <v>0</v>
      </c>
      <c r="DY17" s="15">
        <v>0</v>
      </c>
      <c r="DZ17" s="15">
        <v>0</v>
      </c>
      <c r="EA17" s="15">
        <v>12</v>
      </c>
      <c r="EB17" s="15">
        <v>0</v>
      </c>
      <c r="EC17" s="15">
        <v>0</v>
      </c>
      <c r="ED17" s="15">
        <v>0</v>
      </c>
      <c r="EE17" s="15">
        <v>100</v>
      </c>
      <c r="EF17" s="15">
        <v>0</v>
      </c>
      <c r="EG17" s="15">
        <v>0</v>
      </c>
      <c r="EH17" s="15">
        <v>0</v>
      </c>
      <c r="EI17" s="15">
        <f>SUM(Table2[[#This Row],[Total Industrial Employees FY17]:[Total Other Employees FY17]])</f>
        <v>12</v>
      </c>
      <c r="EJ17" s="15">
        <f>SUM(Table2[[#This Row],[Number of Industrial Employees Earning More than Living Wage FY17]:[Number of Other Employees Earning More than Living Wage FY17]])</f>
        <v>12</v>
      </c>
      <c r="EK17" s="15">
        <v>100</v>
      </c>
    </row>
    <row r="18" spans="1:141" x14ac:dyDescent="0.2">
      <c r="A18" s="6">
        <v>93878</v>
      </c>
      <c r="B18" s="6" t="s">
        <v>673</v>
      </c>
      <c r="C18" s="7" t="s">
        <v>674</v>
      </c>
      <c r="D18" s="7" t="s">
        <v>71</v>
      </c>
      <c r="E18" s="33">
        <v>50</v>
      </c>
      <c r="F18" s="8" t="s">
        <v>2279</v>
      </c>
      <c r="G18" s="41" t="s">
        <v>1863</v>
      </c>
      <c r="H18" s="35">
        <v>13196</v>
      </c>
      <c r="I18" s="35">
        <v>15244</v>
      </c>
      <c r="J18" s="39" t="s">
        <v>3219</v>
      </c>
      <c r="K18" s="11" t="s">
        <v>2804</v>
      </c>
      <c r="L18" s="13" t="s">
        <v>2908</v>
      </c>
      <c r="M18" s="13" t="s">
        <v>2909</v>
      </c>
      <c r="N18" s="23">
        <v>4840000</v>
      </c>
      <c r="O18" s="6" t="s">
        <v>2518</v>
      </c>
      <c r="P18" s="15">
        <v>6</v>
      </c>
      <c r="Q18" s="15">
        <v>0</v>
      </c>
      <c r="R18" s="15">
        <v>41</v>
      </c>
      <c r="S18" s="15">
        <v>0</v>
      </c>
      <c r="T18" s="15">
        <v>0</v>
      </c>
      <c r="U18" s="15">
        <v>47</v>
      </c>
      <c r="V18" s="15">
        <v>44</v>
      </c>
      <c r="W18" s="15">
        <v>0</v>
      </c>
      <c r="X18" s="15">
        <v>0</v>
      </c>
      <c r="Y18" s="15">
        <v>37</v>
      </c>
      <c r="Z18" s="15">
        <v>0</v>
      </c>
      <c r="AA18" s="15">
        <v>81</v>
      </c>
      <c r="AB18" s="15">
        <v>0</v>
      </c>
      <c r="AC18" s="15">
        <v>0</v>
      </c>
      <c r="AD18" s="15">
        <v>0</v>
      </c>
      <c r="AE18" s="15">
        <v>0</v>
      </c>
      <c r="AF18" s="15">
        <v>81</v>
      </c>
      <c r="AG18" s="15" t="s">
        <v>1860</v>
      </c>
      <c r="AH18" s="15" t="s">
        <v>1861</v>
      </c>
      <c r="AI18" s="17">
        <v>0</v>
      </c>
      <c r="AJ18" s="17">
        <v>0</v>
      </c>
      <c r="AK18" s="17">
        <v>0</v>
      </c>
      <c r="AL18" s="17">
        <f>SUM(Table2[[#This Row],[Company Direct Land Through FY17]:[Company Direct Land FY18 and After]])</f>
        <v>0</v>
      </c>
      <c r="AM18" s="17">
        <v>0</v>
      </c>
      <c r="AN18" s="17">
        <v>0</v>
      </c>
      <c r="AO18" s="17">
        <v>0</v>
      </c>
      <c r="AP18" s="18">
        <f>SUM(Table2[[#This Row],[Company Direct Building Through FY17]:[Company Direct Building FY18 and After]])</f>
        <v>0</v>
      </c>
      <c r="AQ18" s="17">
        <v>0</v>
      </c>
      <c r="AR18" s="17">
        <v>353.976</v>
      </c>
      <c r="AS18" s="17">
        <v>0</v>
      </c>
      <c r="AT18" s="18">
        <f>SUM(Table2[[#This Row],[Mortgage Recording Tax Through FY17]:[Mortgage Recording Tax FY18 and After]])</f>
        <v>353.976</v>
      </c>
      <c r="AU18" s="17">
        <v>0</v>
      </c>
      <c r="AV18" s="17">
        <v>0</v>
      </c>
      <c r="AW18" s="17">
        <v>0</v>
      </c>
      <c r="AX18" s="18">
        <f>SUM(Table2[[#This Row],[Pilot Savings Through FY17]:[Pilot Savings FY18 and After]])</f>
        <v>0</v>
      </c>
      <c r="AY18" s="17">
        <v>0</v>
      </c>
      <c r="AZ18" s="17">
        <v>353.976</v>
      </c>
      <c r="BA18" s="17">
        <v>0</v>
      </c>
      <c r="BB18" s="18">
        <f>SUM(Table2[[#This Row],[Mortgage Recording Tax Exemption Through FY17]:[Mortgage Recording Tax Exemption FY18 and After]])</f>
        <v>353.976</v>
      </c>
      <c r="BC18" s="17">
        <v>20.806000000000001</v>
      </c>
      <c r="BD18" s="17">
        <v>74.542699999999996</v>
      </c>
      <c r="BE18" s="17">
        <v>260.18400000000003</v>
      </c>
      <c r="BF18" s="18">
        <f>SUM(Table2[[#This Row],[Indirect and Induced Land Through FY17]:[Indirect and Induced Land FY18 and After]])</f>
        <v>334.72670000000005</v>
      </c>
      <c r="BG18" s="17">
        <v>38.639699999999998</v>
      </c>
      <c r="BH18" s="17">
        <v>138.43680000000001</v>
      </c>
      <c r="BI18" s="17">
        <v>483.19589999999999</v>
      </c>
      <c r="BJ18" s="18">
        <f>SUM(Table2[[#This Row],[Indirect and Induced Building Through FY17]:[Indirect and Induced Building FY18 and After]])</f>
        <v>621.6327</v>
      </c>
      <c r="BK18" s="17">
        <v>59.445700000000002</v>
      </c>
      <c r="BL18" s="17">
        <v>212.9795</v>
      </c>
      <c r="BM18" s="17">
        <v>743.37990000000002</v>
      </c>
      <c r="BN18" s="18">
        <f>SUM(Table2[[#This Row],[TOTAL Real Property Related Taxes Through FY17]:[TOTAL Real Property Related Taxes FY18 and After]])</f>
        <v>956.35940000000005</v>
      </c>
      <c r="BO18" s="17">
        <v>62.285499999999999</v>
      </c>
      <c r="BP18" s="17">
        <v>218.20070000000001</v>
      </c>
      <c r="BQ18" s="17">
        <v>778.89329999999995</v>
      </c>
      <c r="BR18" s="18">
        <f>SUM(Table2[[#This Row],[Company Direct Through FY17]:[Company Direct FY18 and After]])</f>
        <v>997.09399999999994</v>
      </c>
      <c r="BS18" s="17">
        <v>0</v>
      </c>
      <c r="BT18" s="17">
        <v>0</v>
      </c>
      <c r="BU18" s="17">
        <v>0</v>
      </c>
      <c r="BV18" s="18">
        <f>SUM(Table2[[#This Row],[Sales Tax Exemption Through FY17]:[Sales Tax Exemption FY18 and After]])</f>
        <v>0</v>
      </c>
      <c r="BW18" s="17">
        <v>0</v>
      </c>
      <c r="BX18" s="17">
        <v>0</v>
      </c>
      <c r="BY18" s="17">
        <v>0</v>
      </c>
      <c r="BZ18" s="17">
        <f>SUM(Table2[[#This Row],[Energy Tax Savings Through FY17]:[Energy Tax Savings FY18 and After]])</f>
        <v>0</v>
      </c>
      <c r="CA18" s="17">
        <v>1.9434</v>
      </c>
      <c r="CB18" s="17">
        <v>8.1216000000000008</v>
      </c>
      <c r="CC18" s="17">
        <v>17.568200000000001</v>
      </c>
      <c r="CD18" s="18">
        <f>SUM(Table2[[#This Row],[Tax Exempt Bond Savings Through FY17]:[Tax Exempt Bond Savings FY18 and After]])</f>
        <v>25.689800000000002</v>
      </c>
      <c r="CE18" s="17">
        <v>73.316400000000002</v>
      </c>
      <c r="CF18" s="17">
        <v>262.79950000000002</v>
      </c>
      <c r="CG18" s="17">
        <v>916.83640000000003</v>
      </c>
      <c r="CH18" s="18">
        <f>SUM(Table2[[#This Row],[Indirect and Induced Through FY17]:[Indirect and Induced FY18 and After]])</f>
        <v>1179.6359</v>
      </c>
      <c r="CI18" s="17">
        <v>133.6585</v>
      </c>
      <c r="CJ18" s="17">
        <v>472.87860000000001</v>
      </c>
      <c r="CK18" s="17">
        <v>1678.1614999999999</v>
      </c>
      <c r="CL18" s="18">
        <f>SUM(Table2[[#This Row],[TOTAL Income Consumption Use Taxes Through FY17]:[TOTAL Income Consumption Use Taxes FY18 and After]])</f>
        <v>2151.0401000000002</v>
      </c>
      <c r="CM18" s="17">
        <v>1.9434</v>
      </c>
      <c r="CN18" s="17">
        <v>362.0976</v>
      </c>
      <c r="CO18" s="17">
        <v>17.568200000000001</v>
      </c>
      <c r="CP18" s="18">
        <f>SUM(Table2[[#This Row],[Assistance Provided Through FY17]:[Assistance Provided FY18 and After]])</f>
        <v>379.66579999999999</v>
      </c>
      <c r="CQ18" s="17">
        <v>0</v>
      </c>
      <c r="CR18" s="17">
        <v>0</v>
      </c>
      <c r="CS18" s="17">
        <v>0</v>
      </c>
      <c r="CT18" s="18">
        <f>SUM(Table2[[#This Row],[Recapture Cancellation Reduction Amount Through FY17]:[Recapture Cancellation Reduction Amount FY18 and After]])</f>
        <v>0</v>
      </c>
      <c r="CU18" s="17">
        <v>0</v>
      </c>
      <c r="CV18" s="17">
        <v>0</v>
      </c>
      <c r="CW18" s="17">
        <v>0</v>
      </c>
      <c r="CX18" s="18">
        <f>SUM(Table2[[#This Row],[Penalty Paid Through FY17]:[Penalty Paid FY18 and After]])</f>
        <v>0</v>
      </c>
      <c r="CY18" s="17">
        <v>1.9434</v>
      </c>
      <c r="CZ18" s="17">
        <v>362.0976</v>
      </c>
      <c r="DA18" s="17">
        <v>17.568200000000001</v>
      </c>
      <c r="DB18" s="18">
        <f>SUM(Table2[[#This Row],[TOTAL Assistance Net of Recapture Penalties Through FY17]:[TOTAL Assistance Net of Recapture Penalties FY18 and After]])</f>
        <v>379.66579999999999</v>
      </c>
      <c r="DC18" s="17">
        <v>62.285499999999999</v>
      </c>
      <c r="DD18" s="17">
        <v>572.17669999999998</v>
      </c>
      <c r="DE18" s="17">
        <v>778.89329999999995</v>
      </c>
      <c r="DF18" s="18">
        <f>SUM(Table2[[#This Row],[Company Direct Tax Revenue Before Assistance Through FY17]:[Company Direct Tax Revenue Before Assistance FY18 and After]])</f>
        <v>1351.07</v>
      </c>
      <c r="DG18" s="17">
        <v>132.7621</v>
      </c>
      <c r="DH18" s="17">
        <v>475.779</v>
      </c>
      <c r="DI18" s="17">
        <v>1660.2163</v>
      </c>
      <c r="DJ18" s="18">
        <f>SUM(Table2[[#This Row],[Indirect and Induced Tax Revenues Through FY17]:[Indirect and Induced Tax Revenues FY18 and After]])</f>
        <v>2135.9953</v>
      </c>
      <c r="DK18" s="17">
        <v>195.04759999999999</v>
      </c>
      <c r="DL18" s="17">
        <v>1047.9557</v>
      </c>
      <c r="DM18" s="17">
        <v>2439.1095999999998</v>
      </c>
      <c r="DN18" s="17">
        <f>SUM(Table2[[#This Row],[TOTAL Tax Revenues Before Assistance Through FY17]:[TOTAL Tax Revenues Before Assistance FY18 and After]])</f>
        <v>3487.0652999999998</v>
      </c>
      <c r="DO18" s="17">
        <v>193.10419999999999</v>
      </c>
      <c r="DP18" s="17">
        <v>685.85810000000004</v>
      </c>
      <c r="DQ18" s="17">
        <v>2421.5414000000001</v>
      </c>
      <c r="DR18" s="20">
        <f>SUM(Table2[[#This Row],[TOTAL Tax Revenues Net of Assistance Recapture and Penalty Through FY17]:[TOTAL Tax Revenues Net of Assistance Recapture and Penalty FY18 and After]])</f>
        <v>3107.3995</v>
      </c>
      <c r="DS18" s="20">
        <v>0</v>
      </c>
      <c r="DT18" s="20">
        <v>0</v>
      </c>
      <c r="DU18" s="20">
        <v>0</v>
      </c>
      <c r="DV18" s="20">
        <v>0</v>
      </c>
      <c r="DW18" s="15">
        <v>0</v>
      </c>
      <c r="DX18" s="15">
        <v>0</v>
      </c>
      <c r="DY18" s="15">
        <v>0</v>
      </c>
      <c r="DZ18" s="15">
        <v>0</v>
      </c>
      <c r="EA18" s="15">
        <v>0</v>
      </c>
      <c r="EB18" s="15">
        <v>0</v>
      </c>
      <c r="EC18" s="15">
        <v>0</v>
      </c>
      <c r="ED18" s="15">
        <v>0</v>
      </c>
      <c r="EE18" s="15">
        <v>0</v>
      </c>
      <c r="EF18" s="15">
        <v>0</v>
      </c>
      <c r="EG18" s="15">
        <v>0</v>
      </c>
      <c r="EH18" s="15">
        <v>0</v>
      </c>
      <c r="EI18" s="15">
        <f>SUM(Table2[[#This Row],[Total Industrial Employees FY17]:[Total Other Employees FY17]])</f>
        <v>0</v>
      </c>
      <c r="EJ18" s="15">
        <f>SUM(Table2[[#This Row],[Number of Industrial Employees Earning More than Living Wage FY17]:[Number of Other Employees Earning More than Living Wage FY17]])</f>
        <v>0</v>
      </c>
      <c r="EK18" s="15">
        <v>0</v>
      </c>
    </row>
    <row r="19" spans="1:141" x14ac:dyDescent="0.2">
      <c r="A19" s="6">
        <v>93886</v>
      </c>
      <c r="B19" s="6" t="s">
        <v>692</v>
      </c>
      <c r="C19" s="7" t="s">
        <v>693</v>
      </c>
      <c r="D19" s="7" t="s">
        <v>71</v>
      </c>
      <c r="E19" s="33">
        <v>50</v>
      </c>
      <c r="F19" s="8" t="s">
        <v>2288</v>
      </c>
      <c r="G19" s="41" t="s">
        <v>1983</v>
      </c>
      <c r="H19" s="35">
        <v>81182</v>
      </c>
      <c r="I19" s="35">
        <v>36110</v>
      </c>
      <c r="J19" s="39" t="s">
        <v>3219</v>
      </c>
      <c r="K19" s="11" t="s">
        <v>2804</v>
      </c>
      <c r="L19" s="13" t="s">
        <v>2917</v>
      </c>
      <c r="M19" s="13" t="s">
        <v>2919</v>
      </c>
      <c r="N19" s="23">
        <v>6795000</v>
      </c>
      <c r="O19" s="6" t="s">
        <v>2518</v>
      </c>
      <c r="P19" s="15">
        <v>58</v>
      </c>
      <c r="Q19" s="15">
        <v>0</v>
      </c>
      <c r="R19" s="15">
        <v>88</v>
      </c>
      <c r="S19" s="15">
        <v>0</v>
      </c>
      <c r="T19" s="15">
        <v>0</v>
      </c>
      <c r="U19" s="15">
        <v>146</v>
      </c>
      <c r="V19" s="15">
        <v>117</v>
      </c>
      <c r="W19" s="15">
        <v>0</v>
      </c>
      <c r="X19" s="15">
        <v>0</v>
      </c>
      <c r="Y19" s="15">
        <v>132</v>
      </c>
      <c r="Z19" s="15">
        <v>0</v>
      </c>
      <c r="AA19" s="15">
        <v>97</v>
      </c>
      <c r="AB19" s="15">
        <v>0</v>
      </c>
      <c r="AC19" s="15">
        <v>0</v>
      </c>
      <c r="AD19" s="15">
        <v>0</v>
      </c>
      <c r="AE19" s="15">
        <v>0</v>
      </c>
      <c r="AF19" s="15">
        <v>97</v>
      </c>
      <c r="AG19" s="15" t="s">
        <v>1860</v>
      </c>
      <c r="AH19" s="15" t="s">
        <v>1861</v>
      </c>
      <c r="AI19" s="17">
        <v>0</v>
      </c>
      <c r="AJ19" s="17">
        <v>0</v>
      </c>
      <c r="AK19" s="17">
        <v>0</v>
      </c>
      <c r="AL19" s="17">
        <f>SUM(Table2[[#This Row],[Company Direct Land Through FY17]:[Company Direct Land FY18 and After]])</f>
        <v>0</v>
      </c>
      <c r="AM19" s="17">
        <v>0</v>
      </c>
      <c r="AN19" s="17">
        <v>0</v>
      </c>
      <c r="AO19" s="17">
        <v>0</v>
      </c>
      <c r="AP19" s="18">
        <f>SUM(Table2[[#This Row],[Company Direct Building Through FY17]:[Company Direct Building FY18 and After]])</f>
        <v>0</v>
      </c>
      <c r="AQ19" s="17">
        <v>0</v>
      </c>
      <c r="AR19" s="17">
        <v>114.5365</v>
      </c>
      <c r="AS19" s="17">
        <v>0</v>
      </c>
      <c r="AT19" s="18">
        <f>SUM(Table2[[#This Row],[Mortgage Recording Tax Through FY17]:[Mortgage Recording Tax FY18 and After]])</f>
        <v>114.5365</v>
      </c>
      <c r="AU19" s="17">
        <v>0</v>
      </c>
      <c r="AV19" s="17">
        <v>0</v>
      </c>
      <c r="AW19" s="17">
        <v>0</v>
      </c>
      <c r="AX19" s="18">
        <f>SUM(Table2[[#This Row],[Pilot Savings Through FY17]:[Pilot Savings FY18 and After]])</f>
        <v>0</v>
      </c>
      <c r="AY19" s="17">
        <v>0</v>
      </c>
      <c r="AZ19" s="17">
        <v>114.5365</v>
      </c>
      <c r="BA19" s="17">
        <v>0</v>
      </c>
      <c r="BB19" s="18">
        <f>SUM(Table2[[#This Row],[Mortgage Recording Tax Exemption Through FY17]:[Mortgage Recording Tax Exemption FY18 and After]])</f>
        <v>114.5365</v>
      </c>
      <c r="BC19" s="17">
        <v>55.326300000000003</v>
      </c>
      <c r="BD19" s="17">
        <v>232.1703</v>
      </c>
      <c r="BE19" s="17">
        <v>691.86590000000001</v>
      </c>
      <c r="BF19" s="18">
        <f>SUM(Table2[[#This Row],[Indirect and Induced Land Through FY17]:[Indirect and Induced Land FY18 and After]])</f>
        <v>924.03620000000001</v>
      </c>
      <c r="BG19" s="17">
        <v>102.74890000000001</v>
      </c>
      <c r="BH19" s="17">
        <v>431.17340000000002</v>
      </c>
      <c r="BI19" s="17">
        <v>1284.8958</v>
      </c>
      <c r="BJ19" s="18">
        <f>SUM(Table2[[#This Row],[Indirect and Induced Building Through FY17]:[Indirect and Induced Building FY18 and After]])</f>
        <v>1716.0691999999999</v>
      </c>
      <c r="BK19" s="17">
        <v>158.0752</v>
      </c>
      <c r="BL19" s="17">
        <v>663.34370000000001</v>
      </c>
      <c r="BM19" s="17">
        <v>1976.7617</v>
      </c>
      <c r="BN19" s="18">
        <f>SUM(Table2[[#This Row],[TOTAL Real Property Related Taxes Through FY17]:[TOTAL Real Property Related Taxes FY18 and After]])</f>
        <v>2640.1053999999999</v>
      </c>
      <c r="BO19" s="17">
        <v>165.62280000000001</v>
      </c>
      <c r="BP19" s="17">
        <v>679.92539999999997</v>
      </c>
      <c r="BQ19" s="17">
        <v>2071.1455999999998</v>
      </c>
      <c r="BR19" s="18">
        <f>SUM(Table2[[#This Row],[Company Direct Through FY17]:[Company Direct FY18 and After]])</f>
        <v>2751.0709999999999</v>
      </c>
      <c r="BS19" s="17">
        <v>0</v>
      </c>
      <c r="BT19" s="17">
        <v>0</v>
      </c>
      <c r="BU19" s="17">
        <v>0</v>
      </c>
      <c r="BV19" s="18">
        <f>SUM(Table2[[#This Row],[Sales Tax Exemption Through FY17]:[Sales Tax Exemption FY18 and After]])</f>
        <v>0</v>
      </c>
      <c r="BW19" s="17">
        <v>0</v>
      </c>
      <c r="BX19" s="17">
        <v>0</v>
      </c>
      <c r="BY19" s="17">
        <v>0</v>
      </c>
      <c r="BZ19" s="17">
        <f>SUM(Table2[[#This Row],[Energy Tax Savings Through FY17]:[Energy Tax Savings FY18 and After]])</f>
        <v>0</v>
      </c>
      <c r="CA19" s="17">
        <v>3.2848999999999999</v>
      </c>
      <c r="CB19" s="17">
        <v>14.1875</v>
      </c>
      <c r="CC19" s="17">
        <v>29.695</v>
      </c>
      <c r="CD19" s="18">
        <f>SUM(Table2[[#This Row],[Tax Exempt Bond Savings Through FY17]:[Tax Exempt Bond Savings FY18 and After]])</f>
        <v>43.8825</v>
      </c>
      <c r="CE19" s="17">
        <v>194.95939999999999</v>
      </c>
      <c r="CF19" s="17">
        <v>818.8818</v>
      </c>
      <c r="CG19" s="17">
        <v>2438.0050999999999</v>
      </c>
      <c r="CH19" s="18">
        <f>SUM(Table2[[#This Row],[Indirect and Induced Through FY17]:[Indirect and Induced FY18 and After]])</f>
        <v>3256.8869</v>
      </c>
      <c r="CI19" s="17">
        <v>357.29730000000001</v>
      </c>
      <c r="CJ19" s="17">
        <v>1484.6197</v>
      </c>
      <c r="CK19" s="17">
        <v>4479.4557000000004</v>
      </c>
      <c r="CL19" s="18">
        <f>SUM(Table2[[#This Row],[TOTAL Income Consumption Use Taxes Through FY17]:[TOTAL Income Consumption Use Taxes FY18 and After]])</f>
        <v>5964.0754000000006</v>
      </c>
      <c r="CM19" s="17">
        <v>3.2848999999999999</v>
      </c>
      <c r="CN19" s="17">
        <v>128.72399999999999</v>
      </c>
      <c r="CO19" s="17">
        <v>29.695</v>
      </c>
      <c r="CP19" s="18">
        <f>SUM(Table2[[#This Row],[Assistance Provided Through FY17]:[Assistance Provided FY18 and After]])</f>
        <v>158.41899999999998</v>
      </c>
      <c r="CQ19" s="17">
        <v>0</v>
      </c>
      <c r="CR19" s="17">
        <v>0</v>
      </c>
      <c r="CS19" s="17">
        <v>0</v>
      </c>
      <c r="CT19" s="18">
        <f>SUM(Table2[[#This Row],[Recapture Cancellation Reduction Amount Through FY17]:[Recapture Cancellation Reduction Amount FY18 and After]])</f>
        <v>0</v>
      </c>
      <c r="CU19" s="17">
        <v>0</v>
      </c>
      <c r="CV19" s="17">
        <v>0</v>
      </c>
      <c r="CW19" s="17">
        <v>0</v>
      </c>
      <c r="CX19" s="18">
        <f>SUM(Table2[[#This Row],[Penalty Paid Through FY17]:[Penalty Paid FY18 and After]])</f>
        <v>0</v>
      </c>
      <c r="CY19" s="17">
        <v>3.2848999999999999</v>
      </c>
      <c r="CZ19" s="17">
        <v>128.72399999999999</v>
      </c>
      <c r="DA19" s="17">
        <v>29.695</v>
      </c>
      <c r="DB19" s="18">
        <f>SUM(Table2[[#This Row],[TOTAL Assistance Net of Recapture Penalties Through FY17]:[TOTAL Assistance Net of Recapture Penalties FY18 and After]])</f>
        <v>158.41899999999998</v>
      </c>
      <c r="DC19" s="17">
        <v>165.62280000000001</v>
      </c>
      <c r="DD19" s="17">
        <v>794.46190000000001</v>
      </c>
      <c r="DE19" s="17">
        <v>2071.1455999999998</v>
      </c>
      <c r="DF19" s="18">
        <f>SUM(Table2[[#This Row],[Company Direct Tax Revenue Before Assistance Through FY17]:[Company Direct Tax Revenue Before Assistance FY18 and After]])</f>
        <v>2865.6075000000001</v>
      </c>
      <c r="DG19" s="17">
        <v>353.03460000000001</v>
      </c>
      <c r="DH19" s="17">
        <v>1482.2255</v>
      </c>
      <c r="DI19" s="17">
        <v>4414.7668000000003</v>
      </c>
      <c r="DJ19" s="18">
        <f>SUM(Table2[[#This Row],[Indirect and Induced Tax Revenues Through FY17]:[Indirect and Induced Tax Revenues FY18 and After]])</f>
        <v>5896.9922999999999</v>
      </c>
      <c r="DK19" s="17">
        <v>518.65740000000005</v>
      </c>
      <c r="DL19" s="17">
        <v>2276.6873999999998</v>
      </c>
      <c r="DM19" s="17">
        <v>6485.9124000000002</v>
      </c>
      <c r="DN19" s="17">
        <f>SUM(Table2[[#This Row],[TOTAL Tax Revenues Before Assistance Through FY17]:[TOTAL Tax Revenues Before Assistance FY18 and After]])</f>
        <v>8762.5998</v>
      </c>
      <c r="DO19" s="17">
        <v>515.37249999999995</v>
      </c>
      <c r="DP19" s="17">
        <v>2147.9634000000001</v>
      </c>
      <c r="DQ19" s="17">
        <v>6456.2174000000005</v>
      </c>
      <c r="DR19" s="20">
        <f>SUM(Table2[[#This Row],[TOTAL Tax Revenues Net of Assistance Recapture and Penalty Through FY17]:[TOTAL Tax Revenues Net of Assistance Recapture and Penalty FY18 and After]])</f>
        <v>8604.1808000000001</v>
      </c>
      <c r="DS19" s="20">
        <v>0</v>
      </c>
      <c r="DT19" s="20">
        <v>0</v>
      </c>
      <c r="DU19" s="20">
        <v>0</v>
      </c>
      <c r="DV19" s="20">
        <v>0</v>
      </c>
      <c r="DW19" s="15">
        <v>0</v>
      </c>
      <c r="DX19" s="15">
        <v>0</v>
      </c>
      <c r="DY19" s="15">
        <v>0</v>
      </c>
      <c r="DZ19" s="15">
        <v>0</v>
      </c>
      <c r="EA19" s="15">
        <v>0</v>
      </c>
      <c r="EB19" s="15">
        <v>0</v>
      </c>
      <c r="EC19" s="15">
        <v>0</v>
      </c>
      <c r="ED19" s="15">
        <v>0</v>
      </c>
      <c r="EE19" s="15">
        <v>0</v>
      </c>
      <c r="EF19" s="15">
        <v>0</v>
      </c>
      <c r="EG19" s="15">
        <v>0</v>
      </c>
      <c r="EH19" s="15">
        <v>0</v>
      </c>
      <c r="EI19" s="15">
        <f>SUM(Table2[[#This Row],[Total Industrial Employees FY17]:[Total Other Employees FY17]])</f>
        <v>0</v>
      </c>
      <c r="EJ19" s="15">
        <f>SUM(Table2[[#This Row],[Number of Industrial Employees Earning More than Living Wage FY17]:[Number of Other Employees Earning More than Living Wage FY17]])</f>
        <v>0</v>
      </c>
      <c r="EK19" s="15">
        <v>0</v>
      </c>
    </row>
    <row r="20" spans="1:141" ht="12.75" customHeight="1" x14ac:dyDescent="0.2">
      <c r="A20" s="6">
        <v>93180</v>
      </c>
      <c r="B20" s="6" t="s">
        <v>424</v>
      </c>
      <c r="C20" s="7" t="s">
        <v>425</v>
      </c>
      <c r="D20" s="7" t="s">
        <v>12</v>
      </c>
      <c r="E20" s="33">
        <v>30</v>
      </c>
      <c r="F20" s="8" t="s">
        <v>2152</v>
      </c>
      <c r="G20" s="41" t="s">
        <v>2153</v>
      </c>
      <c r="H20" s="35">
        <v>14000</v>
      </c>
      <c r="I20" s="35">
        <v>8920</v>
      </c>
      <c r="J20" s="39" t="s">
        <v>3299</v>
      </c>
      <c r="K20" s="11" t="s">
        <v>2453</v>
      </c>
      <c r="L20" s="13" t="s">
        <v>2750</v>
      </c>
      <c r="M20" s="13" t="s">
        <v>2712</v>
      </c>
      <c r="N20" s="23">
        <v>2250000</v>
      </c>
      <c r="O20" s="6" t="s">
        <v>2458</v>
      </c>
      <c r="P20" s="15">
        <v>1</v>
      </c>
      <c r="Q20" s="15">
        <v>0</v>
      </c>
      <c r="R20" s="15">
        <v>22</v>
      </c>
      <c r="S20" s="15">
        <v>1</v>
      </c>
      <c r="T20" s="15">
        <v>0</v>
      </c>
      <c r="U20" s="15">
        <v>24</v>
      </c>
      <c r="V20" s="15">
        <v>23</v>
      </c>
      <c r="W20" s="15">
        <v>0</v>
      </c>
      <c r="X20" s="15">
        <v>0</v>
      </c>
      <c r="Y20" s="15">
        <v>0</v>
      </c>
      <c r="Z20" s="15">
        <v>3</v>
      </c>
      <c r="AA20" s="15">
        <v>67</v>
      </c>
      <c r="AB20" s="15">
        <v>0</v>
      </c>
      <c r="AC20" s="15">
        <v>0</v>
      </c>
      <c r="AD20" s="15">
        <v>0</v>
      </c>
      <c r="AE20" s="15">
        <v>0</v>
      </c>
      <c r="AF20" s="15">
        <v>67</v>
      </c>
      <c r="AG20" s="15" t="s">
        <v>1860</v>
      </c>
      <c r="AH20" s="15" t="s">
        <v>1861</v>
      </c>
      <c r="AI20" s="17">
        <v>12.2727</v>
      </c>
      <c r="AJ20" s="17">
        <v>107.60550000000001</v>
      </c>
      <c r="AK20" s="17">
        <v>81.924599999999998</v>
      </c>
      <c r="AL20" s="17">
        <f>SUM(Table2[[#This Row],[Company Direct Land Through FY17]:[Company Direct Land FY18 and After]])</f>
        <v>189.5301</v>
      </c>
      <c r="AM20" s="17">
        <v>20.635899999999999</v>
      </c>
      <c r="AN20" s="17">
        <v>103.9426</v>
      </c>
      <c r="AO20" s="17">
        <v>137.75280000000001</v>
      </c>
      <c r="AP20" s="18">
        <f>SUM(Table2[[#This Row],[Company Direct Building Through FY17]:[Company Direct Building FY18 and After]])</f>
        <v>241.69540000000001</v>
      </c>
      <c r="AQ20" s="17">
        <v>0</v>
      </c>
      <c r="AR20" s="17">
        <v>29.986000000000001</v>
      </c>
      <c r="AS20" s="17">
        <v>0</v>
      </c>
      <c r="AT20" s="18">
        <f>SUM(Table2[[#This Row],[Mortgage Recording Tax Through FY17]:[Mortgage Recording Tax FY18 and After]])</f>
        <v>29.986000000000001</v>
      </c>
      <c r="AU20" s="17">
        <v>12.522500000000001</v>
      </c>
      <c r="AV20" s="17">
        <v>71.615300000000005</v>
      </c>
      <c r="AW20" s="17">
        <v>83.591800000000006</v>
      </c>
      <c r="AX20" s="18">
        <f>SUM(Table2[[#This Row],[Pilot Savings Through FY17]:[Pilot Savings FY18 and After]])</f>
        <v>155.20710000000003</v>
      </c>
      <c r="AY20" s="17">
        <v>0</v>
      </c>
      <c r="AZ20" s="17">
        <v>29.986000000000001</v>
      </c>
      <c r="BA20" s="17">
        <v>0</v>
      </c>
      <c r="BB20" s="18">
        <f>SUM(Table2[[#This Row],[Mortgage Recording Tax Exemption Through FY17]:[Mortgage Recording Tax Exemption FY18 and After]])</f>
        <v>29.986000000000001</v>
      </c>
      <c r="BC20" s="17">
        <v>43.841200000000001</v>
      </c>
      <c r="BD20" s="17">
        <v>278.64999999999998</v>
      </c>
      <c r="BE20" s="17">
        <v>292.65690000000001</v>
      </c>
      <c r="BF20" s="18">
        <f>SUM(Table2[[#This Row],[Indirect and Induced Land Through FY17]:[Indirect and Induced Land FY18 and After]])</f>
        <v>571.30690000000004</v>
      </c>
      <c r="BG20" s="17">
        <v>81.419399999999996</v>
      </c>
      <c r="BH20" s="17">
        <v>517.49289999999996</v>
      </c>
      <c r="BI20" s="17">
        <v>543.50660000000005</v>
      </c>
      <c r="BJ20" s="18">
        <f>SUM(Table2[[#This Row],[Indirect and Induced Building Through FY17]:[Indirect and Induced Building FY18 and After]])</f>
        <v>1060.9994999999999</v>
      </c>
      <c r="BK20" s="17">
        <v>145.64670000000001</v>
      </c>
      <c r="BL20" s="17">
        <v>936.07569999999998</v>
      </c>
      <c r="BM20" s="17">
        <v>972.2491</v>
      </c>
      <c r="BN20" s="18">
        <f>SUM(Table2[[#This Row],[TOTAL Real Property Related Taxes Through FY17]:[TOTAL Real Property Related Taxes FY18 and After]])</f>
        <v>1908.3247999999999</v>
      </c>
      <c r="BO20" s="17">
        <v>248.08410000000001</v>
      </c>
      <c r="BP20" s="17">
        <v>1777.6474000000001</v>
      </c>
      <c r="BQ20" s="17">
        <v>1656.0586000000001</v>
      </c>
      <c r="BR20" s="18">
        <f>SUM(Table2[[#This Row],[Company Direct Through FY17]:[Company Direct FY18 and After]])</f>
        <v>3433.7060000000001</v>
      </c>
      <c r="BS20" s="17">
        <v>0</v>
      </c>
      <c r="BT20" s="17">
        <v>2.6223000000000001</v>
      </c>
      <c r="BU20" s="17">
        <v>0</v>
      </c>
      <c r="BV20" s="18">
        <f>SUM(Table2[[#This Row],[Sales Tax Exemption Through FY17]:[Sales Tax Exemption FY18 and After]])</f>
        <v>2.6223000000000001</v>
      </c>
      <c r="BW20" s="17">
        <v>0</v>
      </c>
      <c r="BX20" s="17">
        <v>0</v>
      </c>
      <c r="BY20" s="17">
        <v>0</v>
      </c>
      <c r="BZ20" s="17">
        <f>SUM(Table2[[#This Row],[Energy Tax Savings Through FY17]:[Energy Tax Savings FY18 and After]])</f>
        <v>0</v>
      </c>
      <c r="CA20" s="17">
        <v>0</v>
      </c>
      <c r="CB20" s="17">
        <v>0</v>
      </c>
      <c r="CC20" s="17">
        <v>0</v>
      </c>
      <c r="CD20" s="18">
        <f>SUM(Table2[[#This Row],[Tax Exempt Bond Savings Through FY17]:[Tax Exempt Bond Savings FY18 and After]])</f>
        <v>0</v>
      </c>
      <c r="CE20" s="17">
        <v>137.8509</v>
      </c>
      <c r="CF20" s="17">
        <v>984.61350000000004</v>
      </c>
      <c r="CG20" s="17">
        <v>920.20920000000001</v>
      </c>
      <c r="CH20" s="18">
        <f>SUM(Table2[[#This Row],[Indirect and Induced Through FY17]:[Indirect and Induced FY18 and After]])</f>
        <v>1904.8227000000002</v>
      </c>
      <c r="CI20" s="17">
        <v>385.935</v>
      </c>
      <c r="CJ20" s="17">
        <v>2759.6386000000002</v>
      </c>
      <c r="CK20" s="17">
        <v>2576.2678000000001</v>
      </c>
      <c r="CL20" s="18">
        <f>SUM(Table2[[#This Row],[TOTAL Income Consumption Use Taxes Through FY17]:[TOTAL Income Consumption Use Taxes FY18 and After]])</f>
        <v>5335.9063999999998</v>
      </c>
      <c r="CM20" s="17">
        <v>12.522500000000001</v>
      </c>
      <c r="CN20" s="17">
        <v>104.2236</v>
      </c>
      <c r="CO20" s="17">
        <v>83.591800000000006</v>
      </c>
      <c r="CP20" s="18">
        <f>SUM(Table2[[#This Row],[Assistance Provided Through FY17]:[Assistance Provided FY18 and After]])</f>
        <v>187.81540000000001</v>
      </c>
      <c r="CQ20" s="17">
        <v>0</v>
      </c>
      <c r="CR20" s="17">
        <v>0</v>
      </c>
      <c r="CS20" s="17">
        <v>0</v>
      </c>
      <c r="CT20" s="18">
        <f>SUM(Table2[[#This Row],[Recapture Cancellation Reduction Amount Through FY17]:[Recapture Cancellation Reduction Amount FY18 and After]])</f>
        <v>0</v>
      </c>
      <c r="CU20" s="17">
        <v>0</v>
      </c>
      <c r="CV20" s="17">
        <v>0</v>
      </c>
      <c r="CW20" s="17">
        <v>0</v>
      </c>
      <c r="CX20" s="18">
        <f>SUM(Table2[[#This Row],[Penalty Paid Through FY17]:[Penalty Paid FY18 and After]])</f>
        <v>0</v>
      </c>
      <c r="CY20" s="17">
        <v>12.522500000000001</v>
      </c>
      <c r="CZ20" s="17">
        <v>104.2236</v>
      </c>
      <c r="DA20" s="17">
        <v>83.591800000000006</v>
      </c>
      <c r="DB20" s="18">
        <f>SUM(Table2[[#This Row],[TOTAL Assistance Net of Recapture Penalties Through FY17]:[TOTAL Assistance Net of Recapture Penalties FY18 and After]])</f>
        <v>187.81540000000001</v>
      </c>
      <c r="DC20" s="17">
        <v>280.99270000000001</v>
      </c>
      <c r="DD20" s="17">
        <v>2019.1814999999999</v>
      </c>
      <c r="DE20" s="17">
        <v>1875.7360000000001</v>
      </c>
      <c r="DF20" s="18">
        <f>SUM(Table2[[#This Row],[Company Direct Tax Revenue Before Assistance Through FY17]:[Company Direct Tax Revenue Before Assistance FY18 and After]])</f>
        <v>3894.9175</v>
      </c>
      <c r="DG20" s="17">
        <v>263.11149999999998</v>
      </c>
      <c r="DH20" s="17">
        <v>1780.7564</v>
      </c>
      <c r="DI20" s="17">
        <v>1756.3726999999999</v>
      </c>
      <c r="DJ20" s="18">
        <f>SUM(Table2[[#This Row],[Indirect and Induced Tax Revenues Through FY17]:[Indirect and Induced Tax Revenues FY18 and After]])</f>
        <v>3537.1291000000001</v>
      </c>
      <c r="DK20" s="17">
        <v>544.10419999999999</v>
      </c>
      <c r="DL20" s="17">
        <v>3799.9378999999999</v>
      </c>
      <c r="DM20" s="17">
        <v>3632.1087000000002</v>
      </c>
      <c r="DN20" s="17">
        <f>SUM(Table2[[#This Row],[TOTAL Tax Revenues Before Assistance Through FY17]:[TOTAL Tax Revenues Before Assistance FY18 and After]])</f>
        <v>7432.0465999999997</v>
      </c>
      <c r="DO20" s="17">
        <v>531.58169999999996</v>
      </c>
      <c r="DP20" s="17">
        <v>3695.7143000000001</v>
      </c>
      <c r="DQ20" s="17">
        <v>3548.5169000000001</v>
      </c>
      <c r="DR20" s="20">
        <f>SUM(Table2[[#This Row],[TOTAL Tax Revenues Net of Assistance Recapture and Penalty Through FY17]:[TOTAL Tax Revenues Net of Assistance Recapture and Penalty FY18 and After]])</f>
        <v>7244.2312000000002</v>
      </c>
      <c r="DS20" s="20">
        <v>0</v>
      </c>
      <c r="DT20" s="20">
        <v>0</v>
      </c>
      <c r="DU20" s="20">
        <v>0</v>
      </c>
      <c r="DV20" s="20">
        <v>0</v>
      </c>
      <c r="DW20" s="15">
        <v>24</v>
      </c>
      <c r="DX20" s="15">
        <v>0</v>
      </c>
      <c r="DY20" s="15">
        <v>0</v>
      </c>
      <c r="DZ20" s="15">
        <v>0</v>
      </c>
      <c r="EA20" s="15">
        <v>23</v>
      </c>
      <c r="EB20" s="15">
        <v>0</v>
      </c>
      <c r="EC20" s="15">
        <v>0</v>
      </c>
      <c r="ED20" s="15">
        <v>0</v>
      </c>
      <c r="EE20" s="15">
        <v>95.83</v>
      </c>
      <c r="EF20" s="15">
        <v>0</v>
      </c>
      <c r="EG20" s="15">
        <v>0</v>
      </c>
      <c r="EH20" s="15">
        <v>0</v>
      </c>
      <c r="EI20" s="15">
        <f>SUM(Table2[[#This Row],[Total Industrial Employees FY17]:[Total Other Employees FY17]])</f>
        <v>24</v>
      </c>
      <c r="EJ20" s="15">
        <f>SUM(Table2[[#This Row],[Number of Industrial Employees Earning More than Living Wage FY17]:[Number of Other Employees Earning More than Living Wage FY17]])</f>
        <v>23</v>
      </c>
      <c r="EK20" s="15">
        <v>95.833333333333343</v>
      </c>
    </row>
    <row r="21" spans="1:141" x14ac:dyDescent="0.2">
      <c r="A21" s="6">
        <v>92673</v>
      </c>
      <c r="B21" s="6" t="s">
        <v>220</v>
      </c>
      <c r="C21" s="7" t="s">
        <v>221</v>
      </c>
      <c r="D21" s="7" t="s">
        <v>12</v>
      </c>
      <c r="E21" s="33">
        <v>19</v>
      </c>
      <c r="F21" s="8" t="s">
        <v>2014</v>
      </c>
      <c r="G21" s="41" t="s">
        <v>1983</v>
      </c>
      <c r="H21" s="35">
        <v>34020</v>
      </c>
      <c r="I21" s="35">
        <v>10670</v>
      </c>
      <c r="J21" s="39" t="s">
        <v>3247</v>
      </c>
      <c r="K21" s="11" t="s">
        <v>2453</v>
      </c>
      <c r="L21" s="13" t="s">
        <v>2574</v>
      </c>
      <c r="M21" s="13" t="s">
        <v>2546</v>
      </c>
      <c r="N21" s="23">
        <v>1400000</v>
      </c>
      <c r="O21" s="6" t="s">
        <v>2458</v>
      </c>
      <c r="P21" s="15">
        <v>3</v>
      </c>
      <c r="Q21" s="15">
        <v>0</v>
      </c>
      <c r="R21" s="15">
        <v>88</v>
      </c>
      <c r="S21" s="15">
        <v>0</v>
      </c>
      <c r="T21" s="15">
        <v>0</v>
      </c>
      <c r="U21" s="15">
        <v>91</v>
      </c>
      <c r="V21" s="15">
        <v>89</v>
      </c>
      <c r="W21" s="15">
        <v>0</v>
      </c>
      <c r="X21" s="15">
        <v>0</v>
      </c>
      <c r="Y21" s="15">
        <v>41</v>
      </c>
      <c r="Z21" s="15">
        <v>9</v>
      </c>
      <c r="AA21" s="15">
        <v>95</v>
      </c>
      <c r="AB21" s="15">
        <v>0</v>
      </c>
      <c r="AC21" s="15">
        <v>0</v>
      </c>
      <c r="AD21" s="15">
        <v>0</v>
      </c>
      <c r="AE21" s="15">
        <v>0</v>
      </c>
      <c r="AF21" s="15">
        <v>95</v>
      </c>
      <c r="AG21" s="15" t="s">
        <v>1860</v>
      </c>
      <c r="AH21" s="15" t="s">
        <v>1861</v>
      </c>
      <c r="AI21" s="17">
        <v>24.736499999999999</v>
      </c>
      <c r="AJ21" s="17">
        <v>248.8545</v>
      </c>
      <c r="AK21" s="17">
        <v>65.141000000000005</v>
      </c>
      <c r="AL21" s="17">
        <f>SUM(Table2[[#This Row],[Company Direct Land Through FY17]:[Company Direct Land FY18 and After]])</f>
        <v>313.99549999999999</v>
      </c>
      <c r="AM21" s="17">
        <v>32.865400000000001</v>
      </c>
      <c r="AN21" s="17">
        <v>118.77209999999999</v>
      </c>
      <c r="AO21" s="17">
        <v>86.547300000000007</v>
      </c>
      <c r="AP21" s="18">
        <f>SUM(Table2[[#This Row],[Company Direct Building Through FY17]:[Company Direct Building FY18 and After]])</f>
        <v>205.3194</v>
      </c>
      <c r="AQ21" s="17">
        <v>0</v>
      </c>
      <c r="AR21" s="17">
        <v>18.870799999999999</v>
      </c>
      <c r="AS21" s="17">
        <v>0</v>
      </c>
      <c r="AT21" s="18">
        <f>SUM(Table2[[#This Row],[Mortgage Recording Tax Through FY17]:[Mortgage Recording Tax FY18 and After]])</f>
        <v>18.870799999999999</v>
      </c>
      <c r="AU21" s="17">
        <v>39.683999999999997</v>
      </c>
      <c r="AV21" s="17">
        <v>214.9786</v>
      </c>
      <c r="AW21" s="17">
        <v>104.5035</v>
      </c>
      <c r="AX21" s="18">
        <f>SUM(Table2[[#This Row],[Pilot Savings Through FY17]:[Pilot Savings FY18 and After]])</f>
        <v>319.4821</v>
      </c>
      <c r="AY21" s="17">
        <v>0</v>
      </c>
      <c r="AZ21" s="17">
        <v>18.870799999999999</v>
      </c>
      <c r="BA21" s="17">
        <v>0</v>
      </c>
      <c r="BB21" s="18">
        <f>SUM(Table2[[#This Row],[Mortgage Recording Tax Exemption Through FY17]:[Mortgage Recording Tax Exemption FY18 and After]])</f>
        <v>18.870799999999999</v>
      </c>
      <c r="BC21" s="17">
        <v>92.394000000000005</v>
      </c>
      <c r="BD21" s="17">
        <v>572.19489999999996</v>
      </c>
      <c r="BE21" s="17">
        <v>243.30930000000001</v>
      </c>
      <c r="BF21" s="18">
        <f>SUM(Table2[[#This Row],[Indirect and Induced Land Through FY17]:[Indirect and Induced Land FY18 and After]])</f>
        <v>815.50419999999997</v>
      </c>
      <c r="BG21" s="17">
        <v>171.58879999999999</v>
      </c>
      <c r="BH21" s="17">
        <v>1062.6469</v>
      </c>
      <c r="BI21" s="17">
        <v>451.86009999999999</v>
      </c>
      <c r="BJ21" s="18">
        <f>SUM(Table2[[#This Row],[Indirect and Induced Building Through FY17]:[Indirect and Induced Building FY18 and After]])</f>
        <v>1514.5070000000001</v>
      </c>
      <c r="BK21" s="17">
        <v>281.90069999999997</v>
      </c>
      <c r="BL21" s="17">
        <v>1787.4898000000001</v>
      </c>
      <c r="BM21" s="17">
        <v>742.35419999999999</v>
      </c>
      <c r="BN21" s="18">
        <f>SUM(Table2[[#This Row],[TOTAL Real Property Related Taxes Through FY17]:[TOTAL Real Property Related Taxes FY18 and After]])</f>
        <v>2529.8440000000001</v>
      </c>
      <c r="BO21" s="17">
        <v>690.58309999999994</v>
      </c>
      <c r="BP21" s="17">
        <v>4278.5079999999998</v>
      </c>
      <c r="BQ21" s="17">
        <v>1818.5735999999999</v>
      </c>
      <c r="BR21" s="18">
        <f>SUM(Table2[[#This Row],[Company Direct Through FY17]:[Company Direct FY18 and After]])</f>
        <v>6097.0815999999995</v>
      </c>
      <c r="BS21" s="17">
        <v>0</v>
      </c>
      <c r="BT21" s="17">
        <v>0</v>
      </c>
      <c r="BU21" s="17">
        <v>0</v>
      </c>
      <c r="BV21" s="18">
        <f>SUM(Table2[[#This Row],[Sales Tax Exemption Through FY17]:[Sales Tax Exemption FY18 and After]])</f>
        <v>0</v>
      </c>
      <c r="BW21" s="17">
        <v>0</v>
      </c>
      <c r="BX21" s="17">
        <v>0</v>
      </c>
      <c r="BY21" s="17">
        <v>0</v>
      </c>
      <c r="BZ21" s="17">
        <f>SUM(Table2[[#This Row],[Energy Tax Savings Through FY17]:[Energy Tax Savings FY18 and After]])</f>
        <v>0</v>
      </c>
      <c r="CA21" s="17">
        <v>0</v>
      </c>
      <c r="CB21" s="17">
        <v>0</v>
      </c>
      <c r="CC21" s="17">
        <v>0</v>
      </c>
      <c r="CD21" s="18">
        <f>SUM(Table2[[#This Row],[Tax Exempt Bond Savings Through FY17]:[Tax Exempt Bond Savings FY18 and After]])</f>
        <v>0</v>
      </c>
      <c r="CE21" s="17">
        <v>290.51650000000001</v>
      </c>
      <c r="CF21" s="17">
        <v>2061.8696</v>
      </c>
      <c r="CG21" s="17">
        <v>765.04290000000003</v>
      </c>
      <c r="CH21" s="18">
        <f>SUM(Table2[[#This Row],[Indirect and Induced Through FY17]:[Indirect and Induced FY18 and After]])</f>
        <v>2826.9124999999999</v>
      </c>
      <c r="CI21" s="17">
        <v>981.09960000000001</v>
      </c>
      <c r="CJ21" s="17">
        <v>6340.3775999999998</v>
      </c>
      <c r="CK21" s="17">
        <v>2583.6165000000001</v>
      </c>
      <c r="CL21" s="18">
        <f>SUM(Table2[[#This Row],[TOTAL Income Consumption Use Taxes Through FY17]:[TOTAL Income Consumption Use Taxes FY18 and After]])</f>
        <v>8923.9940999999999</v>
      </c>
      <c r="CM21" s="17">
        <v>39.683999999999997</v>
      </c>
      <c r="CN21" s="17">
        <v>233.8494</v>
      </c>
      <c r="CO21" s="17">
        <v>104.5035</v>
      </c>
      <c r="CP21" s="18">
        <f>SUM(Table2[[#This Row],[Assistance Provided Through FY17]:[Assistance Provided FY18 and After]])</f>
        <v>338.35289999999998</v>
      </c>
      <c r="CQ21" s="17">
        <v>0</v>
      </c>
      <c r="CR21" s="17">
        <v>0</v>
      </c>
      <c r="CS21" s="17">
        <v>0</v>
      </c>
      <c r="CT21" s="18">
        <f>SUM(Table2[[#This Row],[Recapture Cancellation Reduction Amount Through FY17]:[Recapture Cancellation Reduction Amount FY18 and After]])</f>
        <v>0</v>
      </c>
      <c r="CU21" s="17">
        <v>0</v>
      </c>
      <c r="CV21" s="17">
        <v>0</v>
      </c>
      <c r="CW21" s="17">
        <v>0</v>
      </c>
      <c r="CX21" s="18">
        <f>SUM(Table2[[#This Row],[Penalty Paid Through FY17]:[Penalty Paid FY18 and After]])</f>
        <v>0</v>
      </c>
      <c r="CY21" s="17">
        <v>39.683999999999997</v>
      </c>
      <c r="CZ21" s="17">
        <v>233.8494</v>
      </c>
      <c r="DA21" s="17">
        <v>104.5035</v>
      </c>
      <c r="DB21" s="18">
        <f>SUM(Table2[[#This Row],[TOTAL Assistance Net of Recapture Penalties Through FY17]:[TOTAL Assistance Net of Recapture Penalties FY18 and After]])</f>
        <v>338.35289999999998</v>
      </c>
      <c r="DC21" s="17">
        <v>748.18499999999995</v>
      </c>
      <c r="DD21" s="17">
        <v>4665.0054</v>
      </c>
      <c r="DE21" s="17">
        <v>1970.2619</v>
      </c>
      <c r="DF21" s="18">
        <f>SUM(Table2[[#This Row],[Company Direct Tax Revenue Before Assistance Through FY17]:[Company Direct Tax Revenue Before Assistance FY18 and After]])</f>
        <v>6635.2672999999995</v>
      </c>
      <c r="DG21" s="17">
        <v>554.49929999999995</v>
      </c>
      <c r="DH21" s="17">
        <v>3696.7114000000001</v>
      </c>
      <c r="DI21" s="17">
        <v>1460.2122999999999</v>
      </c>
      <c r="DJ21" s="18">
        <f>SUM(Table2[[#This Row],[Indirect and Induced Tax Revenues Through FY17]:[Indirect and Induced Tax Revenues FY18 and After]])</f>
        <v>5156.9237000000003</v>
      </c>
      <c r="DK21" s="17">
        <v>1302.6842999999999</v>
      </c>
      <c r="DL21" s="17">
        <v>8361.7168000000001</v>
      </c>
      <c r="DM21" s="17">
        <v>3430.4742000000001</v>
      </c>
      <c r="DN21" s="17">
        <f>SUM(Table2[[#This Row],[TOTAL Tax Revenues Before Assistance Through FY17]:[TOTAL Tax Revenues Before Assistance FY18 and After]])</f>
        <v>11792.191000000001</v>
      </c>
      <c r="DO21" s="17">
        <v>1263.0002999999999</v>
      </c>
      <c r="DP21" s="17">
        <v>8127.8674000000001</v>
      </c>
      <c r="DQ21" s="17">
        <v>3325.9706999999999</v>
      </c>
      <c r="DR21" s="20">
        <f>SUM(Table2[[#This Row],[TOTAL Tax Revenues Net of Assistance Recapture and Penalty Through FY17]:[TOTAL Tax Revenues Net of Assistance Recapture and Penalty FY18 and After]])</f>
        <v>11453.838100000001</v>
      </c>
      <c r="DS21" s="20">
        <v>0</v>
      </c>
      <c r="DT21" s="20">
        <v>0</v>
      </c>
      <c r="DU21" s="20">
        <v>0</v>
      </c>
      <c r="DV21" s="20">
        <v>0</v>
      </c>
      <c r="DW21" s="15">
        <v>91</v>
      </c>
      <c r="DX21" s="15">
        <v>0</v>
      </c>
      <c r="DY21" s="15">
        <v>0</v>
      </c>
      <c r="DZ21" s="15">
        <v>0</v>
      </c>
      <c r="EA21" s="15">
        <v>79</v>
      </c>
      <c r="EB21" s="15">
        <v>0</v>
      </c>
      <c r="EC21" s="15">
        <v>0</v>
      </c>
      <c r="ED21" s="15">
        <v>0</v>
      </c>
      <c r="EE21" s="15">
        <v>86.81</v>
      </c>
      <c r="EF21" s="15">
        <v>0</v>
      </c>
      <c r="EG21" s="15">
        <v>0</v>
      </c>
      <c r="EH21" s="15">
        <v>0</v>
      </c>
      <c r="EI21" s="15">
        <f>SUM(Table2[[#This Row],[Total Industrial Employees FY17]:[Total Other Employees FY17]])</f>
        <v>91</v>
      </c>
      <c r="EJ21" s="15">
        <f>SUM(Table2[[#This Row],[Number of Industrial Employees Earning More than Living Wage FY17]:[Number of Other Employees Earning More than Living Wage FY17]])</f>
        <v>79</v>
      </c>
      <c r="EK21" s="15">
        <v>86.813186813186817</v>
      </c>
    </row>
    <row r="22" spans="1:141" x14ac:dyDescent="0.2">
      <c r="A22" s="6">
        <v>94041</v>
      </c>
      <c r="B22" s="6" t="s">
        <v>1590</v>
      </c>
      <c r="C22" s="7" t="s">
        <v>1048</v>
      </c>
      <c r="D22" s="7" t="s">
        <v>12</v>
      </c>
      <c r="E22" s="33">
        <v>22</v>
      </c>
      <c r="F22" s="8" t="s">
        <v>1914</v>
      </c>
      <c r="G22" s="41" t="s">
        <v>2047</v>
      </c>
      <c r="H22" s="35">
        <v>25000</v>
      </c>
      <c r="I22" s="35">
        <v>26250</v>
      </c>
      <c r="J22" s="39" t="s">
        <v>3355</v>
      </c>
      <c r="K22" s="11" t="s">
        <v>2453</v>
      </c>
      <c r="L22" s="13" t="s">
        <v>3046</v>
      </c>
      <c r="M22" s="13" t="s">
        <v>2955</v>
      </c>
      <c r="N22" s="23">
        <v>2120000</v>
      </c>
      <c r="O22" s="6" t="s">
        <v>2527</v>
      </c>
      <c r="P22" s="15">
        <v>0</v>
      </c>
      <c r="Q22" s="15">
        <v>0</v>
      </c>
      <c r="R22" s="15">
        <v>41</v>
      </c>
      <c r="S22" s="15">
        <v>0</v>
      </c>
      <c r="T22" s="15">
        <v>41</v>
      </c>
      <c r="U22" s="15">
        <v>82</v>
      </c>
      <c r="V22" s="15">
        <v>82</v>
      </c>
      <c r="W22" s="15">
        <v>40</v>
      </c>
      <c r="X22" s="15">
        <v>0</v>
      </c>
      <c r="Y22" s="15">
        <v>43</v>
      </c>
      <c r="Z22" s="15">
        <v>7</v>
      </c>
      <c r="AA22" s="15">
        <v>44</v>
      </c>
      <c r="AB22" s="15">
        <v>0</v>
      </c>
      <c r="AC22" s="15">
        <v>0</v>
      </c>
      <c r="AD22" s="15">
        <v>0</v>
      </c>
      <c r="AE22" s="15">
        <v>0</v>
      </c>
      <c r="AF22" s="15">
        <v>44</v>
      </c>
      <c r="AG22" s="15" t="s">
        <v>1860</v>
      </c>
      <c r="AH22" s="15" t="s">
        <v>1861</v>
      </c>
      <c r="AI22" s="17">
        <v>32.4527</v>
      </c>
      <c r="AJ22" s="17">
        <v>74.045199999999994</v>
      </c>
      <c r="AK22" s="17">
        <v>490.01130000000001</v>
      </c>
      <c r="AL22" s="17">
        <f>SUM(Table2[[#This Row],[Company Direct Land Through FY17]:[Company Direct Land FY18 and After]])</f>
        <v>564.05650000000003</v>
      </c>
      <c r="AM22" s="17">
        <v>10.577199999999999</v>
      </c>
      <c r="AN22" s="17">
        <v>93.494699999999995</v>
      </c>
      <c r="AO22" s="17">
        <v>159.71</v>
      </c>
      <c r="AP22" s="18">
        <f>SUM(Table2[[#This Row],[Company Direct Building Through FY17]:[Company Direct Building FY18 and After]])</f>
        <v>253.2047</v>
      </c>
      <c r="AQ22" s="17">
        <v>0</v>
      </c>
      <c r="AR22" s="17">
        <v>0</v>
      </c>
      <c r="AS22" s="17">
        <v>0</v>
      </c>
      <c r="AT22" s="18">
        <f>SUM(Table2[[#This Row],[Mortgage Recording Tax Through FY17]:[Mortgage Recording Tax FY18 and After]])</f>
        <v>0</v>
      </c>
      <c r="AU22" s="17">
        <v>29.234400000000001</v>
      </c>
      <c r="AV22" s="17">
        <v>53.471400000000003</v>
      </c>
      <c r="AW22" s="17">
        <v>441.41759999999999</v>
      </c>
      <c r="AX22" s="18">
        <f>SUM(Table2[[#This Row],[Pilot Savings Through FY17]:[Pilot Savings FY18 and After]])</f>
        <v>494.88900000000001</v>
      </c>
      <c r="AY22" s="17">
        <v>0</v>
      </c>
      <c r="AZ22" s="17">
        <v>0</v>
      </c>
      <c r="BA22" s="17">
        <v>0</v>
      </c>
      <c r="BB22" s="18">
        <f>SUM(Table2[[#This Row],[Mortgage Recording Tax Exemption Through FY17]:[Mortgage Recording Tax Exemption FY18 and After]])</f>
        <v>0</v>
      </c>
      <c r="BC22" s="17">
        <v>174.13890000000001</v>
      </c>
      <c r="BD22" s="17">
        <v>385.25060000000002</v>
      </c>
      <c r="BE22" s="17">
        <v>1998.8558</v>
      </c>
      <c r="BF22" s="18">
        <f>SUM(Table2[[#This Row],[Indirect and Induced Land Through FY17]:[Indirect and Induced Land FY18 and After]])</f>
        <v>2384.1064000000001</v>
      </c>
      <c r="BG22" s="17">
        <v>323.40089999999998</v>
      </c>
      <c r="BH22" s="17">
        <v>715.46569999999997</v>
      </c>
      <c r="BI22" s="17">
        <v>3712.1624999999999</v>
      </c>
      <c r="BJ22" s="18">
        <f>SUM(Table2[[#This Row],[Indirect and Induced Building Through FY17]:[Indirect and Induced Building FY18 and After]])</f>
        <v>4427.6282000000001</v>
      </c>
      <c r="BK22" s="17">
        <v>511.33530000000002</v>
      </c>
      <c r="BL22" s="17">
        <v>1214.7847999999999</v>
      </c>
      <c r="BM22" s="17">
        <v>5919.3220000000001</v>
      </c>
      <c r="BN22" s="18">
        <f>SUM(Table2[[#This Row],[TOTAL Real Property Related Taxes Through FY17]:[TOTAL Real Property Related Taxes FY18 and After]])</f>
        <v>7134.1067999999996</v>
      </c>
      <c r="BO22" s="17">
        <v>1556.2963</v>
      </c>
      <c r="BP22" s="17">
        <v>3485.4454000000001</v>
      </c>
      <c r="BQ22" s="17">
        <v>19726.608400000001</v>
      </c>
      <c r="BR22" s="18">
        <f>SUM(Table2[[#This Row],[Company Direct Through FY17]:[Company Direct FY18 and After]])</f>
        <v>23212.053800000002</v>
      </c>
      <c r="BS22" s="17">
        <v>6.5600000000000006E-2</v>
      </c>
      <c r="BT22" s="17">
        <v>4.9405000000000001</v>
      </c>
      <c r="BU22" s="17">
        <v>0</v>
      </c>
      <c r="BV22" s="18">
        <f>SUM(Table2[[#This Row],[Sales Tax Exemption Through FY17]:[Sales Tax Exemption FY18 and After]])</f>
        <v>4.9405000000000001</v>
      </c>
      <c r="BW22" s="17">
        <v>0</v>
      </c>
      <c r="BX22" s="17">
        <v>0</v>
      </c>
      <c r="BY22" s="17">
        <v>0</v>
      </c>
      <c r="BZ22" s="17">
        <f>SUM(Table2[[#This Row],[Energy Tax Savings Through FY17]:[Energy Tax Savings FY18 and After]])</f>
        <v>0</v>
      </c>
      <c r="CA22" s="17">
        <v>0</v>
      </c>
      <c r="CB22" s="17">
        <v>0</v>
      </c>
      <c r="CC22" s="17">
        <v>0</v>
      </c>
      <c r="CD22" s="18">
        <f>SUM(Table2[[#This Row],[Tax Exempt Bond Savings Through FY17]:[Tax Exempt Bond Savings FY18 and After]])</f>
        <v>0</v>
      </c>
      <c r="CE22" s="17">
        <v>547.5489</v>
      </c>
      <c r="CF22" s="17">
        <v>1222.3657000000001</v>
      </c>
      <c r="CG22" s="17">
        <v>8267.6136999999999</v>
      </c>
      <c r="CH22" s="18">
        <f>SUM(Table2[[#This Row],[Indirect and Induced Through FY17]:[Indirect and Induced FY18 and After]])</f>
        <v>9489.9794000000002</v>
      </c>
      <c r="CI22" s="17">
        <v>2103.7795999999998</v>
      </c>
      <c r="CJ22" s="17">
        <v>4702.8706000000002</v>
      </c>
      <c r="CK22" s="17">
        <v>27994.222099999999</v>
      </c>
      <c r="CL22" s="18">
        <f>SUM(Table2[[#This Row],[TOTAL Income Consumption Use Taxes Through FY17]:[TOTAL Income Consumption Use Taxes FY18 and After]])</f>
        <v>32697.092700000001</v>
      </c>
      <c r="CM22" s="17">
        <v>29.3</v>
      </c>
      <c r="CN22" s="17">
        <v>58.411900000000003</v>
      </c>
      <c r="CO22" s="17">
        <v>441.41759999999999</v>
      </c>
      <c r="CP22" s="18">
        <f>SUM(Table2[[#This Row],[Assistance Provided Through FY17]:[Assistance Provided FY18 and After]])</f>
        <v>499.8295</v>
      </c>
      <c r="CQ22" s="17">
        <v>0</v>
      </c>
      <c r="CR22" s="17">
        <v>0</v>
      </c>
      <c r="CS22" s="17">
        <v>0</v>
      </c>
      <c r="CT22" s="18">
        <f>SUM(Table2[[#This Row],[Recapture Cancellation Reduction Amount Through FY17]:[Recapture Cancellation Reduction Amount FY18 and After]])</f>
        <v>0</v>
      </c>
      <c r="CU22" s="17">
        <v>0</v>
      </c>
      <c r="CV22" s="17">
        <v>0</v>
      </c>
      <c r="CW22" s="17">
        <v>0</v>
      </c>
      <c r="CX22" s="18">
        <f>SUM(Table2[[#This Row],[Penalty Paid Through FY17]:[Penalty Paid FY18 and After]])</f>
        <v>0</v>
      </c>
      <c r="CY22" s="17">
        <v>29.3</v>
      </c>
      <c r="CZ22" s="17">
        <v>58.411900000000003</v>
      </c>
      <c r="DA22" s="17">
        <v>441.41759999999999</v>
      </c>
      <c r="DB22" s="18">
        <f>SUM(Table2[[#This Row],[TOTAL Assistance Net of Recapture Penalties Through FY17]:[TOTAL Assistance Net of Recapture Penalties FY18 and After]])</f>
        <v>499.8295</v>
      </c>
      <c r="DC22" s="17">
        <v>1599.3262</v>
      </c>
      <c r="DD22" s="17">
        <v>3652.9852999999998</v>
      </c>
      <c r="DE22" s="17">
        <v>20376.329699999998</v>
      </c>
      <c r="DF22" s="18">
        <f>SUM(Table2[[#This Row],[Company Direct Tax Revenue Before Assistance Through FY17]:[Company Direct Tax Revenue Before Assistance FY18 and After]])</f>
        <v>24029.314999999999</v>
      </c>
      <c r="DG22" s="17">
        <v>1045.0887</v>
      </c>
      <c r="DH22" s="17">
        <v>2323.0819999999999</v>
      </c>
      <c r="DI22" s="17">
        <v>13978.632</v>
      </c>
      <c r="DJ22" s="18">
        <f>SUM(Table2[[#This Row],[Indirect and Induced Tax Revenues Through FY17]:[Indirect and Induced Tax Revenues FY18 and After]])</f>
        <v>16301.714</v>
      </c>
      <c r="DK22" s="17">
        <v>2644.4149000000002</v>
      </c>
      <c r="DL22" s="17">
        <v>5976.0672999999997</v>
      </c>
      <c r="DM22" s="17">
        <v>34354.9617</v>
      </c>
      <c r="DN22" s="17">
        <f>SUM(Table2[[#This Row],[TOTAL Tax Revenues Before Assistance Through FY17]:[TOTAL Tax Revenues Before Assistance FY18 and After]])</f>
        <v>40331.029000000002</v>
      </c>
      <c r="DO22" s="17">
        <v>2615.1149</v>
      </c>
      <c r="DP22" s="17">
        <v>5917.6553999999996</v>
      </c>
      <c r="DQ22" s="17">
        <v>33913.544099999999</v>
      </c>
      <c r="DR22" s="20">
        <f>SUM(Table2[[#This Row],[TOTAL Tax Revenues Net of Assistance Recapture and Penalty Through FY17]:[TOTAL Tax Revenues Net of Assistance Recapture and Penalty FY18 and After]])</f>
        <v>39831.199500000002</v>
      </c>
      <c r="DS22" s="20">
        <v>0</v>
      </c>
      <c r="DT22" s="20">
        <v>0</v>
      </c>
      <c r="DU22" s="20">
        <v>0</v>
      </c>
      <c r="DV22" s="20">
        <v>0</v>
      </c>
      <c r="DW22" s="15">
        <v>0</v>
      </c>
      <c r="DX22" s="15">
        <v>0</v>
      </c>
      <c r="DY22" s="15">
        <v>0</v>
      </c>
      <c r="DZ22" s="15">
        <v>0</v>
      </c>
      <c r="EA22" s="15">
        <v>0</v>
      </c>
      <c r="EB22" s="15">
        <v>0</v>
      </c>
      <c r="EC22" s="15">
        <v>0</v>
      </c>
      <c r="ED22" s="15">
        <v>0</v>
      </c>
      <c r="EE22" s="15">
        <v>0</v>
      </c>
      <c r="EF22" s="15">
        <v>0</v>
      </c>
      <c r="EG22" s="15">
        <v>0</v>
      </c>
      <c r="EH22" s="15">
        <v>0</v>
      </c>
      <c r="EI22" s="15">
        <f>SUM(Table2[[#This Row],[Total Industrial Employees FY17]:[Total Other Employees FY17]])</f>
        <v>0</v>
      </c>
      <c r="EJ22" s="15">
        <f>SUM(Table2[[#This Row],[Number of Industrial Employees Earning More than Living Wage FY17]:[Number of Other Employees Earning More than Living Wage FY17]])</f>
        <v>0</v>
      </c>
      <c r="EK22" s="15">
        <v>0</v>
      </c>
    </row>
    <row r="23" spans="1:141" x14ac:dyDescent="0.2">
      <c r="A23" s="6">
        <v>92745</v>
      </c>
      <c r="B23" s="6" t="s">
        <v>309</v>
      </c>
      <c r="C23" s="7" t="s">
        <v>310</v>
      </c>
      <c r="D23" s="7" t="s">
        <v>12</v>
      </c>
      <c r="E23" s="33">
        <v>34</v>
      </c>
      <c r="F23" s="8" t="s">
        <v>2038</v>
      </c>
      <c r="G23" s="41" t="s">
        <v>1932</v>
      </c>
      <c r="H23" s="35">
        <v>85147</v>
      </c>
      <c r="I23" s="35">
        <v>72606</v>
      </c>
      <c r="J23" s="39" t="s">
        <v>3256</v>
      </c>
      <c r="K23" s="11" t="s">
        <v>2477</v>
      </c>
      <c r="L23" s="13" t="s">
        <v>2624</v>
      </c>
      <c r="M23" s="13" t="s">
        <v>2598</v>
      </c>
      <c r="N23" s="23">
        <v>5525000</v>
      </c>
      <c r="O23" s="6" t="s">
        <v>2490</v>
      </c>
      <c r="P23" s="15">
        <v>0</v>
      </c>
      <c r="Q23" s="15">
        <v>0</v>
      </c>
      <c r="R23" s="15">
        <v>192</v>
      </c>
      <c r="S23" s="15">
        <v>0</v>
      </c>
      <c r="T23" s="15">
        <v>0</v>
      </c>
      <c r="U23" s="15">
        <v>192</v>
      </c>
      <c r="V23" s="15">
        <v>192</v>
      </c>
      <c r="W23" s="15">
        <v>0</v>
      </c>
      <c r="X23" s="15">
        <v>0</v>
      </c>
      <c r="Y23" s="15">
        <v>0</v>
      </c>
      <c r="Z23" s="15">
        <v>10</v>
      </c>
      <c r="AA23" s="15">
        <v>70</v>
      </c>
      <c r="AB23" s="15">
        <v>0</v>
      </c>
      <c r="AC23" s="15">
        <v>0</v>
      </c>
      <c r="AD23" s="15">
        <v>0</v>
      </c>
      <c r="AE23" s="15">
        <v>0</v>
      </c>
      <c r="AF23" s="15">
        <v>70</v>
      </c>
      <c r="AG23" s="15" t="s">
        <v>1860</v>
      </c>
      <c r="AH23" s="15" t="s">
        <v>1861</v>
      </c>
      <c r="AI23" s="17">
        <v>50.513599999999997</v>
      </c>
      <c r="AJ23" s="17">
        <v>542.57100000000003</v>
      </c>
      <c r="AK23" s="17">
        <v>189.8897</v>
      </c>
      <c r="AL23" s="17">
        <f>SUM(Table2[[#This Row],[Company Direct Land Through FY17]:[Company Direct Land FY18 and After]])</f>
        <v>732.46070000000009</v>
      </c>
      <c r="AM23" s="17">
        <v>408.0181</v>
      </c>
      <c r="AN23" s="17">
        <v>1451.4127000000001</v>
      </c>
      <c r="AO23" s="17">
        <v>1533.8101999999999</v>
      </c>
      <c r="AP23" s="18">
        <f>SUM(Table2[[#This Row],[Company Direct Building Through FY17]:[Company Direct Building FY18 and After]])</f>
        <v>2985.2228999999998</v>
      </c>
      <c r="AQ23" s="17">
        <v>0</v>
      </c>
      <c r="AR23" s="17">
        <v>96.936099999999996</v>
      </c>
      <c r="AS23" s="17">
        <v>0</v>
      </c>
      <c r="AT23" s="18">
        <f>SUM(Table2[[#This Row],[Mortgage Recording Tax Through FY17]:[Mortgage Recording Tax FY18 and After]])</f>
        <v>96.936099999999996</v>
      </c>
      <c r="AU23" s="17">
        <v>387.01920000000001</v>
      </c>
      <c r="AV23" s="17">
        <v>1674.8254999999999</v>
      </c>
      <c r="AW23" s="17">
        <v>1454.8717999999999</v>
      </c>
      <c r="AX23" s="18">
        <f>SUM(Table2[[#This Row],[Pilot Savings Through FY17]:[Pilot Savings FY18 and After]])</f>
        <v>3129.6972999999998</v>
      </c>
      <c r="AY23" s="17">
        <v>0</v>
      </c>
      <c r="AZ23" s="17">
        <v>96.936099999999996</v>
      </c>
      <c r="BA23" s="17">
        <v>0</v>
      </c>
      <c r="BB23" s="18">
        <f>SUM(Table2[[#This Row],[Mortgage Recording Tax Exemption Through FY17]:[Mortgage Recording Tax Exemption FY18 and After]])</f>
        <v>96.936099999999996</v>
      </c>
      <c r="BC23" s="17">
        <v>194.37549999999999</v>
      </c>
      <c r="BD23" s="17">
        <v>1504.8608999999999</v>
      </c>
      <c r="BE23" s="17">
        <v>730.69079999999997</v>
      </c>
      <c r="BF23" s="18">
        <f>SUM(Table2[[#This Row],[Indirect and Induced Land Through FY17]:[Indirect and Induced Land FY18 and After]])</f>
        <v>2235.5517</v>
      </c>
      <c r="BG23" s="17">
        <v>360.983</v>
      </c>
      <c r="BH23" s="17">
        <v>2794.7417999999998</v>
      </c>
      <c r="BI23" s="17">
        <v>1356.9970000000001</v>
      </c>
      <c r="BJ23" s="18">
        <f>SUM(Table2[[#This Row],[Indirect and Induced Building Through FY17]:[Indirect and Induced Building FY18 and After]])</f>
        <v>4151.7388000000001</v>
      </c>
      <c r="BK23" s="17">
        <v>626.87099999999998</v>
      </c>
      <c r="BL23" s="17">
        <v>4618.7609000000002</v>
      </c>
      <c r="BM23" s="17">
        <v>2356.5158999999999</v>
      </c>
      <c r="BN23" s="18">
        <f>SUM(Table2[[#This Row],[TOTAL Real Property Related Taxes Through FY17]:[TOTAL Real Property Related Taxes FY18 and After]])</f>
        <v>6975.2767999999996</v>
      </c>
      <c r="BO23" s="17">
        <v>1414.5503000000001</v>
      </c>
      <c r="BP23" s="17">
        <v>10688.7966</v>
      </c>
      <c r="BQ23" s="17">
        <v>5317.5370999999996</v>
      </c>
      <c r="BR23" s="18">
        <f>SUM(Table2[[#This Row],[Company Direct Through FY17]:[Company Direct FY18 and After]])</f>
        <v>16006.333699999999</v>
      </c>
      <c r="BS23" s="17">
        <v>0</v>
      </c>
      <c r="BT23" s="17">
        <v>24.571000000000002</v>
      </c>
      <c r="BU23" s="17">
        <v>0</v>
      </c>
      <c r="BV23" s="18">
        <f>SUM(Table2[[#This Row],[Sales Tax Exemption Through FY17]:[Sales Tax Exemption FY18 and After]])</f>
        <v>24.571000000000002</v>
      </c>
      <c r="BW23" s="17">
        <v>0</v>
      </c>
      <c r="BX23" s="17">
        <v>0</v>
      </c>
      <c r="BY23" s="17">
        <v>0</v>
      </c>
      <c r="BZ23" s="17">
        <f>SUM(Table2[[#This Row],[Energy Tax Savings Through FY17]:[Energy Tax Savings FY18 and After]])</f>
        <v>0</v>
      </c>
      <c r="CA23" s="17">
        <v>1.0933999999999999</v>
      </c>
      <c r="CB23" s="17">
        <v>26.760300000000001</v>
      </c>
      <c r="CC23" s="17">
        <v>3.3203</v>
      </c>
      <c r="CD23" s="18">
        <f>SUM(Table2[[#This Row],[Tax Exempt Bond Savings Through FY17]:[Tax Exempt Bond Savings FY18 and After]])</f>
        <v>30.0806</v>
      </c>
      <c r="CE23" s="17">
        <v>611.17909999999995</v>
      </c>
      <c r="CF23" s="17">
        <v>5361.4982</v>
      </c>
      <c r="CG23" s="17">
        <v>2297.5275000000001</v>
      </c>
      <c r="CH23" s="18">
        <f>SUM(Table2[[#This Row],[Indirect and Induced Through FY17]:[Indirect and Induced FY18 and After]])</f>
        <v>7659.0257000000001</v>
      </c>
      <c r="CI23" s="17">
        <v>2024.636</v>
      </c>
      <c r="CJ23" s="17">
        <v>15998.9635</v>
      </c>
      <c r="CK23" s="17">
        <v>7611.7443000000003</v>
      </c>
      <c r="CL23" s="18">
        <f>SUM(Table2[[#This Row],[TOTAL Income Consumption Use Taxes Through FY17]:[TOTAL Income Consumption Use Taxes FY18 and After]])</f>
        <v>23610.7078</v>
      </c>
      <c r="CM23" s="17">
        <v>388.11259999999999</v>
      </c>
      <c r="CN23" s="17">
        <v>1823.0929000000001</v>
      </c>
      <c r="CO23" s="17">
        <v>1458.1921</v>
      </c>
      <c r="CP23" s="18">
        <f>SUM(Table2[[#This Row],[Assistance Provided Through FY17]:[Assistance Provided FY18 and After]])</f>
        <v>3281.2849999999999</v>
      </c>
      <c r="CQ23" s="17">
        <v>0</v>
      </c>
      <c r="CR23" s="17">
        <v>0</v>
      </c>
      <c r="CS23" s="17">
        <v>0</v>
      </c>
      <c r="CT23" s="18">
        <f>SUM(Table2[[#This Row],[Recapture Cancellation Reduction Amount Through FY17]:[Recapture Cancellation Reduction Amount FY18 and After]])</f>
        <v>0</v>
      </c>
      <c r="CU23" s="17">
        <v>0</v>
      </c>
      <c r="CV23" s="17">
        <v>0</v>
      </c>
      <c r="CW23" s="17">
        <v>0</v>
      </c>
      <c r="CX23" s="18">
        <f>SUM(Table2[[#This Row],[Penalty Paid Through FY17]:[Penalty Paid FY18 and After]])</f>
        <v>0</v>
      </c>
      <c r="CY23" s="17">
        <v>388.11259999999999</v>
      </c>
      <c r="CZ23" s="17">
        <v>1823.0929000000001</v>
      </c>
      <c r="DA23" s="17">
        <v>1458.1921</v>
      </c>
      <c r="DB23" s="18">
        <f>SUM(Table2[[#This Row],[TOTAL Assistance Net of Recapture Penalties Through FY17]:[TOTAL Assistance Net of Recapture Penalties FY18 and After]])</f>
        <v>3281.2849999999999</v>
      </c>
      <c r="DC23" s="17">
        <v>1873.0820000000001</v>
      </c>
      <c r="DD23" s="17">
        <v>12779.716399999999</v>
      </c>
      <c r="DE23" s="17">
        <v>7041.2370000000001</v>
      </c>
      <c r="DF23" s="18">
        <f>SUM(Table2[[#This Row],[Company Direct Tax Revenue Before Assistance Through FY17]:[Company Direct Tax Revenue Before Assistance FY18 and After]])</f>
        <v>19820.953399999999</v>
      </c>
      <c r="DG23" s="17">
        <v>1166.5376000000001</v>
      </c>
      <c r="DH23" s="17">
        <v>9661.1008999999995</v>
      </c>
      <c r="DI23" s="17">
        <v>4385.2152999999998</v>
      </c>
      <c r="DJ23" s="18">
        <f>SUM(Table2[[#This Row],[Indirect and Induced Tax Revenues Through FY17]:[Indirect and Induced Tax Revenues FY18 and After]])</f>
        <v>14046.316199999999</v>
      </c>
      <c r="DK23" s="17">
        <v>3039.6196</v>
      </c>
      <c r="DL23" s="17">
        <v>22440.817299999999</v>
      </c>
      <c r="DM23" s="17">
        <v>11426.452300000001</v>
      </c>
      <c r="DN23" s="17">
        <f>SUM(Table2[[#This Row],[TOTAL Tax Revenues Before Assistance Through FY17]:[TOTAL Tax Revenues Before Assistance FY18 and After]])</f>
        <v>33867.2696</v>
      </c>
      <c r="DO23" s="17">
        <v>2651.5070000000001</v>
      </c>
      <c r="DP23" s="17">
        <v>20617.724399999999</v>
      </c>
      <c r="DQ23" s="17">
        <v>9968.2602000000006</v>
      </c>
      <c r="DR23" s="20">
        <f>SUM(Table2[[#This Row],[TOTAL Tax Revenues Net of Assistance Recapture and Penalty Through FY17]:[TOTAL Tax Revenues Net of Assistance Recapture and Penalty FY18 and After]])</f>
        <v>30585.9846</v>
      </c>
      <c r="DS23" s="20">
        <v>0</v>
      </c>
      <c r="DT23" s="20">
        <v>0</v>
      </c>
      <c r="DU23" s="20">
        <v>0</v>
      </c>
      <c r="DV23" s="20">
        <v>0</v>
      </c>
      <c r="DW23" s="15">
        <v>130</v>
      </c>
      <c r="DX23" s="15">
        <v>0</v>
      </c>
      <c r="DY23" s="15">
        <v>0</v>
      </c>
      <c r="DZ23" s="15">
        <v>62</v>
      </c>
      <c r="EA23" s="15">
        <v>130</v>
      </c>
      <c r="EB23" s="15">
        <v>0</v>
      </c>
      <c r="EC23" s="15">
        <v>0</v>
      </c>
      <c r="ED23" s="15">
        <v>62</v>
      </c>
      <c r="EE23" s="15">
        <v>100</v>
      </c>
      <c r="EF23" s="15">
        <v>0</v>
      </c>
      <c r="EG23" s="15">
        <v>0</v>
      </c>
      <c r="EH23" s="15">
        <v>100</v>
      </c>
      <c r="EI23" s="15">
        <f>SUM(Table2[[#This Row],[Total Industrial Employees FY17]:[Total Other Employees FY17]])</f>
        <v>192</v>
      </c>
      <c r="EJ23" s="15">
        <f>SUM(Table2[[#This Row],[Number of Industrial Employees Earning More than Living Wage FY17]:[Number of Other Employees Earning More than Living Wage FY17]])</f>
        <v>192</v>
      </c>
      <c r="EK23" s="15">
        <v>100</v>
      </c>
    </row>
    <row r="24" spans="1:141" x14ac:dyDescent="0.2">
      <c r="A24" s="6">
        <v>92359</v>
      </c>
      <c r="B24" s="6" t="s">
        <v>84</v>
      </c>
      <c r="C24" s="7" t="s">
        <v>85</v>
      </c>
      <c r="D24" s="7" t="s">
        <v>6</v>
      </c>
      <c r="E24" s="33">
        <v>17</v>
      </c>
      <c r="F24" s="8" t="s">
        <v>1917</v>
      </c>
      <c r="G24" s="41" t="s">
        <v>1918</v>
      </c>
      <c r="H24" s="35">
        <v>451000</v>
      </c>
      <c r="I24" s="35">
        <v>193731</v>
      </c>
      <c r="J24" s="39" t="s">
        <v>3200</v>
      </c>
      <c r="K24" s="11" t="s">
        <v>2453</v>
      </c>
      <c r="L24" s="13" t="s">
        <v>2513</v>
      </c>
      <c r="M24" s="13" t="s">
        <v>2493</v>
      </c>
      <c r="N24" s="23">
        <v>3397000</v>
      </c>
      <c r="O24" s="6" t="s">
        <v>2458</v>
      </c>
      <c r="P24" s="15">
        <v>0</v>
      </c>
      <c r="Q24" s="15">
        <v>0</v>
      </c>
      <c r="R24" s="15">
        <v>0</v>
      </c>
      <c r="S24" s="15">
        <v>0</v>
      </c>
      <c r="T24" s="15">
        <v>0</v>
      </c>
      <c r="U24" s="15">
        <v>0</v>
      </c>
      <c r="V24" s="15">
        <v>72</v>
      </c>
      <c r="W24" s="15">
        <v>0</v>
      </c>
      <c r="X24" s="15">
        <v>0</v>
      </c>
      <c r="Y24" s="15">
        <v>75</v>
      </c>
      <c r="Z24" s="15">
        <v>100</v>
      </c>
      <c r="AA24" s="15">
        <v>0</v>
      </c>
      <c r="AB24" s="15">
        <v>0</v>
      </c>
      <c r="AC24" s="15">
        <v>0</v>
      </c>
      <c r="AD24" s="15">
        <v>0</v>
      </c>
      <c r="AE24" s="15">
        <v>0</v>
      </c>
      <c r="AF24" s="15">
        <v>0</v>
      </c>
      <c r="AG24" s="15"/>
      <c r="AH24" s="15"/>
      <c r="AI24" s="17">
        <v>121.32129999999999</v>
      </c>
      <c r="AJ24" s="17">
        <v>2092.6502999999998</v>
      </c>
      <c r="AK24" s="17">
        <v>228.6293</v>
      </c>
      <c r="AL24" s="17">
        <f>SUM(Table2[[#This Row],[Company Direct Land Through FY17]:[Company Direct Land FY18 and After]])</f>
        <v>2321.2795999999998</v>
      </c>
      <c r="AM24" s="17">
        <v>1370.0913</v>
      </c>
      <c r="AN24" s="17">
        <v>2462.5327000000002</v>
      </c>
      <c r="AO24" s="17">
        <v>2581.9281999999998</v>
      </c>
      <c r="AP24" s="18">
        <f>SUM(Table2[[#This Row],[Company Direct Building Through FY17]:[Company Direct Building FY18 and After]])</f>
        <v>5044.4609</v>
      </c>
      <c r="AQ24" s="17">
        <v>0</v>
      </c>
      <c r="AR24" s="17">
        <v>29.5075</v>
      </c>
      <c r="AS24" s="17">
        <v>0</v>
      </c>
      <c r="AT24" s="18">
        <f>SUM(Table2[[#This Row],[Mortgage Recording Tax Through FY17]:[Mortgage Recording Tax FY18 and After]])</f>
        <v>29.5075</v>
      </c>
      <c r="AU24" s="17">
        <v>397.58049999999997</v>
      </c>
      <c r="AV24" s="17">
        <v>1666.4123999999999</v>
      </c>
      <c r="AW24" s="17">
        <v>749.23789999999997</v>
      </c>
      <c r="AX24" s="18">
        <f>SUM(Table2[[#This Row],[Pilot Savings Through FY17]:[Pilot Savings FY18 and After]])</f>
        <v>2415.6502999999998</v>
      </c>
      <c r="AY24" s="17">
        <v>0</v>
      </c>
      <c r="AZ24" s="17">
        <v>29.5075</v>
      </c>
      <c r="BA24" s="17">
        <v>0</v>
      </c>
      <c r="BB24" s="18">
        <f>SUM(Table2[[#This Row],[Mortgage Recording Tax Exemption Through FY17]:[Mortgage Recording Tax Exemption FY18 and After]])</f>
        <v>29.5075</v>
      </c>
      <c r="BC24" s="17">
        <v>48.0062</v>
      </c>
      <c r="BD24" s="17">
        <v>602.82259999999997</v>
      </c>
      <c r="BE24" s="17">
        <v>90.467399999999998</v>
      </c>
      <c r="BF24" s="18">
        <f>SUM(Table2[[#This Row],[Indirect and Induced Land Through FY17]:[Indirect and Induced Land FY18 and After]])</f>
        <v>693.29</v>
      </c>
      <c r="BG24" s="17">
        <v>89.154399999999995</v>
      </c>
      <c r="BH24" s="17">
        <v>1119.5273999999999</v>
      </c>
      <c r="BI24" s="17">
        <v>168.01089999999999</v>
      </c>
      <c r="BJ24" s="18">
        <f>SUM(Table2[[#This Row],[Indirect and Induced Building Through FY17]:[Indirect and Induced Building FY18 and After]])</f>
        <v>1287.5382999999999</v>
      </c>
      <c r="BK24" s="17">
        <v>1230.9927</v>
      </c>
      <c r="BL24" s="17">
        <v>4611.1206000000002</v>
      </c>
      <c r="BM24" s="17">
        <v>2319.7979</v>
      </c>
      <c r="BN24" s="18">
        <f>SUM(Table2[[#This Row],[TOTAL Real Property Related Taxes Through FY17]:[TOTAL Real Property Related Taxes FY18 and After]])</f>
        <v>6930.9184999999998</v>
      </c>
      <c r="BO24" s="17">
        <v>225.92429999999999</v>
      </c>
      <c r="BP24" s="17">
        <v>3263.9016000000001</v>
      </c>
      <c r="BQ24" s="17">
        <v>425.75310000000002</v>
      </c>
      <c r="BR24" s="18">
        <f>SUM(Table2[[#This Row],[Company Direct Through FY17]:[Company Direct FY18 and After]])</f>
        <v>3689.6547</v>
      </c>
      <c r="BS24" s="17">
        <v>0</v>
      </c>
      <c r="BT24" s="17">
        <v>0</v>
      </c>
      <c r="BU24" s="17">
        <v>0</v>
      </c>
      <c r="BV24" s="18">
        <f>SUM(Table2[[#This Row],[Sales Tax Exemption Through FY17]:[Sales Tax Exemption FY18 and After]])</f>
        <v>0</v>
      </c>
      <c r="BW24" s="17">
        <v>0</v>
      </c>
      <c r="BX24" s="17">
        <v>0</v>
      </c>
      <c r="BY24" s="17">
        <v>0</v>
      </c>
      <c r="BZ24" s="17">
        <f>SUM(Table2[[#This Row],[Energy Tax Savings Through FY17]:[Energy Tax Savings FY18 and After]])</f>
        <v>0</v>
      </c>
      <c r="CA24" s="17">
        <v>0</v>
      </c>
      <c r="CB24" s="17">
        <v>0</v>
      </c>
      <c r="CC24" s="17">
        <v>0</v>
      </c>
      <c r="CD24" s="18">
        <f>SUM(Table2[[#This Row],[Tax Exempt Bond Savings Through FY17]:[Tax Exempt Bond Savings FY18 and After]])</f>
        <v>0</v>
      </c>
      <c r="CE24" s="17">
        <v>151.50479999999999</v>
      </c>
      <c r="CF24" s="17">
        <v>2248.4313000000002</v>
      </c>
      <c r="CG24" s="17">
        <v>285.51</v>
      </c>
      <c r="CH24" s="18">
        <f>SUM(Table2[[#This Row],[Indirect and Induced Through FY17]:[Indirect and Induced FY18 and After]])</f>
        <v>2533.9413000000004</v>
      </c>
      <c r="CI24" s="17">
        <v>377.42910000000001</v>
      </c>
      <c r="CJ24" s="17">
        <v>5512.3329000000003</v>
      </c>
      <c r="CK24" s="17">
        <v>711.26310000000001</v>
      </c>
      <c r="CL24" s="18">
        <f>SUM(Table2[[#This Row],[TOTAL Income Consumption Use Taxes Through FY17]:[TOTAL Income Consumption Use Taxes FY18 and After]])</f>
        <v>6223.5960000000005</v>
      </c>
      <c r="CM24" s="17">
        <v>397.58049999999997</v>
      </c>
      <c r="CN24" s="17">
        <v>1695.9199000000001</v>
      </c>
      <c r="CO24" s="17">
        <v>749.23789999999997</v>
      </c>
      <c r="CP24" s="18">
        <f>SUM(Table2[[#This Row],[Assistance Provided Through FY17]:[Assistance Provided FY18 and After]])</f>
        <v>2445.1578</v>
      </c>
      <c r="CQ24" s="17">
        <v>0</v>
      </c>
      <c r="CR24" s="17">
        <v>0</v>
      </c>
      <c r="CS24" s="17">
        <v>0</v>
      </c>
      <c r="CT24" s="18">
        <f>SUM(Table2[[#This Row],[Recapture Cancellation Reduction Amount Through FY17]:[Recapture Cancellation Reduction Amount FY18 and After]])</f>
        <v>0</v>
      </c>
      <c r="CU24" s="17">
        <v>0</v>
      </c>
      <c r="CV24" s="17">
        <v>0</v>
      </c>
      <c r="CW24" s="17">
        <v>0</v>
      </c>
      <c r="CX24" s="18">
        <f>SUM(Table2[[#This Row],[Penalty Paid Through FY17]:[Penalty Paid FY18 and After]])</f>
        <v>0</v>
      </c>
      <c r="CY24" s="17">
        <v>397.58049999999997</v>
      </c>
      <c r="CZ24" s="17">
        <v>1695.9199000000001</v>
      </c>
      <c r="DA24" s="17">
        <v>749.23789999999997</v>
      </c>
      <c r="DB24" s="18">
        <f>SUM(Table2[[#This Row],[TOTAL Assistance Net of Recapture Penalties Through FY17]:[TOTAL Assistance Net of Recapture Penalties FY18 and After]])</f>
        <v>2445.1578</v>
      </c>
      <c r="DC24" s="17">
        <v>1717.3369</v>
      </c>
      <c r="DD24" s="17">
        <v>7848.5920999999998</v>
      </c>
      <c r="DE24" s="17">
        <v>3236.3105999999998</v>
      </c>
      <c r="DF24" s="18">
        <f>SUM(Table2[[#This Row],[Company Direct Tax Revenue Before Assistance Through FY17]:[Company Direct Tax Revenue Before Assistance FY18 and After]])</f>
        <v>11084.902699999999</v>
      </c>
      <c r="DG24" s="17">
        <v>288.66539999999998</v>
      </c>
      <c r="DH24" s="17">
        <v>3970.7813000000001</v>
      </c>
      <c r="DI24" s="17">
        <v>543.98829999999998</v>
      </c>
      <c r="DJ24" s="18">
        <f>SUM(Table2[[#This Row],[Indirect and Induced Tax Revenues Through FY17]:[Indirect and Induced Tax Revenues FY18 and After]])</f>
        <v>4514.7695999999996</v>
      </c>
      <c r="DK24" s="17">
        <v>2006.0023000000001</v>
      </c>
      <c r="DL24" s="17">
        <v>11819.3734</v>
      </c>
      <c r="DM24" s="17">
        <v>3780.2988999999998</v>
      </c>
      <c r="DN24" s="17">
        <f>SUM(Table2[[#This Row],[TOTAL Tax Revenues Before Assistance Through FY17]:[TOTAL Tax Revenues Before Assistance FY18 and After]])</f>
        <v>15599.6723</v>
      </c>
      <c r="DO24" s="17">
        <v>1608.4218000000001</v>
      </c>
      <c r="DP24" s="17">
        <v>10123.4535</v>
      </c>
      <c r="DQ24" s="17">
        <v>3031.0610000000001</v>
      </c>
      <c r="DR24" s="20">
        <f>SUM(Table2[[#This Row],[TOTAL Tax Revenues Net of Assistance Recapture and Penalty Through FY17]:[TOTAL Tax Revenues Net of Assistance Recapture and Penalty FY18 and After]])</f>
        <v>13154.514499999999</v>
      </c>
      <c r="DS24" s="20">
        <v>0</v>
      </c>
      <c r="DT24" s="20">
        <v>0</v>
      </c>
      <c r="DU24" s="20">
        <v>0</v>
      </c>
      <c r="DV24" s="20">
        <v>0</v>
      </c>
      <c r="DW24" s="15">
        <v>0</v>
      </c>
      <c r="DX24" s="15">
        <v>0</v>
      </c>
      <c r="DY24" s="15">
        <v>0</v>
      </c>
      <c r="DZ24" s="15">
        <v>0</v>
      </c>
      <c r="EA24" s="15">
        <v>0</v>
      </c>
      <c r="EB24" s="15">
        <v>0</v>
      </c>
      <c r="EC24" s="15">
        <v>0</v>
      </c>
      <c r="ED24" s="15">
        <v>0</v>
      </c>
      <c r="EE24" s="15">
        <v>0</v>
      </c>
      <c r="EF24" s="15">
        <v>0</v>
      </c>
      <c r="EG24" s="15">
        <v>0</v>
      </c>
      <c r="EH24" s="15">
        <v>0</v>
      </c>
      <c r="EI24" s="15">
        <v>0</v>
      </c>
      <c r="EJ24" s="15">
        <v>0</v>
      </c>
      <c r="EK24" s="15">
        <v>0</v>
      </c>
    </row>
    <row r="25" spans="1:141" x14ac:dyDescent="0.2">
      <c r="A25" s="6">
        <v>93933</v>
      </c>
      <c r="B25" s="6" t="s">
        <v>605</v>
      </c>
      <c r="C25" s="7" t="s">
        <v>606</v>
      </c>
      <c r="D25" s="7" t="s">
        <v>12</v>
      </c>
      <c r="E25" s="33">
        <v>30</v>
      </c>
      <c r="F25" s="8" t="s">
        <v>2312</v>
      </c>
      <c r="G25" s="41" t="s">
        <v>2042</v>
      </c>
      <c r="H25" s="35">
        <v>31448</v>
      </c>
      <c r="I25" s="35">
        <v>28747</v>
      </c>
      <c r="J25" s="39" t="s">
        <v>3339</v>
      </c>
      <c r="K25" s="11" t="s">
        <v>2453</v>
      </c>
      <c r="L25" s="13" t="s">
        <v>2950</v>
      </c>
      <c r="M25" s="13" t="s">
        <v>2813</v>
      </c>
      <c r="N25" s="23">
        <v>7850000</v>
      </c>
      <c r="O25" s="6" t="s">
        <v>2527</v>
      </c>
      <c r="P25" s="15">
        <v>0</v>
      </c>
      <c r="Q25" s="15">
        <v>0</v>
      </c>
      <c r="R25" s="15">
        <v>74</v>
      </c>
      <c r="S25" s="15">
        <v>0</v>
      </c>
      <c r="T25" s="15">
        <v>0</v>
      </c>
      <c r="U25" s="15">
        <v>74</v>
      </c>
      <c r="V25" s="15">
        <v>74</v>
      </c>
      <c r="W25" s="15">
        <v>0</v>
      </c>
      <c r="X25" s="15">
        <v>0</v>
      </c>
      <c r="Y25" s="15">
        <v>0</v>
      </c>
      <c r="Z25" s="15">
        <v>1</v>
      </c>
      <c r="AA25" s="15">
        <v>92</v>
      </c>
      <c r="AB25" s="15">
        <v>0</v>
      </c>
      <c r="AC25" s="15">
        <v>0</v>
      </c>
      <c r="AD25" s="15">
        <v>0</v>
      </c>
      <c r="AE25" s="15">
        <v>0</v>
      </c>
      <c r="AF25" s="15">
        <v>92</v>
      </c>
      <c r="AG25" s="15" t="s">
        <v>1860</v>
      </c>
      <c r="AH25" s="15" t="s">
        <v>1861</v>
      </c>
      <c r="AI25" s="17">
        <v>32.709699999999998</v>
      </c>
      <c r="AJ25" s="17">
        <v>253.62029999999999</v>
      </c>
      <c r="AK25" s="17">
        <v>398.54599999999999</v>
      </c>
      <c r="AL25" s="17">
        <f>SUM(Table2[[#This Row],[Company Direct Land Through FY17]:[Company Direct Land FY18 and After]])</f>
        <v>652.16629999999998</v>
      </c>
      <c r="AM25" s="17">
        <v>45.775399999999998</v>
      </c>
      <c r="AN25" s="17">
        <v>303.32569999999998</v>
      </c>
      <c r="AO25" s="17">
        <v>557.74270000000001</v>
      </c>
      <c r="AP25" s="18">
        <f>SUM(Table2[[#This Row],[Company Direct Building Through FY17]:[Company Direct Building FY18 and After]])</f>
        <v>861.0684</v>
      </c>
      <c r="AQ25" s="17">
        <v>0</v>
      </c>
      <c r="AR25" s="17">
        <v>0</v>
      </c>
      <c r="AS25" s="17">
        <v>0</v>
      </c>
      <c r="AT25" s="18">
        <f>SUM(Table2[[#This Row],[Mortgage Recording Tax Through FY17]:[Mortgage Recording Tax FY18 and After]])</f>
        <v>0</v>
      </c>
      <c r="AU25" s="17">
        <v>31.665700000000001</v>
      </c>
      <c r="AV25" s="17">
        <v>93.358400000000003</v>
      </c>
      <c r="AW25" s="17">
        <v>385.82639999999998</v>
      </c>
      <c r="AX25" s="18">
        <f>SUM(Table2[[#This Row],[Pilot Savings Through FY17]:[Pilot Savings FY18 and After]])</f>
        <v>479.1848</v>
      </c>
      <c r="AY25" s="17">
        <v>0</v>
      </c>
      <c r="AZ25" s="17">
        <v>0</v>
      </c>
      <c r="BA25" s="17">
        <v>0</v>
      </c>
      <c r="BB25" s="18">
        <f>SUM(Table2[[#This Row],[Mortgage Recording Tax Exemption Through FY17]:[Mortgage Recording Tax Exemption FY18 and After]])</f>
        <v>0</v>
      </c>
      <c r="BC25" s="17">
        <v>93.520499999999998</v>
      </c>
      <c r="BD25" s="17">
        <v>319.44029999999998</v>
      </c>
      <c r="BE25" s="17">
        <v>1139.4891</v>
      </c>
      <c r="BF25" s="18">
        <f>SUM(Table2[[#This Row],[Indirect and Induced Land Through FY17]:[Indirect and Induced Land FY18 and After]])</f>
        <v>1458.9294</v>
      </c>
      <c r="BG25" s="17">
        <v>173.68100000000001</v>
      </c>
      <c r="BH25" s="17">
        <v>593.24609999999996</v>
      </c>
      <c r="BI25" s="17">
        <v>2116.1916999999999</v>
      </c>
      <c r="BJ25" s="18">
        <f>SUM(Table2[[#This Row],[Indirect and Induced Building Through FY17]:[Indirect and Induced Building FY18 and After]])</f>
        <v>2709.4377999999997</v>
      </c>
      <c r="BK25" s="17">
        <v>314.02089999999998</v>
      </c>
      <c r="BL25" s="17">
        <v>1376.2739999999999</v>
      </c>
      <c r="BM25" s="17">
        <v>3826.1430999999998</v>
      </c>
      <c r="BN25" s="18">
        <f>SUM(Table2[[#This Row],[TOTAL Real Property Related Taxes Through FY17]:[TOTAL Real Property Related Taxes FY18 and After]])</f>
        <v>5202.4170999999997</v>
      </c>
      <c r="BO25" s="17">
        <v>779.52909999999997</v>
      </c>
      <c r="BP25" s="17">
        <v>2572.1113999999998</v>
      </c>
      <c r="BQ25" s="17">
        <v>9498.0653000000002</v>
      </c>
      <c r="BR25" s="18">
        <f>SUM(Table2[[#This Row],[Company Direct Through FY17]:[Company Direct FY18 and After]])</f>
        <v>12070.1767</v>
      </c>
      <c r="BS25" s="17">
        <v>0</v>
      </c>
      <c r="BT25" s="17">
        <v>0</v>
      </c>
      <c r="BU25" s="17">
        <v>0</v>
      </c>
      <c r="BV25" s="18">
        <f>SUM(Table2[[#This Row],[Sales Tax Exemption Through FY17]:[Sales Tax Exemption FY18 and After]])</f>
        <v>0</v>
      </c>
      <c r="BW25" s="17">
        <v>0</v>
      </c>
      <c r="BX25" s="17">
        <v>0</v>
      </c>
      <c r="BY25" s="17">
        <v>0</v>
      </c>
      <c r="BZ25" s="17">
        <f>SUM(Table2[[#This Row],[Energy Tax Savings Through FY17]:[Energy Tax Savings FY18 and After]])</f>
        <v>0</v>
      </c>
      <c r="CA25" s="17">
        <v>0</v>
      </c>
      <c r="CB25" s="17">
        <v>0</v>
      </c>
      <c r="CC25" s="17">
        <v>0</v>
      </c>
      <c r="CD25" s="18">
        <f>SUM(Table2[[#This Row],[Tax Exempt Bond Savings Through FY17]:[Tax Exempt Bond Savings FY18 and After]])</f>
        <v>0</v>
      </c>
      <c r="CE25" s="17">
        <v>294.05869999999999</v>
      </c>
      <c r="CF25" s="17">
        <v>1031.0841</v>
      </c>
      <c r="CG25" s="17">
        <v>3582.9194000000002</v>
      </c>
      <c r="CH25" s="18">
        <f>SUM(Table2[[#This Row],[Indirect and Induced Through FY17]:[Indirect and Induced FY18 and After]])</f>
        <v>4614.0035000000007</v>
      </c>
      <c r="CI25" s="17">
        <v>1073.5878</v>
      </c>
      <c r="CJ25" s="17">
        <v>3603.1954999999998</v>
      </c>
      <c r="CK25" s="17">
        <v>13080.984700000001</v>
      </c>
      <c r="CL25" s="18">
        <f>SUM(Table2[[#This Row],[TOTAL Income Consumption Use Taxes Through FY17]:[TOTAL Income Consumption Use Taxes FY18 and After]])</f>
        <v>16684.180200000003</v>
      </c>
      <c r="CM25" s="17">
        <v>31.665700000000001</v>
      </c>
      <c r="CN25" s="17">
        <v>93.358400000000003</v>
      </c>
      <c r="CO25" s="17">
        <v>385.82639999999998</v>
      </c>
      <c r="CP25" s="18">
        <f>SUM(Table2[[#This Row],[Assistance Provided Through FY17]:[Assistance Provided FY18 and After]])</f>
        <v>479.1848</v>
      </c>
      <c r="CQ25" s="17">
        <v>0</v>
      </c>
      <c r="CR25" s="17">
        <v>0</v>
      </c>
      <c r="CS25" s="17">
        <v>0</v>
      </c>
      <c r="CT25" s="18">
        <f>SUM(Table2[[#This Row],[Recapture Cancellation Reduction Amount Through FY17]:[Recapture Cancellation Reduction Amount FY18 and After]])</f>
        <v>0</v>
      </c>
      <c r="CU25" s="17">
        <v>0</v>
      </c>
      <c r="CV25" s="17">
        <v>0</v>
      </c>
      <c r="CW25" s="17">
        <v>0</v>
      </c>
      <c r="CX25" s="18">
        <f>SUM(Table2[[#This Row],[Penalty Paid Through FY17]:[Penalty Paid FY18 and After]])</f>
        <v>0</v>
      </c>
      <c r="CY25" s="17">
        <v>31.665700000000001</v>
      </c>
      <c r="CZ25" s="17">
        <v>93.358400000000003</v>
      </c>
      <c r="DA25" s="17">
        <v>385.82639999999998</v>
      </c>
      <c r="DB25" s="18">
        <f>SUM(Table2[[#This Row],[TOTAL Assistance Net of Recapture Penalties Through FY17]:[TOTAL Assistance Net of Recapture Penalties FY18 and After]])</f>
        <v>479.1848</v>
      </c>
      <c r="DC25" s="17">
        <v>858.01419999999996</v>
      </c>
      <c r="DD25" s="17">
        <v>3129.0574000000001</v>
      </c>
      <c r="DE25" s="17">
        <v>10454.353999999999</v>
      </c>
      <c r="DF25" s="18">
        <f>SUM(Table2[[#This Row],[Company Direct Tax Revenue Before Assistance Through FY17]:[Company Direct Tax Revenue Before Assistance FY18 and After]])</f>
        <v>13583.411399999999</v>
      </c>
      <c r="DG25" s="17">
        <v>561.26020000000005</v>
      </c>
      <c r="DH25" s="17">
        <v>1943.7705000000001</v>
      </c>
      <c r="DI25" s="17">
        <v>6838.6001999999999</v>
      </c>
      <c r="DJ25" s="18">
        <f>SUM(Table2[[#This Row],[Indirect and Induced Tax Revenues Through FY17]:[Indirect and Induced Tax Revenues FY18 and After]])</f>
        <v>8782.3706999999995</v>
      </c>
      <c r="DK25" s="17">
        <v>1419.2744</v>
      </c>
      <c r="DL25" s="17">
        <v>5072.8279000000002</v>
      </c>
      <c r="DM25" s="17">
        <v>17292.9542</v>
      </c>
      <c r="DN25" s="17">
        <f>SUM(Table2[[#This Row],[TOTAL Tax Revenues Before Assistance Through FY17]:[TOTAL Tax Revenues Before Assistance FY18 and After]])</f>
        <v>22365.7821</v>
      </c>
      <c r="DO25" s="17">
        <v>1387.6087</v>
      </c>
      <c r="DP25" s="17">
        <v>4979.4695000000002</v>
      </c>
      <c r="DQ25" s="17">
        <v>16907.127799999998</v>
      </c>
      <c r="DR25" s="20">
        <f>SUM(Table2[[#This Row],[TOTAL Tax Revenues Net of Assistance Recapture and Penalty Through FY17]:[TOTAL Tax Revenues Net of Assistance Recapture and Penalty FY18 and After]])</f>
        <v>21886.597299999998</v>
      </c>
      <c r="DS25" s="20">
        <v>0</v>
      </c>
      <c r="DT25" s="20">
        <v>0</v>
      </c>
      <c r="DU25" s="20">
        <v>0</v>
      </c>
      <c r="DV25" s="20">
        <v>0</v>
      </c>
      <c r="DW25" s="15">
        <v>66</v>
      </c>
      <c r="DX25" s="15">
        <v>0</v>
      </c>
      <c r="DY25" s="15">
        <v>0</v>
      </c>
      <c r="DZ25" s="15">
        <v>8</v>
      </c>
      <c r="EA25" s="15">
        <v>66</v>
      </c>
      <c r="EB25" s="15">
        <v>0</v>
      </c>
      <c r="EC25" s="15">
        <v>0</v>
      </c>
      <c r="ED25" s="15">
        <v>8</v>
      </c>
      <c r="EE25" s="15">
        <v>100</v>
      </c>
      <c r="EF25" s="15">
        <v>0</v>
      </c>
      <c r="EG25" s="15">
        <v>0</v>
      </c>
      <c r="EH25" s="15">
        <v>100</v>
      </c>
      <c r="EI25" s="15">
        <f>SUM(Table2[[#This Row],[Total Industrial Employees FY17]:[Total Other Employees FY17]])</f>
        <v>74</v>
      </c>
      <c r="EJ25" s="15">
        <f>SUM(Table2[[#This Row],[Number of Industrial Employees Earning More than Living Wage FY17]:[Number of Other Employees Earning More than Living Wage FY17]])</f>
        <v>74</v>
      </c>
      <c r="EK25" s="15">
        <v>100</v>
      </c>
    </row>
    <row r="26" spans="1:141" x14ac:dyDescent="0.2">
      <c r="A26" s="6">
        <v>92691</v>
      </c>
      <c r="B26" s="6" t="s">
        <v>274</v>
      </c>
      <c r="C26" s="7" t="s">
        <v>275</v>
      </c>
      <c r="D26" s="7" t="s">
        <v>9</v>
      </c>
      <c r="E26" s="33">
        <v>33</v>
      </c>
      <c r="F26" s="8" t="s">
        <v>2020</v>
      </c>
      <c r="G26" s="41" t="s">
        <v>2021</v>
      </c>
      <c r="H26" s="35">
        <v>18070</v>
      </c>
      <c r="I26" s="35">
        <v>20250</v>
      </c>
      <c r="J26" s="39" t="s">
        <v>3251</v>
      </c>
      <c r="K26" s="11" t="s">
        <v>2453</v>
      </c>
      <c r="L26" s="13" t="s">
        <v>2610</v>
      </c>
      <c r="M26" s="13" t="s">
        <v>2611</v>
      </c>
      <c r="N26" s="23">
        <v>5200000</v>
      </c>
      <c r="O26" s="6" t="s">
        <v>2458</v>
      </c>
      <c r="P26" s="15">
        <v>0</v>
      </c>
      <c r="Q26" s="15">
        <v>0</v>
      </c>
      <c r="R26" s="15">
        <v>174</v>
      </c>
      <c r="S26" s="15">
        <v>0</v>
      </c>
      <c r="T26" s="15">
        <v>0</v>
      </c>
      <c r="U26" s="15">
        <v>174</v>
      </c>
      <c r="V26" s="15">
        <v>174</v>
      </c>
      <c r="W26" s="15">
        <v>0</v>
      </c>
      <c r="X26" s="15">
        <v>0</v>
      </c>
      <c r="Y26" s="15">
        <v>125</v>
      </c>
      <c r="Z26" s="15">
        <v>4</v>
      </c>
      <c r="AA26" s="15">
        <v>83</v>
      </c>
      <c r="AB26" s="15">
        <v>0</v>
      </c>
      <c r="AC26" s="15">
        <v>0</v>
      </c>
      <c r="AD26" s="15">
        <v>0</v>
      </c>
      <c r="AE26" s="15">
        <v>0</v>
      </c>
      <c r="AF26" s="15">
        <v>83</v>
      </c>
      <c r="AG26" s="15" t="s">
        <v>1860</v>
      </c>
      <c r="AH26" s="15" t="s">
        <v>1861</v>
      </c>
      <c r="AI26" s="17">
        <v>33.9236</v>
      </c>
      <c r="AJ26" s="17">
        <v>155.6909</v>
      </c>
      <c r="AK26" s="17">
        <v>111.2817</v>
      </c>
      <c r="AL26" s="17">
        <f>SUM(Table2[[#This Row],[Company Direct Land Through FY17]:[Company Direct Land FY18 and After]])</f>
        <v>266.9726</v>
      </c>
      <c r="AM26" s="17">
        <v>46.586300000000001</v>
      </c>
      <c r="AN26" s="17">
        <v>315.9314</v>
      </c>
      <c r="AO26" s="17">
        <v>152.8201</v>
      </c>
      <c r="AP26" s="18">
        <f>SUM(Table2[[#This Row],[Company Direct Building Through FY17]:[Company Direct Building FY18 and After]])</f>
        <v>468.75149999999996</v>
      </c>
      <c r="AQ26" s="17">
        <v>0</v>
      </c>
      <c r="AR26" s="17">
        <v>28.071999999999999</v>
      </c>
      <c r="AS26" s="17">
        <v>0</v>
      </c>
      <c r="AT26" s="18">
        <f>SUM(Table2[[#This Row],[Mortgage Recording Tax Through FY17]:[Mortgage Recording Tax FY18 and After]])</f>
        <v>28.071999999999999</v>
      </c>
      <c r="AU26" s="17">
        <v>51.131100000000004</v>
      </c>
      <c r="AV26" s="17">
        <v>218.84299999999999</v>
      </c>
      <c r="AW26" s="17">
        <v>167.7286</v>
      </c>
      <c r="AX26" s="18">
        <f>SUM(Table2[[#This Row],[Pilot Savings Through FY17]:[Pilot Savings FY18 and After]])</f>
        <v>386.57159999999999</v>
      </c>
      <c r="AY26" s="17">
        <v>0</v>
      </c>
      <c r="AZ26" s="17">
        <v>28.071999999999999</v>
      </c>
      <c r="BA26" s="17">
        <v>0</v>
      </c>
      <c r="BB26" s="18">
        <f>SUM(Table2[[#This Row],[Mortgage Recording Tax Exemption Through FY17]:[Mortgage Recording Tax Exemption FY18 and After]])</f>
        <v>28.071999999999999</v>
      </c>
      <c r="BC26" s="17">
        <v>231.5205</v>
      </c>
      <c r="BD26" s="17">
        <v>1743.0766000000001</v>
      </c>
      <c r="BE26" s="17">
        <v>759.471</v>
      </c>
      <c r="BF26" s="18">
        <f>SUM(Table2[[#This Row],[Indirect and Induced Land Through FY17]:[Indirect and Induced Land FY18 and After]])</f>
        <v>2502.5475999999999</v>
      </c>
      <c r="BG26" s="17">
        <v>429.9667</v>
      </c>
      <c r="BH26" s="17">
        <v>3237.1421</v>
      </c>
      <c r="BI26" s="17">
        <v>1410.4458999999999</v>
      </c>
      <c r="BJ26" s="18">
        <f>SUM(Table2[[#This Row],[Indirect and Induced Building Through FY17]:[Indirect and Induced Building FY18 and After]])</f>
        <v>4647.5879999999997</v>
      </c>
      <c r="BK26" s="17">
        <v>690.86599999999999</v>
      </c>
      <c r="BL26" s="17">
        <v>5232.9979999999996</v>
      </c>
      <c r="BM26" s="17">
        <v>2266.2901000000002</v>
      </c>
      <c r="BN26" s="18">
        <f>SUM(Table2[[#This Row],[TOTAL Real Property Related Taxes Through FY17]:[TOTAL Real Property Related Taxes FY18 and After]])</f>
        <v>7499.2880999999998</v>
      </c>
      <c r="BO26" s="17">
        <v>2455.0018</v>
      </c>
      <c r="BP26" s="17">
        <v>19031.241600000001</v>
      </c>
      <c r="BQ26" s="17">
        <v>8053.2929999999997</v>
      </c>
      <c r="BR26" s="18">
        <f>SUM(Table2[[#This Row],[Company Direct Through FY17]:[Company Direct FY18 and After]])</f>
        <v>27084.534599999999</v>
      </c>
      <c r="BS26" s="17">
        <v>0</v>
      </c>
      <c r="BT26" s="17">
        <v>0</v>
      </c>
      <c r="BU26" s="17">
        <v>0</v>
      </c>
      <c r="BV26" s="18">
        <f>SUM(Table2[[#This Row],[Sales Tax Exemption Through FY17]:[Sales Tax Exemption FY18 and After]])</f>
        <v>0</v>
      </c>
      <c r="BW26" s="17">
        <v>0</v>
      </c>
      <c r="BX26" s="17">
        <v>0</v>
      </c>
      <c r="BY26" s="17">
        <v>0</v>
      </c>
      <c r="BZ26" s="17">
        <f>SUM(Table2[[#This Row],[Energy Tax Savings Through FY17]:[Energy Tax Savings FY18 and After]])</f>
        <v>0</v>
      </c>
      <c r="CA26" s="17">
        <v>0</v>
      </c>
      <c r="CB26" s="17">
        <v>0</v>
      </c>
      <c r="CC26" s="17">
        <v>0</v>
      </c>
      <c r="CD26" s="18">
        <f>SUM(Table2[[#This Row],[Tax Exempt Bond Savings Through FY17]:[Tax Exempt Bond Savings FY18 and After]])</f>
        <v>0</v>
      </c>
      <c r="CE26" s="17">
        <v>792.52470000000005</v>
      </c>
      <c r="CF26" s="17">
        <v>6906.1414000000004</v>
      </c>
      <c r="CG26" s="17">
        <v>2599.7671999999998</v>
      </c>
      <c r="CH26" s="18">
        <f>SUM(Table2[[#This Row],[Indirect and Induced Through FY17]:[Indirect and Induced FY18 and After]])</f>
        <v>9505.9086000000007</v>
      </c>
      <c r="CI26" s="17">
        <v>3247.5264999999999</v>
      </c>
      <c r="CJ26" s="17">
        <v>25937.383000000002</v>
      </c>
      <c r="CK26" s="17">
        <v>10653.0602</v>
      </c>
      <c r="CL26" s="18">
        <f>SUM(Table2[[#This Row],[TOTAL Income Consumption Use Taxes Through FY17]:[TOTAL Income Consumption Use Taxes FY18 and After]])</f>
        <v>36590.443200000002</v>
      </c>
      <c r="CM26" s="17">
        <v>51.131100000000004</v>
      </c>
      <c r="CN26" s="17">
        <v>246.91499999999999</v>
      </c>
      <c r="CO26" s="17">
        <v>167.7286</v>
      </c>
      <c r="CP26" s="18">
        <f>SUM(Table2[[#This Row],[Assistance Provided Through FY17]:[Assistance Provided FY18 and After]])</f>
        <v>414.64359999999999</v>
      </c>
      <c r="CQ26" s="17">
        <v>0</v>
      </c>
      <c r="CR26" s="17">
        <v>0</v>
      </c>
      <c r="CS26" s="17">
        <v>0</v>
      </c>
      <c r="CT26" s="18">
        <f>SUM(Table2[[#This Row],[Recapture Cancellation Reduction Amount Through FY17]:[Recapture Cancellation Reduction Amount FY18 and After]])</f>
        <v>0</v>
      </c>
      <c r="CU26" s="17">
        <v>0</v>
      </c>
      <c r="CV26" s="17">
        <v>0</v>
      </c>
      <c r="CW26" s="17">
        <v>0</v>
      </c>
      <c r="CX26" s="18">
        <f>SUM(Table2[[#This Row],[Penalty Paid Through FY17]:[Penalty Paid FY18 and After]])</f>
        <v>0</v>
      </c>
      <c r="CY26" s="17">
        <v>51.131100000000004</v>
      </c>
      <c r="CZ26" s="17">
        <v>246.91499999999999</v>
      </c>
      <c r="DA26" s="17">
        <v>167.7286</v>
      </c>
      <c r="DB26" s="18">
        <f>SUM(Table2[[#This Row],[TOTAL Assistance Net of Recapture Penalties Through FY17]:[TOTAL Assistance Net of Recapture Penalties FY18 and After]])</f>
        <v>414.64359999999999</v>
      </c>
      <c r="DC26" s="17">
        <v>2535.5117</v>
      </c>
      <c r="DD26" s="17">
        <v>19530.9359</v>
      </c>
      <c r="DE26" s="17">
        <v>8317.3948</v>
      </c>
      <c r="DF26" s="18">
        <f>SUM(Table2[[#This Row],[Company Direct Tax Revenue Before Assistance Through FY17]:[Company Direct Tax Revenue Before Assistance FY18 and After]])</f>
        <v>27848.330699999999</v>
      </c>
      <c r="DG26" s="17">
        <v>1454.0119</v>
      </c>
      <c r="DH26" s="17">
        <v>11886.3601</v>
      </c>
      <c r="DI26" s="17">
        <v>4769.6841000000004</v>
      </c>
      <c r="DJ26" s="18">
        <f>SUM(Table2[[#This Row],[Indirect and Induced Tax Revenues Through FY17]:[Indirect and Induced Tax Revenues FY18 and After]])</f>
        <v>16656.0442</v>
      </c>
      <c r="DK26" s="17">
        <v>3989.5236</v>
      </c>
      <c r="DL26" s="17">
        <v>31417.295999999998</v>
      </c>
      <c r="DM26" s="17">
        <v>13087.0789</v>
      </c>
      <c r="DN26" s="17">
        <f>SUM(Table2[[#This Row],[TOTAL Tax Revenues Before Assistance Through FY17]:[TOTAL Tax Revenues Before Assistance FY18 and After]])</f>
        <v>44504.374899999995</v>
      </c>
      <c r="DO26" s="17">
        <v>3938.3924999999999</v>
      </c>
      <c r="DP26" s="17">
        <v>31170.381000000001</v>
      </c>
      <c r="DQ26" s="17">
        <v>12919.3503</v>
      </c>
      <c r="DR26" s="20">
        <f>SUM(Table2[[#This Row],[TOTAL Tax Revenues Net of Assistance Recapture and Penalty Through FY17]:[TOTAL Tax Revenues Net of Assistance Recapture and Penalty FY18 and After]])</f>
        <v>44089.731299999999</v>
      </c>
      <c r="DS26" s="20">
        <v>0</v>
      </c>
      <c r="DT26" s="20">
        <v>0</v>
      </c>
      <c r="DU26" s="20">
        <v>0</v>
      </c>
      <c r="DV26" s="20">
        <v>0</v>
      </c>
      <c r="DW26" s="15">
        <v>0</v>
      </c>
      <c r="DX26" s="15">
        <v>0</v>
      </c>
      <c r="DY26" s="15">
        <v>0</v>
      </c>
      <c r="DZ26" s="15">
        <v>0</v>
      </c>
      <c r="EA26" s="15">
        <v>0</v>
      </c>
      <c r="EB26" s="15">
        <v>0</v>
      </c>
      <c r="EC26" s="15">
        <v>0</v>
      </c>
      <c r="ED26" s="15">
        <v>0</v>
      </c>
      <c r="EE26" s="15">
        <v>0</v>
      </c>
      <c r="EF26" s="15">
        <v>0</v>
      </c>
      <c r="EG26" s="15">
        <v>0</v>
      </c>
      <c r="EH26" s="15">
        <v>0</v>
      </c>
      <c r="EI26" s="15">
        <f>SUM(Table2[[#This Row],[Total Industrial Employees FY17]:[Total Other Employees FY17]])</f>
        <v>0</v>
      </c>
      <c r="EJ26" s="15">
        <f>SUM(Table2[[#This Row],[Number of Industrial Employees Earning More than Living Wage FY17]:[Number of Other Employees Earning More than Living Wage FY17]])</f>
        <v>0</v>
      </c>
      <c r="EK26" s="15">
        <v>0</v>
      </c>
    </row>
    <row r="27" spans="1:141" x14ac:dyDescent="0.2">
      <c r="A27" s="6">
        <v>91142</v>
      </c>
      <c r="B27" s="6" t="s">
        <v>7</v>
      </c>
      <c r="C27" s="7" t="s">
        <v>8</v>
      </c>
      <c r="D27" s="7" t="s">
        <v>9</v>
      </c>
      <c r="E27" s="33">
        <v>42</v>
      </c>
      <c r="F27" s="8" t="s">
        <v>1882</v>
      </c>
      <c r="G27" s="41" t="s">
        <v>1883</v>
      </c>
      <c r="H27" s="35">
        <v>40000</v>
      </c>
      <c r="I27" s="35">
        <v>43000</v>
      </c>
      <c r="J27" s="39" t="s">
        <v>3183</v>
      </c>
      <c r="K27" s="11" t="s">
        <v>2453</v>
      </c>
      <c r="L27" s="13" t="s">
        <v>2481</v>
      </c>
      <c r="M27" s="13" t="s">
        <v>2482</v>
      </c>
      <c r="N27" s="23">
        <v>1725000</v>
      </c>
      <c r="O27" s="6" t="s">
        <v>2458</v>
      </c>
      <c r="P27" s="15">
        <v>0</v>
      </c>
      <c r="Q27" s="15">
        <v>0</v>
      </c>
      <c r="R27" s="15">
        <v>30</v>
      </c>
      <c r="S27" s="15">
        <v>0</v>
      </c>
      <c r="T27" s="15">
        <v>0</v>
      </c>
      <c r="U27" s="15">
        <v>30</v>
      </c>
      <c r="V27" s="15">
        <v>30</v>
      </c>
      <c r="W27" s="15">
        <v>0</v>
      </c>
      <c r="X27" s="15">
        <v>0</v>
      </c>
      <c r="Y27" s="15">
        <v>0</v>
      </c>
      <c r="Z27" s="15">
        <v>14</v>
      </c>
      <c r="AA27" s="15">
        <v>87</v>
      </c>
      <c r="AB27" s="15">
        <v>0</v>
      </c>
      <c r="AC27" s="15">
        <v>0</v>
      </c>
      <c r="AD27" s="15">
        <v>0</v>
      </c>
      <c r="AE27" s="15">
        <v>0</v>
      </c>
      <c r="AF27" s="15">
        <v>87</v>
      </c>
      <c r="AG27" s="15" t="s">
        <v>1861</v>
      </c>
      <c r="AH27" s="15" t="s">
        <v>1861</v>
      </c>
      <c r="AI27" s="17">
        <v>33.8461</v>
      </c>
      <c r="AJ27" s="17">
        <v>207.3443</v>
      </c>
      <c r="AK27" s="17">
        <v>48.997799999999998</v>
      </c>
      <c r="AL27" s="17">
        <f>SUM(Table2[[#This Row],[Company Direct Land Through FY17]:[Company Direct Land FY18 and After]])</f>
        <v>256.34210000000002</v>
      </c>
      <c r="AM27" s="17">
        <v>71.534199999999998</v>
      </c>
      <c r="AN27" s="17">
        <v>469.06130000000002</v>
      </c>
      <c r="AO27" s="17">
        <v>103.5574</v>
      </c>
      <c r="AP27" s="18">
        <f>SUM(Table2[[#This Row],[Company Direct Building Through FY17]:[Company Direct Building FY18 and After]])</f>
        <v>572.61869999999999</v>
      </c>
      <c r="AQ27" s="17">
        <v>0</v>
      </c>
      <c r="AR27" s="17">
        <v>21.053999999999998</v>
      </c>
      <c r="AS27" s="17">
        <v>0</v>
      </c>
      <c r="AT27" s="18">
        <f>SUM(Table2[[#This Row],[Mortgage Recording Tax Through FY17]:[Mortgage Recording Tax FY18 and After]])</f>
        <v>21.053999999999998</v>
      </c>
      <c r="AU27" s="17">
        <v>94.158100000000005</v>
      </c>
      <c r="AV27" s="17">
        <v>557.13610000000006</v>
      </c>
      <c r="AW27" s="17">
        <v>136.30930000000001</v>
      </c>
      <c r="AX27" s="18">
        <f>SUM(Table2[[#This Row],[Pilot Savings Through FY17]:[Pilot Savings FY18 and After]])</f>
        <v>693.44540000000006</v>
      </c>
      <c r="AY27" s="17">
        <v>0</v>
      </c>
      <c r="AZ27" s="17">
        <v>21.053999999999998</v>
      </c>
      <c r="BA27" s="17">
        <v>0</v>
      </c>
      <c r="BB27" s="18">
        <f>SUM(Table2[[#This Row],[Mortgage Recording Tax Exemption Through FY17]:[Mortgage Recording Tax Exemption FY18 and After]])</f>
        <v>21.053999999999998</v>
      </c>
      <c r="BC27" s="17">
        <v>34.123800000000003</v>
      </c>
      <c r="BD27" s="17">
        <v>258.53809999999999</v>
      </c>
      <c r="BE27" s="17">
        <v>49.3996</v>
      </c>
      <c r="BF27" s="18">
        <f>SUM(Table2[[#This Row],[Indirect and Induced Land Through FY17]:[Indirect and Induced Land FY18 and After]])</f>
        <v>307.93770000000001</v>
      </c>
      <c r="BG27" s="17">
        <v>63.372700000000002</v>
      </c>
      <c r="BH27" s="17">
        <v>480.142</v>
      </c>
      <c r="BI27" s="17">
        <v>91.7423</v>
      </c>
      <c r="BJ27" s="18">
        <f>SUM(Table2[[#This Row],[Indirect and Induced Building Through FY17]:[Indirect and Induced Building FY18 and After]])</f>
        <v>571.88429999999994</v>
      </c>
      <c r="BK27" s="17">
        <v>108.7187</v>
      </c>
      <c r="BL27" s="17">
        <v>857.94960000000003</v>
      </c>
      <c r="BM27" s="17">
        <v>157.3878</v>
      </c>
      <c r="BN27" s="18">
        <f>SUM(Table2[[#This Row],[TOTAL Real Property Related Taxes Through FY17]:[TOTAL Real Property Related Taxes FY18 and After]])</f>
        <v>1015.3374</v>
      </c>
      <c r="BO27" s="17">
        <v>281.32810000000001</v>
      </c>
      <c r="BP27" s="17">
        <v>2662.5994999999998</v>
      </c>
      <c r="BQ27" s="17">
        <v>407.26859999999999</v>
      </c>
      <c r="BR27" s="18">
        <f>SUM(Table2[[#This Row],[Company Direct Through FY17]:[Company Direct FY18 and After]])</f>
        <v>3069.8680999999997</v>
      </c>
      <c r="BS27" s="17">
        <v>0</v>
      </c>
      <c r="BT27" s="17">
        <v>0</v>
      </c>
      <c r="BU27" s="17">
        <v>0</v>
      </c>
      <c r="BV27" s="18">
        <f>SUM(Table2[[#This Row],[Sales Tax Exemption Through FY17]:[Sales Tax Exemption FY18 and After]])</f>
        <v>0</v>
      </c>
      <c r="BW27" s="17">
        <v>0</v>
      </c>
      <c r="BX27" s="17">
        <v>0</v>
      </c>
      <c r="BY27" s="17">
        <v>0</v>
      </c>
      <c r="BZ27" s="17">
        <f>SUM(Table2[[#This Row],[Energy Tax Savings Through FY17]:[Energy Tax Savings FY18 and After]])</f>
        <v>0</v>
      </c>
      <c r="CA27" s="17">
        <v>0</v>
      </c>
      <c r="CB27" s="17">
        <v>0</v>
      </c>
      <c r="CC27" s="17">
        <v>0</v>
      </c>
      <c r="CD27" s="18">
        <f>SUM(Table2[[#This Row],[Tax Exempt Bond Savings Through FY17]:[Tax Exempt Bond Savings FY18 and After]])</f>
        <v>0</v>
      </c>
      <c r="CE27" s="17">
        <v>116.81010000000001</v>
      </c>
      <c r="CF27" s="17">
        <v>1064.4503</v>
      </c>
      <c r="CG27" s="17">
        <v>169.1018</v>
      </c>
      <c r="CH27" s="18">
        <f>SUM(Table2[[#This Row],[Indirect and Induced Through FY17]:[Indirect and Induced FY18 and After]])</f>
        <v>1233.5520999999999</v>
      </c>
      <c r="CI27" s="17">
        <v>398.13819999999998</v>
      </c>
      <c r="CJ27" s="17">
        <v>3727.0497999999998</v>
      </c>
      <c r="CK27" s="17">
        <v>576.37040000000002</v>
      </c>
      <c r="CL27" s="18">
        <f>SUM(Table2[[#This Row],[TOTAL Income Consumption Use Taxes Through FY17]:[TOTAL Income Consumption Use Taxes FY18 and After]])</f>
        <v>4303.4201999999996</v>
      </c>
      <c r="CM27" s="17">
        <v>94.158100000000005</v>
      </c>
      <c r="CN27" s="17">
        <v>578.19010000000003</v>
      </c>
      <c r="CO27" s="17">
        <v>136.30930000000001</v>
      </c>
      <c r="CP27" s="18">
        <f>SUM(Table2[[#This Row],[Assistance Provided Through FY17]:[Assistance Provided FY18 and After]])</f>
        <v>714.49940000000004</v>
      </c>
      <c r="CQ27" s="17">
        <v>0</v>
      </c>
      <c r="CR27" s="17">
        <v>0</v>
      </c>
      <c r="CS27" s="17">
        <v>0</v>
      </c>
      <c r="CT27" s="18">
        <f>SUM(Table2[[#This Row],[Recapture Cancellation Reduction Amount Through FY17]:[Recapture Cancellation Reduction Amount FY18 and After]])</f>
        <v>0</v>
      </c>
      <c r="CU27" s="17">
        <v>0</v>
      </c>
      <c r="CV27" s="17">
        <v>0</v>
      </c>
      <c r="CW27" s="17">
        <v>0</v>
      </c>
      <c r="CX27" s="18">
        <f>SUM(Table2[[#This Row],[Penalty Paid Through FY17]:[Penalty Paid FY18 and After]])</f>
        <v>0</v>
      </c>
      <c r="CY27" s="17">
        <v>94.158100000000005</v>
      </c>
      <c r="CZ27" s="17">
        <v>578.19010000000003</v>
      </c>
      <c r="DA27" s="17">
        <v>136.30930000000001</v>
      </c>
      <c r="DB27" s="18">
        <f>SUM(Table2[[#This Row],[TOTAL Assistance Net of Recapture Penalties Through FY17]:[TOTAL Assistance Net of Recapture Penalties FY18 and After]])</f>
        <v>714.49940000000004</v>
      </c>
      <c r="DC27" s="17">
        <v>386.70839999999998</v>
      </c>
      <c r="DD27" s="17">
        <v>3360.0590999999999</v>
      </c>
      <c r="DE27" s="17">
        <v>559.82380000000001</v>
      </c>
      <c r="DF27" s="18">
        <f>SUM(Table2[[#This Row],[Company Direct Tax Revenue Before Assistance Through FY17]:[Company Direct Tax Revenue Before Assistance FY18 and After]])</f>
        <v>3919.8829000000001</v>
      </c>
      <c r="DG27" s="17">
        <v>214.3066</v>
      </c>
      <c r="DH27" s="17">
        <v>1803.1304</v>
      </c>
      <c r="DI27" s="17">
        <v>310.24369999999999</v>
      </c>
      <c r="DJ27" s="18">
        <f>SUM(Table2[[#This Row],[Indirect and Induced Tax Revenues Through FY17]:[Indirect and Induced Tax Revenues FY18 and After]])</f>
        <v>2113.3741</v>
      </c>
      <c r="DK27" s="17">
        <v>601.01499999999999</v>
      </c>
      <c r="DL27" s="17">
        <v>5163.1895000000004</v>
      </c>
      <c r="DM27" s="17">
        <v>870.0675</v>
      </c>
      <c r="DN27" s="17">
        <f>SUM(Table2[[#This Row],[TOTAL Tax Revenues Before Assistance Through FY17]:[TOTAL Tax Revenues Before Assistance FY18 and After]])</f>
        <v>6033.2570000000005</v>
      </c>
      <c r="DO27" s="17">
        <v>506.8569</v>
      </c>
      <c r="DP27" s="17">
        <v>4584.9993999999997</v>
      </c>
      <c r="DQ27" s="17">
        <v>733.75819999999999</v>
      </c>
      <c r="DR27" s="20">
        <f>SUM(Table2[[#This Row],[TOTAL Tax Revenues Net of Assistance Recapture and Penalty Through FY17]:[TOTAL Tax Revenues Net of Assistance Recapture and Penalty FY18 and After]])</f>
        <v>5318.7575999999999</v>
      </c>
      <c r="DS27" s="20">
        <v>0</v>
      </c>
      <c r="DT27" s="20">
        <v>0</v>
      </c>
      <c r="DU27" s="20">
        <v>0</v>
      </c>
      <c r="DV27" s="20">
        <v>0</v>
      </c>
      <c r="DW27" s="15">
        <v>30</v>
      </c>
      <c r="DX27" s="15">
        <v>0</v>
      </c>
      <c r="DY27" s="15">
        <v>0</v>
      </c>
      <c r="DZ27" s="15">
        <v>0</v>
      </c>
      <c r="EA27" s="15">
        <v>30</v>
      </c>
      <c r="EB27" s="15">
        <v>0</v>
      </c>
      <c r="EC27" s="15">
        <v>0</v>
      </c>
      <c r="ED27" s="15">
        <v>0</v>
      </c>
      <c r="EE27" s="15">
        <v>100</v>
      </c>
      <c r="EF27" s="15">
        <v>0</v>
      </c>
      <c r="EG27" s="15">
        <v>0</v>
      </c>
      <c r="EH27" s="15">
        <v>0</v>
      </c>
      <c r="EI27" s="15">
        <f>SUM(Table2[[#This Row],[Total Industrial Employees FY17]:[Total Other Employees FY17]])</f>
        <v>30</v>
      </c>
      <c r="EJ27" s="15">
        <f>SUM(Table2[[#This Row],[Number of Industrial Employees Earning More than Living Wage FY17]:[Number of Other Employees Earning More than Living Wage FY17]])</f>
        <v>30</v>
      </c>
      <c r="EK27" s="15">
        <v>100</v>
      </c>
    </row>
    <row r="28" spans="1:141" x14ac:dyDescent="0.2">
      <c r="A28" s="6">
        <v>92979</v>
      </c>
      <c r="B28" s="6" t="s">
        <v>1582</v>
      </c>
      <c r="C28" s="7" t="s">
        <v>364</v>
      </c>
      <c r="D28" s="7" t="s">
        <v>9</v>
      </c>
      <c r="E28" s="33">
        <v>43</v>
      </c>
      <c r="F28" s="8" t="s">
        <v>2104</v>
      </c>
      <c r="G28" s="41" t="s">
        <v>1885</v>
      </c>
      <c r="H28" s="35">
        <v>2800</v>
      </c>
      <c r="I28" s="35">
        <v>3393</v>
      </c>
      <c r="J28" s="39" t="s">
        <v>3202</v>
      </c>
      <c r="K28" s="11" t="s">
        <v>2501</v>
      </c>
      <c r="L28" s="13" t="s">
        <v>2681</v>
      </c>
      <c r="M28" s="13" t="s">
        <v>2690</v>
      </c>
      <c r="N28" s="23">
        <v>1625000</v>
      </c>
      <c r="O28" s="6" t="s">
        <v>2518</v>
      </c>
      <c r="P28" s="15">
        <v>1</v>
      </c>
      <c r="Q28" s="15">
        <v>1</v>
      </c>
      <c r="R28" s="15">
        <v>12</v>
      </c>
      <c r="S28" s="15">
        <v>0</v>
      </c>
      <c r="T28" s="15">
        <v>0</v>
      </c>
      <c r="U28" s="15">
        <v>14</v>
      </c>
      <c r="V28" s="15">
        <v>12</v>
      </c>
      <c r="W28" s="15">
        <v>0</v>
      </c>
      <c r="X28" s="15">
        <v>0</v>
      </c>
      <c r="Y28" s="15">
        <v>0</v>
      </c>
      <c r="Z28" s="15">
        <v>26</v>
      </c>
      <c r="AA28" s="15">
        <v>100</v>
      </c>
      <c r="AB28" s="15">
        <v>0</v>
      </c>
      <c r="AC28" s="15">
        <v>0</v>
      </c>
      <c r="AD28" s="15">
        <v>0</v>
      </c>
      <c r="AE28" s="15">
        <v>0</v>
      </c>
      <c r="AF28" s="15">
        <v>100</v>
      </c>
      <c r="AG28" s="15" t="s">
        <v>1860</v>
      </c>
      <c r="AH28" s="15" t="s">
        <v>1861</v>
      </c>
      <c r="AI28" s="17">
        <v>0</v>
      </c>
      <c r="AJ28" s="17">
        <v>0</v>
      </c>
      <c r="AK28" s="17">
        <v>0</v>
      </c>
      <c r="AL28" s="17">
        <f>SUM(Table2[[#This Row],[Company Direct Land Through FY17]:[Company Direct Land FY18 and After]])</f>
        <v>0</v>
      </c>
      <c r="AM28" s="17">
        <v>0</v>
      </c>
      <c r="AN28" s="17">
        <v>0</v>
      </c>
      <c r="AO28" s="17">
        <v>0</v>
      </c>
      <c r="AP28" s="18">
        <f>SUM(Table2[[#This Row],[Company Direct Building Through FY17]:[Company Direct Building FY18 and After]])</f>
        <v>0</v>
      </c>
      <c r="AQ28" s="17">
        <v>0</v>
      </c>
      <c r="AR28" s="17">
        <v>47.196100000000001</v>
      </c>
      <c r="AS28" s="17">
        <v>0</v>
      </c>
      <c r="AT28" s="18">
        <f>SUM(Table2[[#This Row],[Mortgage Recording Tax Through FY17]:[Mortgage Recording Tax FY18 and After]])</f>
        <v>47.196100000000001</v>
      </c>
      <c r="AU28" s="17">
        <v>0</v>
      </c>
      <c r="AV28" s="17">
        <v>0</v>
      </c>
      <c r="AW28" s="17">
        <v>0</v>
      </c>
      <c r="AX28" s="18">
        <f>SUM(Table2[[#This Row],[Pilot Savings Through FY17]:[Pilot Savings FY18 and After]])</f>
        <v>0</v>
      </c>
      <c r="AY28" s="17">
        <v>0</v>
      </c>
      <c r="AZ28" s="17">
        <v>47.196100000000001</v>
      </c>
      <c r="BA28" s="17">
        <v>0</v>
      </c>
      <c r="BB28" s="18">
        <f>SUM(Table2[[#This Row],[Mortgage Recording Tax Exemption Through FY17]:[Mortgage Recording Tax Exemption FY18 and After]])</f>
        <v>47.196100000000001</v>
      </c>
      <c r="BC28" s="17">
        <v>7.0487000000000002</v>
      </c>
      <c r="BD28" s="17">
        <v>112.7872</v>
      </c>
      <c r="BE28" s="17">
        <v>10.420999999999999</v>
      </c>
      <c r="BF28" s="18">
        <f>SUM(Table2[[#This Row],[Indirect and Induced Land Through FY17]:[Indirect and Induced Land FY18 and After]])</f>
        <v>123.20820000000001</v>
      </c>
      <c r="BG28" s="17">
        <v>13.0905</v>
      </c>
      <c r="BH28" s="17">
        <v>209.46129999999999</v>
      </c>
      <c r="BI28" s="17">
        <v>19.353400000000001</v>
      </c>
      <c r="BJ28" s="18">
        <f>SUM(Table2[[#This Row],[Indirect and Induced Building Through FY17]:[Indirect and Induced Building FY18 and After]])</f>
        <v>228.81469999999999</v>
      </c>
      <c r="BK28" s="17">
        <v>20.139199999999999</v>
      </c>
      <c r="BL28" s="17">
        <v>322.24849999999998</v>
      </c>
      <c r="BM28" s="17">
        <v>29.7744</v>
      </c>
      <c r="BN28" s="18">
        <f>SUM(Table2[[#This Row],[TOTAL Real Property Related Taxes Through FY17]:[TOTAL Real Property Related Taxes FY18 and After]])</f>
        <v>352.02289999999999</v>
      </c>
      <c r="BO28" s="17">
        <v>21.685300000000002</v>
      </c>
      <c r="BP28" s="17">
        <v>385.52789999999999</v>
      </c>
      <c r="BQ28" s="17">
        <v>32.060099999999998</v>
      </c>
      <c r="BR28" s="18">
        <f>SUM(Table2[[#This Row],[Company Direct Through FY17]:[Company Direct FY18 and After]])</f>
        <v>417.58799999999997</v>
      </c>
      <c r="BS28" s="17">
        <v>0</v>
      </c>
      <c r="BT28" s="17">
        <v>0</v>
      </c>
      <c r="BU28" s="17">
        <v>0</v>
      </c>
      <c r="BV28" s="18">
        <f>SUM(Table2[[#This Row],[Sales Tax Exemption Through FY17]:[Sales Tax Exemption FY18 and After]])</f>
        <v>0</v>
      </c>
      <c r="BW28" s="17">
        <v>0</v>
      </c>
      <c r="BX28" s="17">
        <v>0</v>
      </c>
      <c r="BY28" s="17">
        <v>0</v>
      </c>
      <c r="BZ28" s="17">
        <f>SUM(Table2[[#This Row],[Energy Tax Savings Through FY17]:[Energy Tax Savings FY18 and After]])</f>
        <v>0</v>
      </c>
      <c r="CA28" s="17">
        <v>0.3372</v>
      </c>
      <c r="CB28" s="17">
        <v>7.1711999999999998</v>
      </c>
      <c r="CC28" s="17">
        <v>0.45860000000000001</v>
      </c>
      <c r="CD28" s="18">
        <f>SUM(Table2[[#This Row],[Tax Exempt Bond Savings Through FY17]:[Tax Exempt Bond Savings FY18 and After]])</f>
        <v>7.6297999999999995</v>
      </c>
      <c r="CE28" s="17">
        <v>24.128699999999998</v>
      </c>
      <c r="CF28" s="17">
        <v>448.2466</v>
      </c>
      <c r="CG28" s="17">
        <v>35.672699999999999</v>
      </c>
      <c r="CH28" s="18">
        <f>SUM(Table2[[#This Row],[Indirect and Induced Through FY17]:[Indirect and Induced FY18 and After]])</f>
        <v>483.91930000000002</v>
      </c>
      <c r="CI28" s="17">
        <v>45.476799999999997</v>
      </c>
      <c r="CJ28" s="17">
        <v>826.60329999999999</v>
      </c>
      <c r="CK28" s="17">
        <v>67.274199999999993</v>
      </c>
      <c r="CL28" s="18">
        <f>SUM(Table2[[#This Row],[TOTAL Income Consumption Use Taxes Through FY17]:[TOTAL Income Consumption Use Taxes FY18 and After]])</f>
        <v>893.87749999999994</v>
      </c>
      <c r="CM28" s="17">
        <v>0.3372</v>
      </c>
      <c r="CN28" s="17">
        <v>54.3673</v>
      </c>
      <c r="CO28" s="17">
        <v>0.45860000000000001</v>
      </c>
      <c r="CP28" s="18">
        <f>SUM(Table2[[#This Row],[Assistance Provided Through FY17]:[Assistance Provided FY18 and After]])</f>
        <v>54.825899999999997</v>
      </c>
      <c r="CQ28" s="17">
        <v>0</v>
      </c>
      <c r="CR28" s="17">
        <v>0</v>
      </c>
      <c r="CS28" s="17">
        <v>0</v>
      </c>
      <c r="CT28" s="18">
        <f>SUM(Table2[[#This Row],[Recapture Cancellation Reduction Amount Through FY17]:[Recapture Cancellation Reduction Amount FY18 and After]])</f>
        <v>0</v>
      </c>
      <c r="CU28" s="17">
        <v>0</v>
      </c>
      <c r="CV28" s="17">
        <v>0</v>
      </c>
      <c r="CW28" s="17">
        <v>0</v>
      </c>
      <c r="CX28" s="18">
        <f>SUM(Table2[[#This Row],[Penalty Paid Through FY17]:[Penalty Paid FY18 and After]])</f>
        <v>0</v>
      </c>
      <c r="CY28" s="17">
        <v>0.3372</v>
      </c>
      <c r="CZ28" s="17">
        <v>54.3673</v>
      </c>
      <c r="DA28" s="17">
        <v>0.45860000000000001</v>
      </c>
      <c r="DB28" s="18">
        <f>SUM(Table2[[#This Row],[TOTAL Assistance Net of Recapture Penalties Through FY17]:[TOTAL Assistance Net of Recapture Penalties FY18 and After]])</f>
        <v>54.825899999999997</v>
      </c>
      <c r="DC28" s="17">
        <v>21.685300000000002</v>
      </c>
      <c r="DD28" s="17">
        <v>432.72399999999999</v>
      </c>
      <c r="DE28" s="17">
        <v>32.060099999999998</v>
      </c>
      <c r="DF28" s="18">
        <f>SUM(Table2[[#This Row],[Company Direct Tax Revenue Before Assistance Through FY17]:[Company Direct Tax Revenue Before Assistance FY18 and After]])</f>
        <v>464.78409999999997</v>
      </c>
      <c r="DG28" s="17">
        <v>44.267899999999997</v>
      </c>
      <c r="DH28" s="17">
        <v>770.49509999999998</v>
      </c>
      <c r="DI28" s="17">
        <v>65.447100000000006</v>
      </c>
      <c r="DJ28" s="18">
        <f>SUM(Table2[[#This Row],[Indirect and Induced Tax Revenues Through FY17]:[Indirect and Induced Tax Revenues FY18 and After]])</f>
        <v>835.94219999999996</v>
      </c>
      <c r="DK28" s="17">
        <v>65.953199999999995</v>
      </c>
      <c r="DL28" s="17">
        <v>1203.2191</v>
      </c>
      <c r="DM28" s="17">
        <v>97.507199999999997</v>
      </c>
      <c r="DN28" s="17">
        <f>SUM(Table2[[#This Row],[TOTAL Tax Revenues Before Assistance Through FY17]:[TOTAL Tax Revenues Before Assistance FY18 and After]])</f>
        <v>1300.7263</v>
      </c>
      <c r="DO28" s="17">
        <v>65.616</v>
      </c>
      <c r="DP28" s="17">
        <v>1148.8517999999999</v>
      </c>
      <c r="DQ28" s="17">
        <v>97.048599999999993</v>
      </c>
      <c r="DR28" s="20">
        <f>SUM(Table2[[#This Row],[TOTAL Tax Revenues Net of Assistance Recapture and Penalty Through FY17]:[TOTAL Tax Revenues Net of Assistance Recapture and Penalty FY18 and After]])</f>
        <v>1245.9004</v>
      </c>
      <c r="DS28" s="20">
        <v>0</v>
      </c>
      <c r="DT28" s="20">
        <v>0</v>
      </c>
      <c r="DU28" s="20">
        <v>0</v>
      </c>
      <c r="DV28" s="20">
        <v>0</v>
      </c>
      <c r="DW28" s="15">
        <v>0</v>
      </c>
      <c r="DX28" s="15">
        <v>0</v>
      </c>
      <c r="DY28" s="15">
        <v>0</v>
      </c>
      <c r="DZ28" s="15">
        <v>0</v>
      </c>
      <c r="EA28" s="15">
        <v>0</v>
      </c>
      <c r="EB28" s="15">
        <v>0</v>
      </c>
      <c r="EC28" s="15">
        <v>0</v>
      </c>
      <c r="ED28" s="15">
        <v>0</v>
      </c>
      <c r="EE28" s="15">
        <v>0</v>
      </c>
      <c r="EF28" s="15">
        <v>0</v>
      </c>
      <c r="EG28" s="15">
        <v>0</v>
      </c>
      <c r="EH28" s="15">
        <v>0</v>
      </c>
      <c r="EI28" s="15">
        <f>SUM(Table2[[#This Row],[Total Industrial Employees FY17]:[Total Other Employees FY17]])</f>
        <v>0</v>
      </c>
      <c r="EJ28" s="15">
        <f>SUM(Table2[[#This Row],[Number of Industrial Employees Earning More than Living Wage FY17]:[Number of Other Employees Earning More than Living Wage FY17]])</f>
        <v>0</v>
      </c>
      <c r="EK28" s="15">
        <v>0</v>
      </c>
    </row>
    <row r="29" spans="1:141" x14ac:dyDescent="0.2">
      <c r="A29" s="6">
        <v>93862</v>
      </c>
      <c r="B29" s="6" t="s">
        <v>648</v>
      </c>
      <c r="C29" s="7" t="s">
        <v>649</v>
      </c>
      <c r="D29" s="7" t="s">
        <v>12</v>
      </c>
      <c r="E29" s="33">
        <v>28</v>
      </c>
      <c r="F29" s="8" t="s">
        <v>1866</v>
      </c>
      <c r="G29" s="41" t="s">
        <v>1863</v>
      </c>
      <c r="H29" s="35">
        <v>214755710</v>
      </c>
      <c r="I29" s="35">
        <v>17095037</v>
      </c>
      <c r="J29" s="39" t="s">
        <v>3337</v>
      </c>
      <c r="K29" s="11" t="s">
        <v>2449</v>
      </c>
      <c r="L29" s="13" t="s">
        <v>2888</v>
      </c>
      <c r="M29" s="13" t="s">
        <v>2611</v>
      </c>
      <c r="N29" s="23">
        <v>126875000</v>
      </c>
      <c r="O29" s="6" t="s">
        <v>2518</v>
      </c>
      <c r="P29" s="15">
        <v>17</v>
      </c>
      <c r="Q29" s="15">
        <v>0</v>
      </c>
      <c r="R29" s="15">
        <v>481</v>
      </c>
      <c r="S29" s="15">
        <v>25</v>
      </c>
      <c r="T29" s="15">
        <v>175</v>
      </c>
      <c r="U29" s="15">
        <v>698</v>
      </c>
      <c r="V29" s="15">
        <v>689</v>
      </c>
      <c r="W29" s="15">
        <v>1</v>
      </c>
      <c r="X29" s="15">
        <v>0</v>
      </c>
      <c r="Y29" s="15">
        <v>0</v>
      </c>
      <c r="Z29" s="15">
        <v>0</v>
      </c>
      <c r="AA29" s="15">
        <v>0</v>
      </c>
      <c r="AB29" s="15">
        <v>0</v>
      </c>
      <c r="AC29" s="15">
        <v>0</v>
      </c>
      <c r="AD29" s="15">
        <v>0</v>
      </c>
      <c r="AE29" s="15">
        <v>0</v>
      </c>
      <c r="AF29" s="15">
        <v>0</v>
      </c>
      <c r="AG29" s="15" t="s">
        <v>1860</v>
      </c>
      <c r="AH29" s="15" t="s">
        <v>1861</v>
      </c>
      <c r="AI29" s="17">
        <v>0</v>
      </c>
      <c r="AJ29" s="17">
        <v>0</v>
      </c>
      <c r="AK29" s="17">
        <v>0</v>
      </c>
      <c r="AL29" s="17">
        <f>SUM(Table2[[#This Row],[Company Direct Land Through FY17]:[Company Direct Land FY18 and After]])</f>
        <v>0</v>
      </c>
      <c r="AM29" s="17">
        <v>0</v>
      </c>
      <c r="AN29" s="17">
        <v>0</v>
      </c>
      <c r="AO29" s="17">
        <v>0</v>
      </c>
      <c r="AP29" s="18">
        <f>SUM(Table2[[#This Row],[Company Direct Building Through FY17]:[Company Direct Building FY18 and After]])</f>
        <v>0</v>
      </c>
      <c r="AQ29" s="17">
        <v>0</v>
      </c>
      <c r="AR29" s="17">
        <v>2444.12</v>
      </c>
      <c r="AS29" s="17">
        <v>0</v>
      </c>
      <c r="AT29" s="18">
        <f>SUM(Table2[[#This Row],[Mortgage Recording Tax Through FY17]:[Mortgage Recording Tax FY18 and After]])</f>
        <v>2444.12</v>
      </c>
      <c r="AU29" s="17">
        <v>0</v>
      </c>
      <c r="AV29" s="17">
        <v>0</v>
      </c>
      <c r="AW29" s="17">
        <v>0</v>
      </c>
      <c r="AX29" s="18">
        <f>SUM(Table2[[#This Row],[Pilot Savings Through FY17]:[Pilot Savings FY18 and After]])</f>
        <v>0</v>
      </c>
      <c r="AY29" s="17">
        <v>0</v>
      </c>
      <c r="AZ29" s="17">
        <v>2444.12</v>
      </c>
      <c r="BA29" s="17">
        <v>0</v>
      </c>
      <c r="BB29" s="18">
        <f>SUM(Table2[[#This Row],[Mortgage Recording Tax Exemption Through FY17]:[Mortgage Recording Tax Exemption FY18 and After]])</f>
        <v>2444.12</v>
      </c>
      <c r="BC29" s="17">
        <v>665.91179999999997</v>
      </c>
      <c r="BD29" s="17">
        <v>2958.0587999999998</v>
      </c>
      <c r="BE29" s="17">
        <v>5300.9453000000003</v>
      </c>
      <c r="BF29" s="18">
        <f>SUM(Table2[[#This Row],[Indirect and Induced Land Through FY17]:[Indirect and Induced Land FY18 and After]])</f>
        <v>8259.0041000000001</v>
      </c>
      <c r="BG29" s="17">
        <v>1236.6934000000001</v>
      </c>
      <c r="BH29" s="17">
        <v>5493.5376999999999</v>
      </c>
      <c r="BI29" s="17">
        <v>9844.6121999999996</v>
      </c>
      <c r="BJ29" s="18">
        <f>SUM(Table2[[#This Row],[Indirect and Induced Building Through FY17]:[Indirect and Induced Building FY18 and After]])</f>
        <v>15338.1499</v>
      </c>
      <c r="BK29" s="17">
        <v>1902.6052</v>
      </c>
      <c r="BL29" s="17">
        <v>8451.5964999999997</v>
      </c>
      <c r="BM29" s="17">
        <v>15145.557500000001</v>
      </c>
      <c r="BN29" s="18">
        <f>SUM(Table2[[#This Row],[TOTAL Real Property Related Taxes Through FY17]:[TOTAL Real Property Related Taxes FY18 and After]])</f>
        <v>23597.154000000002</v>
      </c>
      <c r="BO29" s="17">
        <v>4504.8352999999997</v>
      </c>
      <c r="BP29" s="17">
        <v>20192.112499999999</v>
      </c>
      <c r="BQ29" s="17">
        <v>35866.909099999997</v>
      </c>
      <c r="BR29" s="18">
        <f>SUM(Table2[[#This Row],[Company Direct Through FY17]:[Company Direct FY18 and After]])</f>
        <v>56059.021599999993</v>
      </c>
      <c r="BS29" s="17">
        <v>0</v>
      </c>
      <c r="BT29" s="17">
        <v>0</v>
      </c>
      <c r="BU29" s="17">
        <v>0</v>
      </c>
      <c r="BV29" s="18">
        <f>SUM(Table2[[#This Row],[Sales Tax Exemption Through FY17]:[Sales Tax Exemption FY18 and After]])</f>
        <v>0</v>
      </c>
      <c r="BW29" s="17">
        <v>0</v>
      </c>
      <c r="BX29" s="17">
        <v>0</v>
      </c>
      <c r="BY29" s="17">
        <v>0</v>
      </c>
      <c r="BZ29" s="17">
        <f>SUM(Table2[[#This Row],[Energy Tax Savings Through FY17]:[Energy Tax Savings FY18 and After]])</f>
        <v>0</v>
      </c>
      <c r="CA29" s="17">
        <v>97.312600000000003</v>
      </c>
      <c r="CB29" s="17">
        <v>425.79219999999998</v>
      </c>
      <c r="CC29" s="17">
        <v>631.48810000000003</v>
      </c>
      <c r="CD29" s="18">
        <f>SUM(Table2[[#This Row],[Tax Exempt Bond Savings Through FY17]:[Tax Exempt Bond Savings FY18 and After]])</f>
        <v>1057.2802999999999</v>
      </c>
      <c r="CE29" s="17">
        <v>2093.8415</v>
      </c>
      <c r="CF29" s="17">
        <v>9415.6373000000003</v>
      </c>
      <c r="CG29" s="17">
        <v>16694.038799999998</v>
      </c>
      <c r="CH29" s="18">
        <f>SUM(Table2[[#This Row],[Indirect and Induced Through FY17]:[Indirect and Induced FY18 and After]])</f>
        <v>26109.676099999997</v>
      </c>
      <c r="CI29" s="17">
        <v>6501.3642</v>
      </c>
      <c r="CJ29" s="17">
        <v>29181.957600000002</v>
      </c>
      <c r="CK29" s="17">
        <v>51929.459799999997</v>
      </c>
      <c r="CL29" s="18">
        <f>SUM(Table2[[#This Row],[TOTAL Income Consumption Use Taxes Through FY17]:[TOTAL Income Consumption Use Taxes FY18 and After]])</f>
        <v>81111.417400000006</v>
      </c>
      <c r="CM29" s="17">
        <v>97.312600000000003</v>
      </c>
      <c r="CN29" s="17">
        <v>2869.9122000000002</v>
      </c>
      <c r="CO29" s="17">
        <v>631.48810000000003</v>
      </c>
      <c r="CP29" s="18">
        <f>SUM(Table2[[#This Row],[Assistance Provided Through FY17]:[Assistance Provided FY18 and After]])</f>
        <v>3501.4003000000002</v>
      </c>
      <c r="CQ29" s="17">
        <v>0</v>
      </c>
      <c r="CR29" s="17">
        <v>0</v>
      </c>
      <c r="CS29" s="17">
        <v>0</v>
      </c>
      <c r="CT29" s="18">
        <f>SUM(Table2[[#This Row],[Recapture Cancellation Reduction Amount Through FY17]:[Recapture Cancellation Reduction Amount FY18 and After]])</f>
        <v>0</v>
      </c>
      <c r="CU29" s="17">
        <v>0</v>
      </c>
      <c r="CV29" s="17">
        <v>0</v>
      </c>
      <c r="CW29" s="17">
        <v>0</v>
      </c>
      <c r="CX29" s="18">
        <f>SUM(Table2[[#This Row],[Penalty Paid Through FY17]:[Penalty Paid FY18 and After]])</f>
        <v>0</v>
      </c>
      <c r="CY29" s="17">
        <v>97.312600000000003</v>
      </c>
      <c r="CZ29" s="17">
        <v>2869.9122000000002</v>
      </c>
      <c r="DA29" s="17">
        <v>631.48810000000003</v>
      </c>
      <c r="DB29" s="18">
        <f>SUM(Table2[[#This Row],[TOTAL Assistance Net of Recapture Penalties Through FY17]:[TOTAL Assistance Net of Recapture Penalties FY18 and After]])</f>
        <v>3501.4003000000002</v>
      </c>
      <c r="DC29" s="17">
        <v>4504.8352999999997</v>
      </c>
      <c r="DD29" s="17">
        <v>22636.232499999998</v>
      </c>
      <c r="DE29" s="17">
        <v>35866.909099999997</v>
      </c>
      <c r="DF29" s="18">
        <f>SUM(Table2[[#This Row],[Company Direct Tax Revenue Before Assistance Through FY17]:[Company Direct Tax Revenue Before Assistance FY18 and After]])</f>
        <v>58503.141599999995</v>
      </c>
      <c r="DG29" s="17">
        <v>3996.4467</v>
      </c>
      <c r="DH29" s="17">
        <v>17867.233800000002</v>
      </c>
      <c r="DI29" s="17">
        <v>31839.596300000001</v>
      </c>
      <c r="DJ29" s="18">
        <f>SUM(Table2[[#This Row],[Indirect and Induced Tax Revenues Through FY17]:[Indirect and Induced Tax Revenues FY18 and After]])</f>
        <v>49706.830100000006</v>
      </c>
      <c r="DK29" s="17">
        <v>8501.2819999999992</v>
      </c>
      <c r="DL29" s="17">
        <v>40503.4663</v>
      </c>
      <c r="DM29" s="17">
        <v>67706.505399999995</v>
      </c>
      <c r="DN29" s="17">
        <f>SUM(Table2[[#This Row],[TOTAL Tax Revenues Before Assistance Through FY17]:[TOTAL Tax Revenues Before Assistance FY18 and After]])</f>
        <v>108209.97169999999</v>
      </c>
      <c r="DO29" s="17">
        <v>8403.9694</v>
      </c>
      <c r="DP29" s="17">
        <v>37633.554100000001</v>
      </c>
      <c r="DQ29" s="17">
        <v>67075.017300000007</v>
      </c>
      <c r="DR29" s="20">
        <f>SUM(Table2[[#This Row],[TOTAL Tax Revenues Net of Assistance Recapture and Penalty Through FY17]:[TOTAL Tax Revenues Net of Assistance Recapture and Penalty FY18 and After]])</f>
        <v>104708.57140000002</v>
      </c>
      <c r="DS29" s="20">
        <v>0</v>
      </c>
      <c r="DT29" s="20">
        <v>0</v>
      </c>
      <c r="DU29" s="20">
        <v>0</v>
      </c>
      <c r="DV29" s="20">
        <v>0</v>
      </c>
      <c r="DW29" s="15">
        <v>0</v>
      </c>
      <c r="DX29" s="15">
        <v>0</v>
      </c>
      <c r="DY29" s="15">
        <v>0</v>
      </c>
      <c r="DZ29" s="15">
        <v>698</v>
      </c>
      <c r="EA29" s="15">
        <v>0</v>
      </c>
      <c r="EB29" s="15">
        <v>0</v>
      </c>
      <c r="EC29" s="15">
        <v>0</v>
      </c>
      <c r="ED29" s="15">
        <v>698</v>
      </c>
      <c r="EE29" s="15">
        <v>0</v>
      </c>
      <c r="EF29" s="15">
        <v>0</v>
      </c>
      <c r="EG29" s="15">
        <v>0</v>
      </c>
      <c r="EH29" s="15">
        <v>100</v>
      </c>
      <c r="EI29" s="15">
        <f>SUM(Table2[[#This Row],[Total Industrial Employees FY17]:[Total Other Employees FY17]])</f>
        <v>698</v>
      </c>
      <c r="EJ29" s="15">
        <f>SUM(Table2[[#This Row],[Number of Industrial Employees Earning More than Living Wage FY17]:[Number of Other Employees Earning More than Living Wage FY17]])</f>
        <v>698</v>
      </c>
      <c r="EK29" s="15">
        <v>100</v>
      </c>
    </row>
    <row r="30" spans="1:141" x14ac:dyDescent="0.2">
      <c r="A30" s="6">
        <v>93319</v>
      </c>
      <c r="B30" s="6" t="s">
        <v>536</v>
      </c>
      <c r="C30" s="7" t="s">
        <v>537</v>
      </c>
      <c r="D30" s="7" t="s">
        <v>9</v>
      </c>
      <c r="E30" s="33">
        <v>34</v>
      </c>
      <c r="F30" s="8" t="s">
        <v>2212</v>
      </c>
      <c r="G30" s="41" t="s">
        <v>1876</v>
      </c>
      <c r="H30" s="35">
        <v>9500</v>
      </c>
      <c r="I30" s="35">
        <v>40659</v>
      </c>
      <c r="J30" s="39" t="s">
        <v>3188</v>
      </c>
      <c r="K30" s="11" t="s">
        <v>2453</v>
      </c>
      <c r="L30" s="13" t="s">
        <v>2822</v>
      </c>
      <c r="M30" s="13" t="s">
        <v>2819</v>
      </c>
      <c r="N30" s="23">
        <v>4634000</v>
      </c>
      <c r="O30" s="6" t="s">
        <v>2458</v>
      </c>
      <c r="P30" s="15">
        <v>0</v>
      </c>
      <c r="Q30" s="15">
        <v>2</v>
      </c>
      <c r="R30" s="15">
        <v>43</v>
      </c>
      <c r="S30" s="15">
        <v>0</v>
      </c>
      <c r="T30" s="15">
        <v>0</v>
      </c>
      <c r="U30" s="15">
        <v>45</v>
      </c>
      <c r="V30" s="15">
        <v>44</v>
      </c>
      <c r="W30" s="15">
        <v>0</v>
      </c>
      <c r="X30" s="15">
        <v>0</v>
      </c>
      <c r="Y30" s="15">
        <v>0</v>
      </c>
      <c r="Z30" s="15">
        <v>50</v>
      </c>
      <c r="AA30" s="15">
        <v>80</v>
      </c>
      <c r="AB30" s="15">
        <v>0</v>
      </c>
      <c r="AC30" s="15">
        <v>0</v>
      </c>
      <c r="AD30" s="15">
        <v>0</v>
      </c>
      <c r="AE30" s="15">
        <v>0</v>
      </c>
      <c r="AF30" s="15">
        <v>80</v>
      </c>
      <c r="AG30" s="15" t="s">
        <v>1860</v>
      </c>
      <c r="AH30" s="15" t="s">
        <v>1860</v>
      </c>
      <c r="AI30" s="17">
        <v>21.501100000000001</v>
      </c>
      <c r="AJ30" s="17">
        <v>121.3764</v>
      </c>
      <c r="AK30" s="17">
        <v>168.667</v>
      </c>
      <c r="AL30" s="17">
        <f>SUM(Table2[[#This Row],[Company Direct Land Through FY17]:[Company Direct Land FY18 and After]])</f>
        <v>290.04340000000002</v>
      </c>
      <c r="AM30" s="17">
        <v>69.075199999999995</v>
      </c>
      <c r="AN30" s="17">
        <v>366.78500000000003</v>
      </c>
      <c r="AO30" s="17">
        <v>541.8646</v>
      </c>
      <c r="AP30" s="18">
        <f>SUM(Table2[[#This Row],[Company Direct Building Through FY17]:[Company Direct Building FY18 and After]])</f>
        <v>908.64959999999996</v>
      </c>
      <c r="AQ30" s="17">
        <v>0</v>
      </c>
      <c r="AR30" s="17">
        <v>47.071599999999997</v>
      </c>
      <c r="AS30" s="17">
        <v>0</v>
      </c>
      <c r="AT30" s="18">
        <f>SUM(Table2[[#This Row],[Mortgage Recording Tax Through FY17]:[Mortgage Recording Tax FY18 and After]])</f>
        <v>47.071599999999997</v>
      </c>
      <c r="AU30" s="17">
        <v>79.4238</v>
      </c>
      <c r="AV30" s="17">
        <v>360.10509999999999</v>
      </c>
      <c r="AW30" s="17">
        <v>623.04449999999997</v>
      </c>
      <c r="AX30" s="18">
        <f>SUM(Table2[[#This Row],[Pilot Savings Through FY17]:[Pilot Savings FY18 and After]])</f>
        <v>983.14959999999996</v>
      </c>
      <c r="AY30" s="17">
        <v>0</v>
      </c>
      <c r="AZ30" s="17">
        <v>47.071599999999997</v>
      </c>
      <c r="BA30" s="17">
        <v>0</v>
      </c>
      <c r="BB30" s="18">
        <f>SUM(Table2[[#This Row],[Mortgage Recording Tax Exemption Through FY17]:[Mortgage Recording Tax Exemption FY18 and After]])</f>
        <v>47.071599999999997</v>
      </c>
      <c r="BC30" s="17">
        <v>63.787300000000002</v>
      </c>
      <c r="BD30" s="17">
        <v>427.60669999999999</v>
      </c>
      <c r="BE30" s="17">
        <v>500.38440000000003</v>
      </c>
      <c r="BF30" s="18">
        <f>SUM(Table2[[#This Row],[Indirect and Induced Land Through FY17]:[Indirect and Induced Land FY18 and After]])</f>
        <v>927.99109999999996</v>
      </c>
      <c r="BG30" s="17">
        <v>118.46210000000001</v>
      </c>
      <c r="BH30" s="17">
        <v>794.12670000000003</v>
      </c>
      <c r="BI30" s="17">
        <v>929.28409999999997</v>
      </c>
      <c r="BJ30" s="18">
        <f>SUM(Table2[[#This Row],[Indirect and Induced Building Through FY17]:[Indirect and Induced Building FY18 and After]])</f>
        <v>1723.4108000000001</v>
      </c>
      <c r="BK30" s="17">
        <v>193.40190000000001</v>
      </c>
      <c r="BL30" s="17">
        <v>1349.7897</v>
      </c>
      <c r="BM30" s="17">
        <v>1517.1556</v>
      </c>
      <c r="BN30" s="18">
        <f>SUM(Table2[[#This Row],[TOTAL Real Property Related Taxes Through FY17]:[TOTAL Real Property Related Taxes FY18 and After]])</f>
        <v>2866.9453000000003</v>
      </c>
      <c r="BO30" s="17">
        <v>597.56709999999998</v>
      </c>
      <c r="BP30" s="17">
        <v>3979.2858000000001</v>
      </c>
      <c r="BQ30" s="17">
        <v>4687.6557000000003</v>
      </c>
      <c r="BR30" s="18">
        <f>SUM(Table2[[#This Row],[Company Direct Through FY17]:[Company Direct FY18 and After]])</f>
        <v>8666.9415000000008</v>
      </c>
      <c r="BS30" s="17">
        <v>0</v>
      </c>
      <c r="BT30" s="17">
        <v>0</v>
      </c>
      <c r="BU30" s="17">
        <v>0</v>
      </c>
      <c r="BV30" s="18">
        <f>SUM(Table2[[#This Row],[Sales Tax Exemption Through FY17]:[Sales Tax Exemption FY18 and After]])</f>
        <v>0</v>
      </c>
      <c r="BW30" s="17">
        <v>0</v>
      </c>
      <c r="BX30" s="17">
        <v>0</v>
      </c>
      <c r="BY30" s="17">
        <v>0</v>
      </c>
      <c r="BZ30" s="17">
        <f>SUM(Table2[[#This Row],[Energy Tax Savings Through FY17]:[Energy Tax Savings FY18 and After]])</f>
        <v>0</v>
      </c>
      <c r="CA30" s="17">
        <v>0</v>
      </c>
      <c r="CB30" s="17">
        <v>0</v>
      </c>
      <c r="CC30" s="17">
        <v>0</v>
      </c>
      <c r="CD30" s="18">
        <f>SUM(Table2[[#This Row],[Tax Exempt Bond Savings Through FY17]:[Tax Exempt Bond Savings FY18 and After]])</f>
        <v>0</v>
      </c>
      <c r="CE30" s="17">
        <v>218.35210000000001</v>
      </c>
      <c r="CF30" s="17">
        <v>1589.2804000000001</v>
      </c>
      <c r="CG30" s="17">
        <v>1712.8776</v>
      </c>
      <c r="CH30" s="18">
        <f>SUM(Table2[[#This Row],[Indirect and Induced Through FY17]:[Indirect and Induced FY18 and After]])</f>
        <v>3302.1580000000004</v>
      </c>
      <c r="CI30" s="17">
        <v>815.91920000000005</v>
      </c>
      <c r="CJ30" s="17">
        <v>5568.5662000000002</v>
      </c>
      <c r="CK30" s="17">
        <v>6400.5333000000001</v>
      </c>
      <c r="CL30" s="18">
        <f>SUM(Table2[[#This Row],[TOTAL Income Consumption Use Taxes Through FY17]:[TOTAL Income Consumption Use Taxes FY18 and After]])</f>
        <v>11969.0995</v>
      </c>
      <c r="CM30" s="17">
        <v>79.4238</v>
      </c>
      <c r="CN30" s="17">
        <v>407.17669999999998</v>
      </c>
      <c r="CO30" s="17">
        <v>623.04449999999997</v>
      </c>
      <c r="CP30" s="18">
        <f>SUM(Table2[[#This Row],[Assistance Provided Through FY17]:[Assistance Provided FY18 and After]])</f>
        <v>1030.2212</v>
      </c>
      <c r="CQ30" s="17">
        <v>0</v>
      </c>
      <c r="CR30" s="17">
        <v>0</v>
      </c>
      <c r="CS30" s="17">
        <v>0</v>
      </c>
      <c r="CT30" s="18">
        <f>SUM(Table2[[#This Row],[Recapture Cancellation Reduction Amount Through FY17]:[Recapture Cancellation Reduction Amount FY18 and After]])</f>
        <v>0</v>
      </c>
      <c r="CU30" s="17">
        <v>0</v>
      </c>
      <c r="CV30" s="17">
        <v>0</v>
      </c>
      <c r="CW30" s="17">
        <v>0</v>
      </c>
      <c r="CX30" s="18">
        <f>SUM(Table2[[#This Row],[Penalty Paid Through FY17]:[Penalty Paid FY18 and After]])</f>
        <v>0</v>
      </c>
      <c r="CY30" s="17">
        <v>79.4238</v>
      </c>
      <c r="CZ30" s="17">
        <v>407.17669999999998</v>
      </c>
      <c r="DA30" s="17">
        <v>623.04449999999997</v>
      </c>
      <c r="DB30" s="18">
        <f>SUM(Table2[[#This Row],[TOTAL Assistance Net of Recapture Penalties Through FY17]:[TOTAL Assistance Net of Recapture Penalties FY18 and After]])</f>
        <v>1030.2212</v>
      </c>
      <c r="DC30" s="17">
        <v>688.14340000000004</v>
      </c>
      <c r="DD30" s="17">
        <v>4514.5187999999998</v>
      </c>
      <c r="DE30" s="17">
        <v>5398.1872999999996</v>
      </c>
      <c r="DF30" s="18">
        <f>SUM(Table2[[#This Row],[Company Direct Tax Revenue Before Assistance Through FY17]:[Company Direct Tax Revenue Before Assistance FY18 and After]])</f>
        <v>9912.7060999999994</v>
      </c>
      <c r="DG30" s="17">
        <v>400.60149999999999</v>
      </c>
      <c r="DH30" s="17">
        <v>2811.0138000000002</v>
      </c>
      <c r="DI30" s="17">
        <v>3142.5461</v>
      </c>
      <c r="DJ30" s="18">
        <f>SUM(Table2[[#This Row],[Indirect and Induced Tax Revenues Through FY17]:[Indirect and Induced Tax Revenues FY18 and After]])</f>
        <v>5953.5599000000002</v>
      </c>
      <c r="DK30" s="17">
        <v>1088.7448999999999</v>
      </c>
      <c r="DL30" s="17">
        <v>7325.5325999999995</v>
      </c>
      <c r="DM30" s="17">
        <v>8540.7333999999992</v>
      </c>
      <c r="DN30" s="17">
        <f>SUM(Table2[[#This Row],[TOTAL Tax Revenues Before Assistance Through FY17]:[TOTAL Tax Revenues Before Assistance FY18 and After]])</f>
        <v>15866.266</v>
      </c>
      <c r="DO30" s="17">
        <v>1009.3211</v>
      </c>
      <c r="DP30" s="17">
        <v>6918.3558999999996</v>
      </c>
      <c r="DQ30" s="17">
        <v>7917.6889000000001</v>
      </c>
      <c r="DR30" s="20">
        <f>SUM(Table2[[#This Row],[TOTAL Tax Revenues Net of Assistance Recapture and Penalty Through FY17]:[TOTAL Tax Revenues Net of Assistance Recapture and Penalty FY18 and After]])</f>
        <v>14836.0448</v>
      </c>
      <c r="DS30" s="20">
        <v>0</v>
      </c>
      <c r="DT30" s="20">
        <v>0</v>
      </c>
      <c r="DU30" s="20">
        <v>138.6</v>
      </c>
      <c r="DV30" s="20">
        <v>16.678000000000001</v>
      </c>
      <c r="DW30" s="15">
        <v>45</v>
      </c>
      <c r="DX30" s="15">
        <v>0</v>
      </c>
      <c r="DY30" s="15">
        <v>0</v>
      </c>
      <c r="DZ30" s="15">
        <v>0</v>
      </c>
      <c r="EA30" s="15">
        <v>45</v>
      </c>
      <c r="EB30" s="15">
        <v>0</v>
      </c>
      <c r="EC30" s="15">
        <v>0</v>
      </c>
      <c r="ED30" s="15">
        <v>0</v>
      </c>
      <c r="EE30" s="15">
        <v>100</v>
      </c>
      <c r="EF30" s="15">
        <v>0</v>
      </c>
      <c r="EG30" s="15">
        <v>0</v>
      </c>
      <c r="EH30" s="15">
        <v>0</v>
      </c>
      <c r="EI30" s="15">
        <f>SUM(Table2[[#This Row],[Total Industrial Employees FY17]:[Total Other Employees FY17]])</f>
        <v>45</v>
      </c>
      <c r="EJ30" s="15">
        <f>SUM(Table2[[#This Row],[Number of Industrial Employees Earning More than Living Wage FY17]:[Number of Other Employees Earning More than Living Wage FY17]])</f>
        <v>45</v>
      </c>
      <c r="EK30" s="15">
        <v>100</v>
      </c>
    </row>
    <row r="31" spans="1:141" x14ac:dyDescent="0.2">
      <c r="A31" s="6">
        <v>91136</v>
      </c>
      <c r="B31" s="6" t="s">
        <v>10</v>
      </c>
      <c r="C31" s="7" t="s">
        <v>11</v>
      </c>
      <c r="D31" s="7" t="s">
        <v>12</v>
      </c>
      <c r="E31" s="33">
        <v>28</v>
      </c>
      <c r="F31" s="8" t="s">
        <v>1866</v>
      </c>
      <c r="G31" s="41" t="s">
        <v>1863</v>
      </c>
      <c r="H31" s="35">
        <v>0</v>
      </c>
      <c r="I31" s="35">
        <v>0</v>
      </c>
      <c r="J31" s="39" t="s">
        <v>3181</v>
      </c>
      <c r="K31" s="11" t="s">
        <v>2449</v>
      </c>
      <c r="L31" s="13" t="s">
        <v>2475</v>
      </c>
      <c r="M31" s="13" t="s">
        <v>2476</v>
      </c>
      <c r="N31" s="23">
        <v>19000000</v>
      </c>
      <c r="O31" s="6" t="s">
        <v>2461</v>
      </c>
      <c r="P31" s="15">
        <v>3</v>
      </c>
      <c r="Q31" s="15">
        <v>0</v>
      </c>
      <c r="R31" s="15">
        <v>168</v>
      </c>
      <c r="S31" s="15">
        <v>0</v>
      </c>
      <c r="T31" s="15">
        <v>1</v>
      </c>
      <c r="U31" s="15">
        <v>172</v>
      </c>
      <c r="V31" s="15">
        <v>170</v>
      </c>
      <c r="W31" s="15">
        <v>0</v>
      </c>
      <c r="X31" s="15">
        <v>0</v>
      </c>
      <c r="Y31" s="15">
        <v>0</v>
      </c>
      <c r="Z31" s="15">
        <v>17</v>
      </c>
      <c r="AA31" s="15">
        <v>40</v>
      </c>
      <c r="AB31" s="15">
        <v>0</v>
      </c>
      <c r="AC31" s="15">
        <v>0</v>
      </c>
      <c r="AD31" s="15">
        <v>0</v>
      </c>
      <c r="AE31" s="15">
        <v>0</v>
      </c>
      <c r="AF31" s="15">
        <v>40</v>
      </c>
      <c r="AG31" s="15" t="s">
        <v>1860</v>
      </c>
      <c r="AH31" s="15" t="s">
        <v>1860</v>
      </c>
      <c r="AI31" s="17">
        <v>0</v>
      </c>
      <c r="AJ31" s="17">
        <v>0</v>
      </c>
      <c r="AK31" s="17">
        <v>0</v>
      </c>
      <c r="AL31" s="17">
        <f>SUM(Table2[[#This Row],[Company Direct Land Through FY17]:[Company Direct Land FY18 and After]])</f>
        <v>0</v>
      </c>
      <c r="AM31" s="17">
        <v>0</v>
      </c>
      <c r="AN31" s="17">
        <v>0</v>
      </c>
      <c r="AO31" s="17">
        <v>0</v>
      </c>
      <c r="AP31" s="18">
        <f>SUM(Table2[[#This Row],[Company Direct Building Through FY17]:[Company Direct Building FY18 and After]])</f>
        <v>0</v>
      </c>
      <c r="AQ31" s="17">
        <v>0</v>
      </c>
      <c r="AR31" s="17">
        <v>238.55</v>
      </c>
      <c r="AS31" s="17">
        <v>0</v>
      </c>
      <c r="AT31" s="18">
        <f>SUM(Table2[[#This Row],[Mortgage Recording Tax Through FY17]:[Mortgage Recording Tax FY18 and After]])</f>
        <v>238.55</v>
      </c>
      <c r="AU31" s="17">
        <v>0</v>
      </c>
      <c r="AV31" s="17">
        <v>0</v>
      </c>
      <c r="AW31" s="17">
        <v>0</v>
      </c>
      <c r="AX31" s="18">
        <f>SUM(Table2[[#This Row],[Pilot Savings Through FY17]:[Pilot Savings FY18 and After]])</f>
        <v>0</v>
      </c>
      <c r="AY31" s="17">
        <v>0</v>
      </c>
      <c r="AZ31" s="17">
        <v>0</v>
      </c>
      <c r="BA31" s="17">
        <v>0</v>
      </c>
      <c r="BB31" s="18">
        <f>SUM(Table2[[#This Row],[Mortgage Recording Tax Exemption Through FY17]:[Mortgage Recording Tax Exemption FY18 and After]])</f>
        <v>0</v>
      </c>
      <c r="BC31" s="17">
        <v>160.92240000000001</v>
      </c>
      <c r="BD31" s="17">
        <v>2425.5266000000001</v>
      </c>
      <c r="BE31" s="17">
        <v>261.202</v>
      </c>
      <c r="BF31" s="18">
        <f>SUM(Table2[[#This Row],[Indirect and Induced Land Through FY17]:[Indirect and Induced Land FY18 and After]])</f>
        <v>2686.7286000000004</v>
      </c>
      <c r="BG31" s="17">
        <v>298.85599999999999</v>
      </c>
      <c r="BH31" s="17">
        <v>4504.5492000000004</v>
      </c>
      <c r="BI31" s="17">
        <v>485.08980000000003</v>
      </c>
      <c r="BJ31" s="18">
        <f>SUM(Table2[[#This Row],[Indirect and Induced Building Through FY17]:[Indirect and Induced Building FY18 and After]])</f>
        <v>4989.6390000000001</v>
      </c>
      <c r="BK31" s="17">
        <v>459.77839999999998</v>
      </c>
      <c r="BL31" s="17">
        <v>7168.6257999999998</v>
      </c>
      <c r="BM31" s="17">
        <v>746.29179999999997</v>
      </c>
      <c r="BN31" s="18">
        <f>SUM(Table2[[#This Row],[TOTAL Real Property Related Taxes Through FY17]:[TOTAL Real Property Related Taxes FY18 and After]])</f>
        <v>7914.9175999999998</v>
      </c>
      <c r="BO31" s="17">
        <v>855.50509999999997</v>
      </c>
      <c r="BP31" s="17">
        <v>13800.269200000001</v>
      </c>
      <c r="BQ31" s="17">
        <v>1388.6175000000001</v>
      </c>
      <c r="BR31" s="18">
        <f>SUM(Table2[[#This Row],[Company Direct Through FY17]:[Company Direct FY18 and After]])</f>
        <v>15188.886700000001</v>
      </c>
      <c r="BS31" s="17">
        <v>0</v>
      </c>
      <c r="BT31" s="17">
        <v>346.02780000000001</v>
      </c>
      <c r="BU31" s="17">
        <v>0</v>
      </c>
      <c r="BV31" s="18">
        <f>SUM(Table2[[#This Row],[Sales Tax Exemption Through FY17]:[Sales Tax Exemption FY18 and After]])</f>
        <v>346.02780000000001</v>
      </c>
      <c r="BW31" s="17">
        <v>0</v>
      </c>
      <c r="BX31" s="17">
        <v>0</v>
      </c>
      <c r="BY31" s="17">
        <v>0</v>
      </c>
      <c r="BZ31" s="17">
        <f>SUM(Table2[[#This Row],[Energy Tax Savings Through FY17]:[Energy Tax Savings FY18 and After]])</f>
        <v>0</v>
      </c>
      <c r="CA31" s="17">
        <v>19.996600000000001</v>
      </c>
      <c r="CB31" s="17">
        <v>73.707999999999998</v>
      </c>
      <c r="CC31" s="17">
        <v>28.0914</v>
      </c>
      <c r="CD31" s="18">
        <f>SUM(Table2[[#This Row],[Tax Exempt Bond Savings Through FY17]:[Tax Exempt Bond Savings FY18 and After]])</f>
        <v>101.79939999999999</v>
      </c>
      <c r="CE31" s="17">
        <v>505.99200000000002</v>
      </c>
      <c r="CF31" s="17">
        <v>8895.4676999999992</v>
      </c>
      <c r="CG31" s="17">
        <v>821.30359999999996</v>
      </c>
      <c r="CH31" s="18">
        <f>SUM(Table2[[#This Row],[Indirect and Induced Through FY17]:[Indirect and Induced FY18 and After]])</f>
        <v>9716.7712999999985</v>
      </c>
      <c r="CI31" s="17">
        <v>1341.5005000000001</v>
      </c>
      <c r="CJ31" s="17">
        <v>22276.001100000001</v>
      </c>
      <c r="CK31" s="17">
        <v>2181.8296999999998</v>
      </c>
      <c r="CL31" s="18">
        <f>SUM(Table2[[#This Row],[TOTAL Income Consumption Use Taxes Through FY17]:[TOTAL Income Consumption Use Taxes FY18 and After]])</f>
        <v>24457.8308</v>
      </c>
      <c r="CM31" s="17">
        <v>19.996600000000001</v>
      </c>
      <c r="CN31" s="17">
        <v>419.73579999999998</v>
      </c>
      <c r="CO31" s="17">
        <v>28.0914</v>
      </c>
      <c r="CP31" s="18">
        <f>SUM(Table2[[#This Row],[Assistance Provided Through FY17]:[Assistance Provided FY18 and After]])</f>
        <v>447.8272</v>
      </c>
      <c r="CQ31" s="17">
        <v>0</v>
      </c>
      <c r="CR31" s="17">
        <v>0</v>
      </c>
      <c r="CS31" s="17">
        <v>0</v>
      </c>
      <c r="CT31" s="18">
        <f>SUM(Table2[[#This Row],[Recapture Cancellation Reduction Amount Through FY17]:[Recapture Cancellation Reduction Amount FY18 and After]])</f>
        <v>0</v>
      </c>
      <c r="CU31" s="17">
        <v>0</v>
      </c>
      <c r="CV31" s="17">
        <v>0</v>
      </c>
      <c r="CW31" s="17">
        <v>0</v>
      </c>
      <c r="CX31" s="18">
        <f>SUM(Table2[[#This Row],[Penalty Paid Through FY17]:[Penalty Paid FY18 and After]])</f>
        <v>0</v>
      </c>
      <c r="CY31" s="17">
        <v>19.996600000000001</v>
      </c>
      <c r="CZ31" s="17">
        <v>419.73579999999998</v>
      </c>
      <c r="DA31" s="17">
        <v>28.0914</v>
      </c>
      <c r="DB31" s="18">
        <f>SUM(Table2[[#This Row],[TOTAL Assistance Net of Recapture Penalties Through FY17]:[TOTAL Assistance Net of Recapture Penalties FY18 and After]])</f>
        <v>447.8272</v>
      </c>
      <c r="DC31" s="17">
        <v>855.50509999999997</v>
      </c>
      <c r="DD31" s="17">
        <v>14038.8192</v>
      </c>
      <c r="DE31" s="17">
        <v>1388.6175000000001</v>
      </c>
      <c r="DF31" s="18">
        <f>SUM(Table2[[#This Row],[Company Direct Tax Revenue Before Assistance Through FY17]:[Company Direct Tax Revenue Before Assistance FY18 and After]])</f>
        <v>15427.4367</v>
      </c>
      <c r="DG31" s="17">
        <v>965.7704</v>
      </c>
      <c r="DH31" s="17">
        <v>15825.5435</v>
      </c>
      <c r="DI31" s="17">
        <v>1567.5953999999999</v>
      </c>
      <c r="DJ31" s="18">
        <f>SUM(Table2[[#This Row],[Indirect and Induced Tax Revenues Through FY17]:[Indirect and Induced Tax Revenues FY18 and After]])</f>
        <v>17393.138899999998</v>
      </c>
      <c r="DK31" s="17">
        <v>1821.2755</v>
      </c>
      <c r="DL31" s="17">
        <v>29864.362700000001</v>
      </c>
      <c r="DM31" s="17">
        <v>2956.2129</v>
      </c>
      <c r="DN31" s="17">
        <f>SUM(Table2[[#This Row],[TOTAL Tax Revenues Before Assistance Through FY17]:[TOTAL Tax Revenues Before Assistance FY18 and After]])</f>
        <v>32820.575600000004</v>
      </c>
      <c r="DO31" s="17">
        <v>1801.2789</v>
      </c>
      <c r="DP31" s="17">
        <v>29444.626899999999</v>
      </c>
      <c r="DQ31" s="17">
        <v>2928.1215000000002</v>
      </c>
      <c r="DR31" s="20">
        <f>SUM(Table2[[#This Row],[TOTAL Tax Revenues Net of Assistance Recapture and Penalty Through FY17]:[TOTAL Tax Revenues Net of Assistance Recapture and Penalty FY18 and After]])</f>
        <v>32372.7484</v>
      </c>
      <c r="DS31" s="20">
        <v>0</v>
      </c>
      <c r="DT31" s="20">
        <v>0</v>
      </c>
      <c r="DU31" s="20">
        <v>0</v>
      </c>
      <c r="DV31" s="20">
        <v>0</v>
      </c>
      <c r="DW31" s="15">
        <v>0</v>
      </c>
      <c r="DX31" s="15">
        <v>0</v>
      </c>
      <c r="DY31" s="15">
        <v>0</v>
      </c>
      <c r="DZ31" s="15">
        <v>172</v>
      </c>
      <c r="EA31" s="15">
        <v>0</v>
      </c>
      <c r="EB31" s="15">
        <v>0</v>
      </c>
      <c r="EC31" s="15">
        <v>0</v>
      </c>
      <c r="ED31" s="15">
        <v>172</v>
      </c>
      <c r="EE31" s="15">
        <v>0</v>
      </c>
      <c r="EF31" s="15">
        <v>0</v>
      </c>
      <c r="EG31" s="15">
        <v>0</v>
      </c>
      <c r="EH31" s="15">
        <v>100</v>
      </c>
      <c r="EI31" s="15">
        <f>SUM(Table2[[#This Row],[Total Industrial Employees FY17]:[Total Other Employees FY17]])</f>
        <v>172</v>
      </c>
      <c r="EJ31" s="15">
        <f>SUM(Table2[[#This Row],[Number of Industrial Employees Earning More than Living Wage FY17]:[Number of Other Employees Earning More than Living Wage FY17]])</f>
        <v>172</v>
      </c>
      <c r="EK31" s="15">
        <v>100</v>
      </c>
    </row>
    <row r="32" spans="1:141" x14ac:dyDescent="0.2">
      <c r="A32" s="6">
        <v>92312</v>
      </c>
      <c r="B32" s="6" t="s">
        <v>98</v>
      </c>
      <c r="C32" s="7" t="s">
        <v>99</v>
      </c>
      <c r="D32" s="7" t="s">
        <v>12</v>
      </c>
      <c r="E32" s="33">
        <v>26</v>
      </c>
      <c r="F32" s="8" t="s">
        <v>1908</v>
      </c>
      <c r="G32" s="41" t="s">
        <v>1909</v>
      </c>
      <c r="H32" s="35">
        <v>17500</v>
      </c>
      <c r="I32" s="35">
        <v>48000</v>
      </c>
      <c r="J32" s="39" t="s">
        <v>3196</v>
      </c>
      <c r="K32" s="11" t="s">
        <v>2453</v>
      </c>
      <c r="L32" s="13" t="s">
        <v>2505</v>
      </c>
      <c r="M32" s="13" t="s">
        <v>2493</v>
      </c>
      <c r="N32" s="23">
        <v>2645000</v>
      </c>
      <c r="O32" s="6" t="s">
        <v>2458</v>
      </c>
      <c r="P32" s="15">
        <v>1</v>
      </c>
      <c r="Q32" s="15">
        <v>2</v>
      </c>
      <c r="R32" s="15">
        <v>179</v>
      </c>
      <c r="S32" s="15">
        <v>0</v>
      </c>
      <c r="T32" s="15">
        <v>0</v>
      </c>
      <c r="U32" s="15">
        <v>182</v>
      </c>
      <c r="V32" s="15">
        <v>180</v>
      </c>
      <c r="W32" s="15">
        <v>0</v>
      </c>
      <c r="X32" s="15">
        <v>0</v>
      </c>
      <c r="Y32" s="15">
        <v>0</v>
      </c>
      <c r="Z32" s="15">
        <v>10</v>
      </c>
      <c r="AA32" s="15">
        <v>96</v>
      </c>
      <c r="AB32" s="15">
        <v>0</v>
      </c>
      <c r="AC32" s="15">
        <v>0</v>
      </c>
      <c r="AD32" s="15">
        <v>0</v>
      </c>
      <c r="AE32" s="15">
        <v>0</v>
      </c>
      <c r="AF32" s="15">
        <v>96</v>
      </c>
      <c r="AG32" s="15" t="s">
        <v>1860</v>
      </c>
      <c r="AH32" s="15" t="s">
        <v>1861</v>
      </c>
      <c r="AI32" s="17">
        <v>40.304299999999998</v>
      </c>
      <c r="AJ32" s="17">
        <v>312.52879999999999</v>
      </c>
      <c r="AK32" s="17">
        <v>70.490399999999994</v>
      </c>
      <c r="AL32" s="17">
        <f>SUM(Table2[[#This Row],[Company Direct Land Through FY17]:[Company Direct Land FY18 and After]])</f>
        <v>383.01919999999996</v>
      </c>
      <c r="AM32" s="17">
        <v>171.0282</v>
      </c>
      <c r="AN32" s="17">
        <v>807.2867</v>
      </c>
      <c r="AO32" s="17">
        <v>299.1198</v>
      </c>
      <c r="AP32" s="18">
        <f>SUM(Table2[[#This Row],[Company Direct Building Through FY17]:[Company Direct Building FY18 and After]])</f>
        <v>1106.4065000000001</v>
      </c>
      <c r="AQ32" s="17">
        <v>0</v>
      </c>
      <c r="AR32" s="17">
        <v>35.592700000000001</v>
      </c>
      <c r="AS32" s="17">
        <v>0</v>
      </c>
      <c r="AT32" s="18">
        <f>SUM(Table2[[#This Row],[Mortgage Recording Tax Through FY17]:[Mortgage Recording Tax FY18 and After]])</f>
        <v>35.592700000000001</v>
      </c>
      <c r="AU32" s="17">
        <v>122.6007</v>
      </c>
      <c r="AV32" s="17">
        <v>266.37520000000001</v>
      </c>
      <c r="AW32" s="17">
        <v>214.42250000000001</v>
      </c>
      <c r="AX32" s="18">
        <f>SUM(Table2[[#This Row],[Pilot Savings Through FY17]:[Pilot Savings FY18 and After]])</f>
        <v>480.79770000000002</v>
      </c>
      <c r="AY32" s="17">
        <v>0</v>
      </c>
      <c r="AZ32" s="17">
        <v>35.592700000000001</v>
      </c>
      <c r="BA32" s="17">
        <v>0</v>
      </c>
      <c r="BB32" s="18">
        <f>SUM(Table2[[#This Row],[Mortgage Recording Tax Exemption Through FY17]:[Mortgage Recording Tax Exemption FY18 and After]])</f>
        <v>35.592700000000001</v>
      </c>
      <c r="BC32" s="17">
        <v>144.61490000000001</v>
      </c>
      <c r="BD32" s="17">
        <v>384.2516</v>
      </c>
      <c r="BE32" s="17">
        <v>252.92410000000001</v>
      </c>
      <c r="BF32" s="18">
        <f>SUM(Table2[[#This Row],[Indirect and Induced Land Through FY17]:[Indirect and Induced Land FY18 and After]])</f>
        <v>637.17570000000001</v>
      </c>
      <c r="BG32" s="17">
        <v>268.57060000000001</v>
      </c>
      <c r="BH32" s="17">
        <v>713.61040000000003</v>
      </c>
      <c r="BI32" s="17">
        <v>469.71660000000003</v>
      </c>
      <c r="BJ32" s="18">
        <f>SUM(Table2[[#This Row],[Indirect and Induced Building Through FY17]:[Indirect and Induced Building FY18 and After]])</f>
        <v>1183.327</v>
      </c>
      <c r="BK32" s="17">
        <v>501.91730000000001</v>
      </c>
      <c r="BL32" s="17">
        <v>1951.3023000000001</v>
      </c>
      <c r="BM32" s="17">
        <v>877.82839999999999</v>
      </c>
      <c r="BN32" s="18">
        <f>SUM(Table2[[#This Row],[TOTAL Real Property Related Taxes Through FY17]:[TOTAL Real Property Related Taxes FY18 and After]])</f>
        <v>2829.1307000000002</v>
      </c>
      <c r="BO32" s="17">
        <v>708.25440000000003</v>
      </c>
      <c r="BP32" s="17">
        <v>2019.5669</v>
      </c>
      <c r="BQ32" s="17">
        <v>1238.7012</v>
      </c>
      <c r="BR32" s="18">
        <f>SUM(Table2[[#This Row],[Company Direct Through FY17]:[Company Direct FY18 and After]])</f>
        <v>3258.2681000000002</v>
      </c>
      <c r="BS32" s="17">
        <v>0</v>
      </c>
      <c r="BT32" s="17">
        <v>0</v>
      </c>
      <c r="BU32" s="17">
        <v>0</v>
      </c>
      <c r="BV32" s="18">
        <f>SUM(Table2[[#This Row],[Sales Tax Exemption Through FY17]:[Sales Tax Exemption FY18 and After]])</f>
        <v>0</v>
      </c>
      <c r="BW32" s="17">
        <v>0</v>
      </c>
      <c r="BX32" s="17">
        <v>0</v>
      </c>
      <c r="BY32" s="17">
        <v>0</v>
      </c>
      <c r="BZ32" s="17">
        <f>SUM(Table2[[#This Row],[Energy Tax Savings Through FY17]:[Energy Tax Savings FY18 and After]])</f>
        <v>0</v>
      </c>
      <c r="CA32" s="17">
        <v>0</v>
      </c>
      <c r="CB32" s="17">
        <v>0</v>
      </c>
      <c r="CC32" s="17">
        <v>0</v>
      </c>
      <c r="CD32" s="18">
        <f>SUM(Table2[[#This Row],[Tax Exempt Bond Savings Through FY17]:[Tax Exempt Bond Savings FY18 and After]])</f>
        <v>0</v>
      </c>
      <c r="CE32" s="17">
        <v>454.71589999999998</v>
      </c>
      <c r="CF32" s="17">
        <v>1349.0766000000001</v>
      </c>
      <c r="CG32" s="17">
        <v>795.27530000000002</v>
      </c>
      <c r="CH32" s="18">
        <f>SUM(Table2[[#This Row],[Indirect and Induced Through FY17]:[Indirect and Induced FY18 and After]])</f>
        <v>2144.3519000000001</v>
      </c>
      <c r="CI32" s="17">
        <v>1162.9703</v>
      </c>
      <c r="CJ32" s="17">
        <v>3368.6435000000001</v>
      </c>
      <c r="CK32" s="17">
        <v>2033.9765</v>
      </c>
      <c r="CL32" s="18">
        <f>SUM(Table2[[#This Row],[TOTAL Income Consumption Use Taxes Through FY17]:[TOTAL Income Consumption Use Taxes FY18 and After]])</f>
        <v>5402.62</v>
      </c>
      <c r="CM32" s="17">
        <v>122.6007</v>
      </c>
      <c r="CN32" s="17">
        <v>301.96789999999999</v>
      </c>
      <c r="CO32" s="17">
        <v>214.42250000000001</v>
      </c>
      <c r="CP32" s="18">
        <f>SUM(Table2[[#This Row],[Assistance Provided Through FY17]:[Assistance Provided FY18 and After]])</f>
        <v>516.3904</v>
      </c>
      <c r="CQ32" s="17">
        <v>0</v>
      </c>
      <c r="CR32" s="17">
        <v>0</v>
      </c>
      <c r="CS32" s="17">
        <v>0</v>
      </c>
      <c r="CT32" s="18">
        <f>SUM(Table2[[#This Row],[Recapture Cancellation Reduction Amount Through FY17]:[Recapture Cancellation Reduction Amount FY18 and After]])</f>
        <v>0</v>
      </c>
      <c r="CU32" s="17">
        <v>0</v>
      </c>
      <c r="CV32" s="17">
        <v>0</v>
      </c>
      <c r="CW32" s="17">
        <v>0</v>
      </c>
      <c r="CX32" s="18">
        <f>SUM(Table2[[#This Row],[Penalty Paid Through FY17]:[Penalty Paid FY18 and After]])</f>
        <v>0</v>
      </c>
      <c r="CY32" s="17">
        <v>122.6007</v>
      </c>
      <c r="CZ32" s="17">
        <v>301.96789999999999</v>
      </c>
      <c r="DA32" s="17">
        <v>214.42250000000001</v>
      </c>
      <c r="DB32" s="18">
        <f>SUM(Table2[[#This Row],[TOTAL Assistance Net of Recapture Penalties Through FY17]:[TOTAL Assistance Net of Recapture Penalties FY18 and After]])</f>
        <v>516.3904</v>
      </c>
      <c r="DC32" s="17">
        <v>919.58690000000001</v>
      </c>
      <c r="DD32" s="17">
        <v>3174.9751000000001</v>
      </c>
      <c r="DE32" s="17">
        <v>1608.3114</v>
      </c>
      <c r="DF32" s="18">
        <f>SUM(Table2[[#This Row],[Company Direct Tax Revenue Before Assistance Through FY17]:[Company Direct Tax Revenue Before Assistance FY18 and After]])</f>
        <v>4783.2865000000002</v>
      </c>
      <c r="DG32" s="17">
        <v>867.90139999999997</v>
      </c>
      <c r="DH32" s="17">
        <v>2446.9386</v>
      </c>
      <c r="DI32" s="17">
        <v>1517.9159999999999</v>
      </c>
      <c r="DJ32" s="18">
        <f>SUM(Table2[[#This Row],[Indirect and Induced Tax Revenues Through FY17]:[Indirect and Induced Tax Revenues FY18 and After]])</f>
        <v>3964.8545999999997</v>
      </c>
      <c r="DK32" s="17">
        <v>1787.4883</v>
      </c>
      <c r="DL32" s="17">
        <v>5621.9137000000001</v>
      </c>
      <c r="DM32" s="17">
        <v>3126.2274000000002</v>
      </c>
      <c r="DN32" s="17">
        <f>SUM(Table2[[#This Row],[TOTAL Tax Revenues Before Assistance Through FY17]:[TOTAL Tax Revenues Before Assistance FY18 and After]])</f>
        <v>8748.1411000000007</v>
      </c>
      <c r="DO32" s="17">
        <v>1664.8876</v>
      </c>
      <c r="DP32" s="17">
        <v>5319.9458000000004</v>
      </c>
      <c r="DQ32" s="17">
        <v>2911.8049000000001</v>
      </c>
      <c r="DR32" s="20">
        <f>SUM(Table2[[#This Row],[TOTAL Tax Revenues Net of Assistance Recapture and Penalty Through FY17]:[TOTAL Tax Revenues Net of Assistance Recapture and Penalty FY18 and After]])</f>
        <v>8231.7507000000005</v>
      </c>
      <c r="DS32" s="20">
        <v>0</v>
      </c>
      <c r="DT32" s="20">
        <v>0</v>
      </c>
      <c r="DU32" s="20">
        <v>0</v>
      </c>
      <c r="DV32" s="20">
        <v>0</v>
      </c>
      <c r="DW32" s="15">
        <v>0</v>
      </c>
      <c r="DX32" s="15">
        <v>0</v>
      </c>
      <c r="DY32" s="15">
        <v>0</v>
      </c>
      <c r="DZ32" s="15">
        <v>179</v>
      </c>
      <c r="EA32" s="15">
        <v>0</v>
      </c>
      <c r="EB32" s="15">
        <v>0</v>
      </c>
      <c r="EC32" s="15">
        <v>0</v>
      </c>
      <c r="ED32" s="15">
        <v>179</v>
      </c>
      <c r="EE32" s="15">
        <v>0</v>
      </c>
      <c r="EF32" s="15">
        <v>0</v>
      </c>
      <c r="EG32" s="15">
        <v>0</v>
      </c>
      <c r="EH32" s="15">
        <v>100</v>
      </c>
      <c r="EI32" s="15">
        <f>SUM(Table2[[#This Row],[Total Industrial Employees FY17]:[Total Other Employees FY17]])</f>
        <v>179</v>
      </c>
      <c r="EJ32" s="15">
        <f>SUM(Table2[[#This Row],[Number of Industrial Employees Earning More than Living Wage FY17]:[Number of Other Employees Earning More than Living Wage FY17]])</f>
        <v>179</v>
      </c>
      <c r="EK32" s="15">
        <v>100</v>
      </c>
    </row>
    <row r="33" spans="1:141" x14ac:dyDescent="0.2">
      <c r="A33" s="6">
        <v>94052</v>
      </c>
      <c r="B33" s="6" t="s">
        <v>1024</v>
      </c>
      <c r="C33" s="7" t="s">
        <v>554</v>
      </c>
      <c r="D33" s="7" t="s">
        <v>9</v>
      </c>
      <c r="E33" s="33">
        <v>33</v>
      </c>
      <c r="F33" s="8" t="s">
        <v>2378</v>
      </c>
      <c r="G33" s="41" t="s">
        <v>2069</v>
      </c>
      <c r="H33" s="35">
        <v>11039</v>
      </c>
      <c r="I33" s="35">
        <v>55714</v>
      </c>
      <c r="J33" s="39" t="s">
        <v>3264</v>
      </c>
      <c r="K33" s="11" t="s">
        <v>2804</v>
      </c>
      <c r="L33" s="13" t="s">
        <v>3059</v>
      </c>
      <c r="M33" s="13" t="s">
        <v>3060</v>
      </c>
      <c r="N33" s="23">
        <v>20000000</v>
      </c>
      <c r="O33" s="6" t="s">
        <v>2518</v>
      </c>
      <c r="P33" s="15">
        <v>78</v>
      </c>
      <c r="Q33" s="15">
        <v>0</v>
      </c>
      <c r="R33" s="15">
        <v>144</v>
      </c>
      <c r="S33" s="15">
        <v>0</v>
      </c>
      <c r="T33" s="15">
        <v>186</v>
      </c>
      <c r="U33" s="15">
        <v>408</v>
      </c>
      <c r="V33" s="15">
        <v>369</v>
      </c>
      <c r="W33" s="15">
        <v>0</v>
      </c>
      <c r="X33" s="15">
        <v>0</v>
      </c>
      <c r="Y33" s="15">
        <v>35</v>
      </c>
      <c r="Z33" s="15">
        <v>35</v>
      </c>
      <c r="AA33" s="15">
        <v>100</v>
      </c>
      <c r="AB33" s="15">
        <v>0</v>
      </c>
      <c r="AC33" s="15">
        <v>0</v>
      </c>
      <c r="AD33" s="15">
        <v>0</v>
      </c>
      <c r="AE33" s="15">
        <v>0</v>
      </c>
      <c r="AF33" s="15">
        <v>100</v>
      </c>
      <c r="AG33" s="15" t="s">
        <v>1860</v>
      </c>
      <c r="AH33" s="15" t="s">
        <v>1860</v>
      </c>
      <c r="AI33" s="17">
        <v>595.68550000000005</v>
      </c>
      <c r="AJ33" s="17">
        <v>666.84929999999997</v>
      </c>
      <c r="AK33" s="17">
        <v>6102.3422</v>
      </c>
      <c r="AL33" s="17">
        <f>SUM(Table2[[#This Row],[Company Direct Land Through FY17]:[Company Direct Land FY18 and After]])</f>
        <v>6769.1914999999999</v>
      </c>
      <c r="AM33" s="17">
        <v>64.721299999999999</v>
      </c>
      <c r="AN33" s="17">
        <v>315.8143</v>
      </c>
      <c r="AO33" s="17">
        <v>663.01930000000004</v>
      </c>
      <c r="AP33" s="18">
        <f>SUM(Table2[[#This Row],[Company Direct Building Through FY17]:[Company Direct Building FY18 and After]])</f>
        <v>978.83360000000005</v>
      </c>
      <c r="AQ33" s="17">
        <v>0</v>
      </c>
      <c r="AR33" s="17">
        <v>327.60000000000002</v>
      </c>
      <c r="AS33" s="17">
        <v>0</v>
      </c>
      <c r="AT33" s="18">
        <f>SUM(Table2[[#This Row],[Mortgage Recording Tax Through FY17]:[Mortgage Recording Tax FY18 and After]])</f>
        <v>327.60000000000002</v>
      </c>
      <c r="AU33" s="17">
        <v>0</v>
      </c>
      <c r="AV33" s="17">
        <v>0</v>
      </c>
      <c r="AW33" s="17">
        <v>0</v>
      </c>
      <c r="AX33" s="18">
        <f>SUM(Table2[[#This Row],[Pilot Savings Through FY17]:[Pilot Savings FY18 and After]])</f>
        <v>0</v>
      </c>
      <c r="AY33" s="17">
        <v>0</v>
      </c>
      <c r="AZ33" s="17">
        <v>327.60000000000002</v>
      </c>
      <c r="BA33" s="17">
        <v>0</v>
      </c>
      <c r="BB33" s="18">
        <f>SUM(Table2[[#This Row],[Mortgage Recording Tax Exemption Through FY17]:[Mortgage Recording Tax Exemption FY18 and After]])</f>
        <v>327.60000000000002</v>
      </c>
      <c r="BC33" s="17">
        <v>356.14060000000001</v>
      </c>
      <c r="BD33" s="17">
        <v>397.21039999999999</v>
      </c>
      <c r="BE33" s="17">
        <v>3648.3874999999998</v>
      </c>
      <c r="BF33" s="18">
        <f>SUM(Table2[[#This Row],[Indirect and Induced Land Through FY17]:[Indirect and Induced Land FY18 and After]])</f>
        <v>4045.5978999999998</v>
      </c>
      <c r="BG33" s="17">
        <v>661.40409999999997</v>
      </c>
      <c r="BH33" s="17">
        <v>737.67660000000001</v>
      </c>
      <c r="BI33" s="17">
        <v>6775.5784999999996</v>
      </c>
      <c r="BJ33" s="18">
        <f>SUM(Table2[[#This Row],[Indirect and Induced Building Through FY17]:[Indirect and Induced Building FY18 and After]])</f>
        <v>7513.2550999999994</v>
      </c>
      <c r="BK33" s="17">
        <v>1677.9514999999999</v>
      </c>
      <c r="BL33" s="17">
        <v>2117.5506</v>
      </c>
      <c r="BM33" s="17">
        <v>17189.327499999999</v>
      </c>
      <c r="BN33" s="18">
        <f>SUM(Table2[[#This Row],[TOTAL Real Property Related Taxes Through FY17]:[TOTAL Real Property Related Taxes FY18 and After]])</f>
        <v>19306.878099999998</v>
      </c>
      <c r="BO33" s="17">
        <v>2622.8879000000002</v>
      </c>
      <c r="BP33" s="17">
        <v>2942.857</v>
      </c>
      <c r="BQ33" s="17">
        <v>26869.477900000002</v>
      </c>
      <c r="BR33" s="18">
        <f>SUM(Table2[[#This Row],[Company Direct Through FY17]:[Company Direct FY18 and After]])</f>
        <v>29812.334900000002</v>
      </c>
      <c r="BS33" s="17">
        <v>0</v>
      </c>
      <c r="BT33" s="17">
        <v>0</v>
      </c>
      <c r="BU33" s="17">
        <v>0</v>
      </c>
      <c r="BV33" s="18">
        <f>SUM(Table2[[#This Row],[Sales Tax Exemption Through FY17]:[Sales Tax Exemption FY18 and After]])</f>
        <v>0</v>
      </c>
      <c r="BW33" s="17">
        <v>0</v>
      </c>
      <c r="BX33" s="17">
        <v>0</v>
      </c>
      <c r="BY33" s="17">
        <v>0</v>
      </c>
      <c r="BZ33" s="17">
        <f>SUM(Table2[[#This Row],[Energy Tax Savings Through FY17]:[Energy Tax Savings FY18 and After]])</f>
        <v>0</v>
      </c>
      <c r="CA33" s="17">
        <v>20.805800000000001</v>
      </c>
      <c r="CB33" s="17">
        <v>48.707500000000003</v>
      </c>
      <c r="CC33" s="17">
        <v>168.68610000000001</v>
      </c>
      <c r="CD33" s="18">
        <f>SUM(Table2[[#This Row],[Tax Exempt Bond Savings Through FY17]:[Tax Exempt Bond Savings FY18 and After]])</f>
        <v>217.39360000000002</v>
      </c>
      <c r="CE33" s="17">
        <v>1219.1155000000001</v>
      </c>
      <c r="CF33" s="17">
        <v>1365.2606000000001</v>
      </c>
      <c r="CG33" s="17">
        <v>12488.9035</v>
      </c>
      <c r="CH33" s="18">
        <f>SUM(Table2[[#This Row],[Indirect and Induced Through FY17]:[Indirect and Induced FY18 and After]])</f>
        <v>13854.1641</v>
      </c>
      <c r="CI33" s="17">
        <v>3821.1976</v>
      </c>
      <c r="CJ33" s="17">
        <v>4259.4101000000001</v>
      </c>
      <c r="CK33" s="17">
        <v>39189.695299999999</v>
      </c>
      <c r="CL33" s="18">
        <f>SUM(Table2[[#This Row],[TOTAL Income Consumption Use Taxes Through FY17]:[TOTAL Income Consumption Use Taxes FY18 and After]])</f>
        <v>43449.1054</v>
      </c>
      <c r="CM33" s="17">
        <v>20.805800000000001</v>
      </c>
      <c r="CN33" s="17">
        <v>376.3075</v>
      </c>
      <c r="CO33" s="17">
        <v>168.68610000000001</v>
      </c>
      <c r="CP33" s="18">
        <f>SUM(Table2[[#This Row],[Assistance Provided Through FY17]:[Assistance Provided FY18 and After]])</f>
        <v>544.99360000000001</v>
      </c>
      <c r="CQ33" s="17">
        <v>0</v>
      </c>
      <c r="CR33" s="17">
        <v>0</v>
      </c>
      <c r="CS33" s="17">
        <v>0</v>
      </c>
      <c r="CT33" s="18">
        <f>SUM(Table2[[#This Row],[Recapture Cancellation Reduction Amount Through FY17]:[Recapture Cancellation Reduction Amount FY18 and After]])</f>
        <v>0</v>
      </c>
      <c r="CU33" s="17">
        <v>0</v>
      </c>
      <c r="CV33" s="17">
        <v>0</v>
      </c>
      <c r="CW33" s="17">
        <v>0</v>
      </c>
      <c r="CX33" s="18">
        <f>SUM(Table2[[#This Row],[Penalty Paid Through FY17]:[Penalty Paid FY18 and After]])</f>
        <v>0</v>
      </c>
      <c r="CY33" s="17">
        <v>20.805800000000001</v>
      </c>
      <c r="CZ33" s="17">
        <v>376.3075</v>
      </c>
      <c r="DA33" s="17">
        <v>168.68610000000001</v>
      </c>
      <c r="DB33" s="18">
        <f>SUM(Table2[[#This Row],[TOTAL Assistance Net of Recapture Penalties Through FY17]:[TOTAL Assistance Net of Recapture Penalties FY18 and After]])</f>
        <v>544.99360000000001</v>
      </c>
      <c r="DC33" s="17">
        <v>3283.2946999999999</v>
      </c>
      <c r="DD33" s="17">
        <v>4253.1206000000002</v>
      </c>
      <c r="DE33" s="17">
        <v>33634.839399999997</v>
      </c>
      <c r="DF33" s="18">
        <f>SUM(Table2[[#This Row],[Company Direct Tax Revenue Before Assistance Through FY17]:[Company Direct Tax Revenue Before Assistance FY18 and After]])</f>
        <v>37887.96</v>
      </c>
      <c r="DG33" s="17">
        <v>2236.6601999999998</v>
      </c>
      <c r="DH33" s="17">
        <v>2500.1475999999998</v>
      </c>
      <c r="DI33" s="17">
        <v>22912.869500000001</v>
      </c>
      <c r="DJ33" s="18">
        <f>SUM(Table2[[#This Row],[Indirect and Induced Tax Revenues Through FY17]:[Indirect and Induced Tax Revenues FY18 and After]])</f>
        <v>25413.017100000001</v>
      </c>
      <c r="DK33" s="17">
        <v>5519.9548999999997</v>
      </c>
      <c r="DL33" s="17">
        <v>6753.2682000000004</v>
      </c>
      <c r="DM33" s="17">
        <v>56547.708899999998</v>
      </c>
      <c r="DN33" s="17">
        <f>SUM(Table2[[#This Row],[TOTAL Tax Revenues Before Assistance Through FY17]:[TOTAL Tax Revenues Before Assistance FY18 and After]])</f>
        <v>63300.977099999996</v>
      </c>
      <c r="DO33" s="17">
        <v>5499.1490999999996</v>
      </c>
      <c r="DP33" s="17">
        <v>6376.9606999999996</v>
      </c>
      <c r="DQ33" s="17">
        <v>56379.022799999999</v>
      </c>
      <c r="DR33" s="20">
        <f>SUM(Table2[[#This Row],[TOTAL Tax Revenues Net of Assistance Recapture and Penalty Through FY17]:[TOTAL Tax Revenues Net of Assistance Recapture and Penalty FY18 and After]])</f>
        <v>62755.983500000002</v>
      </c>
      <c r="DS33" s="20">
        <v>0</v>
      </c>
      <c r="DT33" s="20">
        <v>0</v>
      </c>
      <c r="DU33" s="20">
        <v>0</v>
      </c>
      <c r="DV33" s="20">
        <v>0</v>
      </c>
      <c r="DW33" s="15">
        <v>0</v>
      </c>
      <c r="DX33" s="15">
        <v>0</v>
      </c>
      <c r="DY33" s="15">
        <v>219</v>
      </c>
      <c r="DZ33" s="15">
        <v>3</v>
      </c>
      <c r="EA33" s="15">
        <v>0</v>
      </c>
      <c r="EB33" s="15">
        <v>0</v>
      </c>
      <c r="EC33" s="15">
        <v>219</v>
      </c>
      <c r="ED33" s="15">
        <v>3</v>
      </c>
      <c r="EE33" s="15">
        <v>0</v>
      </c>
      <c r="EF33" s="15">
        <v>0</v>
      </c>
      <c r="EG33" s="15">
        <v>100</v>
      </c>
      <c r="EH33" s="15">
        <v>100</v>
      </c>
      <c r="EI33" s="15">
        <f>SUM(Table2[[#This Row],[Total Industrial Employees FY17]:[Total Other Employees FY17]])</f>
        <v>222</v>
      </c>
      <c r="EJ33" s="15">
        <f>SUM(Table2[[#This Row],[Number of Industrial Employees Earning More than Living Wage FY17]:[Number of Other Employees Earning More than Living Wage FY17]])</f>
        <v>222</v>
      </c>
      <c r="EK33" s="15">
        <v>100</v>
      </c>
    </row>
    <row r="34" spans="1:141" ht="25.5" x14ac:dyDescent="0.2">
      <c r="A34" s="6">
        <v>94090</v>
      </c>
      <c r="B34" s="6" t="s">
        <v>1606</v>
      </c>
      <c r="C34" s="7" t="s">
        <v>1650</v>
      </c>
      <c r="D34" s="7" t="s">
        <v>6</v>
      </c>
      <c r="E34" s="33">
        <v>13</v>
      </c>
      <c r="F34" s="8" t="s">
        <v>2412</v>
      </c>
      <c r="G34" s="41" t="s">
        <v>1863</v>
      </c>
      <c r="H34" s="35">
        <v>480000</v>
      </c>
      <c r="I34" s="35">
        <v>480000</v>
      </c>
      <c r="J34" s="39" t="s">
        <v>3267</v>
      </c>
      <c r="K34" s="11" t="s">
        <v>2804</v>
      </c>
      <c r="L34" s="13" t="s">
        <v>3110</v>
      </c>
      <c r="M34" s="13" t="s">
        <v>3105</v>
      </c>
      <c r="N34" s="23">
        <v>175000000</v>
      </c>
      <c r="O34" s="6" t="s">
        <v>2518</v>
      </c>
      <c r="P34" s="15">
        <v>72</v>
      </c>
      <c r="Q34" s="15">
        <v>62</v>
      </c>
      <c r="R34" s="15">
        <v>1919</v>
      </c>
      <c r="S34" s="15">
        <v>0</v>
      </c>
      <c r="T34" s="15">
        <v>0</v>
      </c>
      <c r="U34" s="15">
        <v>2053</v>
      </c>
      <c r="V34" s="15">
        <v>1986</v>
      </c>
      <c r="W34" s="15">
        <v>0</v>
      </c>
      <c r="X34" s="15">
        <v>0</v>
      </c>
      <c r="Y34" s="15">
        <v>2364</v>
      </c>
      <c r="Z34" s="15">
        <v>0</v>
      </c>
      <c r="AA34" s="15">
        <v>68</v>
      </c>
      <c r="AB34" s="15">
        <v>3</v>
      </c>
      <c r="AC34" s="15">
        <v>12</v>
      </c>
      <c r="AD34" s="15">
        <v>21</v>
      </c>
      <c r="AE34" s="15">
        <v>0</v>
      </c>
      <c r="AF34" s="15">
        <v>68</v>
      </c>
      <c r="AG34" s="15" t="s">
        <v>1860</v>
      </c>
      <c r="AH34" s="15" t="s">
        <v>1861</v>
      </c>
      <c r="AI34" s="17">
        <v>0</v>
      </c>
      <c r="AJ34" s="17">
        <v>0</v>
      </c>
      <c r="AK34" s="17">
        <v>0</v>
      </c>
      <c r="AL34" s="17">
        <f>SUM(Table2[[#This Row],[Company Direct Land Through FY17]:[Company Direct Land FY18 and After]])</f>
        <v>0</v>
      </c>
      <c r="AM34" s="17">
        <v>0</v>
      </c>
      <c r="AN34" s="17">
        <v>0</v>
      </c>
      <c r="AO34" s="17">
        <v>0</v>
      </c>
      <c r="AP34" s="18">
        <f>SUM(Table2[[#This Row],[Company Direct Building Through FY17]:[Company Direct Building FY18 and After]])</f>
        <v>0</v>
      </c>
      <c r="AQ34" s="17">
        <v>0</v>
      </c>
      <c r="AR34" s="17">
        <v>2866.5</v>
      </c>
      <c r="AS34" s="17">
        <v>0</v>
      </c>
      <c r="AT34" s="18">
        <f>SUM(Table2[[#This Row],[Mortgage Recording Tax Through FY17]:[Mortgage Recording Tax FY18 and After]])</f>
        <v>2866.5</v>
      </c>
      <c r="AU34" s="17">
        <v>0</v>
      </c>
      <c r="AV34" s="17">
        <v>0</v>
      </c>
      <c r="AW34" s="17">
        <v>0</v>
      </c>
      <c r="AX34" s="18">
        <f>SUM(Table2[[#This Row],[Pilot Savings Through FY17]:[Pilot Savings FY18 and After]])</f>
        <v>0</v>
      </c>
      <c r="AY34" s="17">
        <v>0</v>
      </c>
      <c r="AZ34" s="17">
        <v>2866.5</v>
      </c>
      <c r="BA34" s="17">
        <v>0</v>
      </c>
      <c r="BB34" s="18">
        <f>SUM(Table2[[#This Row],[Mortgage Recording Tax Exemption Through FY17]:[Mortgage Recording Tax Exemption FY18 and After]])</f>
        <v>2866.5</v>
      </c>
      <c r="BC34" s="17">
        <v>1322.4215999999999</v>
      </c>
      <c r="BD34" s="17">
        <v>2473.5363000000002</v>
      </c>
      <c r="BE34" s="17">
        <v>24946.68</v>
      </c>
      <c r="BF34" s="18">
        <f>SUM(Table2[[#This Row],[Indirect and Induced Land Through FY17]:[Indirect and Induced Land FY18 and After]])</f>
        <v>27420.2163</v>
      </c>
      <c r="BG34" s="17">
        <v>2455.9256999999998</v>
      </c>
      <c r="BH34" s="17">
        <v>4593.7101000000002</v>
      </c>
      <c r="BI34" s="17">
        <v>46329.546399999999</v>
      </c>
      <c r="BJ34" s="18">
        <f>SUM(Table2[[#This Row],[Indirect and Induced Building Through FY17]:[Indirect and Induced Building FY18 and After]])</f>
        <v>50923.256500000003</v>
      </c>
      <c r="BK34" s="17">
        <v>3778.3472999999999</v>
      </c>
      <c r="BL34" s="17">
        <v>7067.2464</v>
      </c>
      <c r="BM34" s="17">
        <v>71276.2264</v>
      </c>
      <c r="BN34" s="18">
        <f>SUM(Table2[[#This Row],[TOTAL Real Property Related Taxes Through FY17]:[TOTAL Real Property Related Taxes FY18 and After]])</f>
        <v>78343.472800000003</v>
      </c>
      <c r="BO34" s="17">
        <v>3623.6057000000001</v>
      </c>
      <c r="BP34" s="17">
        <v>6797.6383999999998</v>
      </c>
      <c r="BQ34" s="17">
        <v>68357.121299999999</v>
      </c>
      <c r="BR34" s="18">
        <f>SUM(Table2[[#This Row],[Company Direct Through FY17]:[Company Direct FY18 and After]])</f>
        <v>75154.759699999995</v>
      </c>
      <c r="BS34" s="17">
        <v>0</v>
      </c>
      <c r="BT34" s="17">
        <v>0</v>
      </c>
      <c r="BU34" s="17">
        <v>0</v>
      </c>
      <c r="BV34" s="18">
        <f>SUM(Table2[[#This Row],[Sales Tax Exemption Through FY17]:[Sales Tax Exemption FY18 and After]])</f>
        <v>0</v>
      </c>
      <c r="BW34" s="17">
        <v>0</v>
      </c>
      <c r="BX34" s="17">
        <v>0</v>
      </c>
      <c r="BY34" s="17">
        <v>0</v>
      </c>
      <c r="BZ34" s="17">
        <f>SUM(Table2[[#This Row],[Energy Tax Savings Through FY17]:[Energy Tax Savings FY18 and After]])</f>
        <v>0</v>
      </c>
      <c r="CA34" s="17">
        <v>162.07730000000001</v>
      </c>
      <c r="CB34" s="17">
        <v>233.58189999999999</v>
      </c>
      <c r="CC34" s="17">
        <v>2019.9920999999999</v>
      </c>
      <c r="CD34" s="18">
        <f>SUM(Table2[[#This Row],[Tax Exempt Bond Savings Through FY17]:[Tax Exempt Bond Savings FY18 and After]])</f>
        <v>2253.5740000000001</v>
      </c>
      <c r="CE34" s="17">
        <v>4173.4822000000004</v>
      </c>
      <c r="CF34" s="17">
        <v>7853.3629000000001</v>
      </c>
      <c r="CG34" s="17">
        <v>78730.2065</v>
      </c>
      <c r="CH34" s="18">
        <f>SUM(Table2[[#This Row],[Indirect and Induced Through FY17]:[Indirect and Induced FY18 and After]])</f>
        <v>86583.569400000008</v>
      </c>
      <c r="CI34" s="17">
        <v>7635.0105999999996</v>
      </c>
      <c r="CJ34" s="17">
        <v>14417.419400000001</v>
      </c>
      <c r="CK34" s="17">
        <v>145067.3357</v>
      </c>
      <c r="CL34" s="18">
        <f>SUM(Table2[[#This Row],[TOTAL Income Consumption Use Taxes Through FY17]:[TOTAL Income Consumption Use Taxes FY18 and After]])</f>
        <v>159484.75510000001</v>
      </c>
      <c r="CM34" s="17">
        <v>162.07730000000001</v>
      </c>
      <c r="CN34" s="17">
        <v>3100.0819000000001</v>
      </c>
      <c r="CO34" s="17">
        <v>2019.9920999999999</v>
      </c>
      <c r="CP34" s="18">
        <f>SUM(Table2[[#This Row],[Assistance Provided Through FY17]:[Assistance Provided FY18 and After]])</f>
        <v>5120.0740000000005</v>
      </c>
      <c r="CQ34" s="17">
        <v>0</v>
      </c>
      <c r="CR34" s="17">
        <v>0</v>
      </c>
      <c r="CS34" s="17">
        <v>0</v>
      </c>
      <c r="CT34" s="18">
        <f>SUM(Table2[[#This Row],[Recapture Cancellation Reduction Amount Through FY17]:[Recapture Cancellation Reduction Amount FY18 and After]])</f>
        <v>0</v>
      </c>
      <c r="CU34" s="17">
        <v>0</v>
      </c>
      <c r="CV34" s="17">
        <v>0</v>
      </c>
      <c r="CW34" s="17">
        <v>0</v>
      </c>
      <c r="CX34" s="18">
        <f>SUM(Table2[[#This Row],[Penalty Paid Through FY17]:[Penalty Paid FY18 and After]])</f>
        <v>0</v>
      </c>
      <c r="CY34" s="17">
        <v>162.07730000000001</v>
      </c>
      <c r="CZ34" s="17">
        <v>3100.0819000000001</v>
      </c>
      <c r="DA34" s="17">
        <v>2019.9920999999999</v>
      </c>
      <c r="DB34" s="18">
        <f>SUM(Table2[[#This Row],[TOTAL Assistance Net of Recapture Penalties Through FY17]:[TOTAL Assistance Net of Recapture Penalties FY18 and After]])</f>
        <v>5120.0740000000005</v>
      </c>
      <c r="DC34" s="17">
        <v>3623.6057000000001</v>
      </c>
      <c r="DD34" s="17">
        <v>9664.1383999999998</v>
      </c>
      <c r="DE34" s="17">
        <v>68357.121299999999</v>
      </c>
      <c r="DF34" s="18">
        <f>SUM(Table2[[#This Row],[Company Direct Tax Revenue Before Assistance Through FY17]:[Company Direct Tax Revenue Before Assistance FY18 and After]])</f>
        <v>78021.259699999995</v>
      </c>
      <c r="DG34" s="17">
        <v>7951.8294999999998</v>
      </c>
      <c r="DH34" s="17">
        <v>14920.6093</v>
      </c>
      <c r="DI34" s="17">
        <v>150006.43290000001</v>
      </c>
      <c r="DJ34" s="18">
        <f>SUM(Table2[[#This Row],[Indirect and Induced Tax Revenues Through FY17]:[Indirect and Induced Tax Revenues FY18 and After]])</f>
        <v>164927.04220000003</v>
      </c>
      <c r="DK34" s="17">
        <v>11575.4352</v>
      </c>
      <c r="DL34" s="17">
        <v>24584.7477</v>
      </c>
      <c r="DM34" s="17">
        <v>218363.55420000001</v>
      </c>
      <c r="DN34" s="17">
        <f>SUM(Table2[[#This Row],[TOTAL Tax Revenues Before Assistance Through FY17]:[TOTAL Tax Revenues Before Assistance FY18 and After]])</f>
        <v>242948.30190000002</v>
      </c>
      <c r="DO34" s="17">
        <v>11413.357900000001</v>
      </c>
      <c r="DP34" s="17">
        <v>21484.665799999999</v>
      </c>
      <c r="DQ34" s="17">
        <v>216343.56210000001</v>
      </c>
      <c r="DR34" s="20">
        <f>SUM(Table2[[#This Row],[TOTAL Tax Revenues Net of Assistance Recapture and Penalty Through FY17]:[TOTAL Tax Revenues Net of Assistance Recapture and Penalty FY18 and After]])</f>
        <v>237828.2279</v>
      </c>
      <c r="DS34" s="20">
        <v>0</v>
      </c>
      <c r="DT34" s="20">
        <v>0</v>
      </c>
      <c r="DU34" s="20">
        <v>0</v>
      </c>
      <c r="DV34" s="20">
        <v>0</v>
      </c>
      <c r="DW34" s="15">
        <v>0</v>
      </c>
      <c r="DX34" s="15">
        <v>0</v>
      </c>
      <c r="DY34" s="15">
        <v>0</v>
      </c>
      <c r="DZ34" s="15">
        <v>2024</v>
      </c>
      <c r="EA34" s="15">
        <v>0</v>
      </c>
      <c r="EB34" s="15">
        <v>0</v>
      </c>
      <c r="EC34" s="15">
        <v>0</v>
      </c>
      <c r="ED34" s="15">
        <v>29</v>
      </c>
      <c r="EE34" s="15">
        <v>0</v>
      </c>
      <c r="EF34" s="15">
        <v>0</v>
      </c>
      <c r="EG34" s="15">
        <v>0</v>
      </c>
      <c r="EH34" s="15">
        <v>1.43</v>
      </c>
      <c r="EI34" s="15">
        <f>SUM(Table2[[#This Row],[Total Industrial Employees FY17]:[Total Other Employees FY17]])</f>
        <v>2024</v>
      </c>
      <c r="EJ34" s="15">
        <f>SUM(Table2[[#This Row],[Number of Industrial Employees Earning More than Living Wage FY17]:[Number of Other Employees Earning More than Living Wage FY17]])</f>
        <v>29</v>
      </c>
      <c r="EK34" s="15">
        <v>1.4328063241106719</v>
      </c>
    </row>
    <row r="35" spans="1:141" x14ac:dyDescent="0.2">
      <c r="A35" s="6">
        <v>92355</v>
      </c>
      <c r="B35" s="6" t="s">
        <v>147</v>
      </c>
      <c r="C35" s="7" t="s">
        <v>148</v>
      </c>
      <c r="D35" s="7" t="s">
        <v>19</v>
      </c>
      <c r="E35" s="33">
        <v>4</v>
      </c>
      <c r="F35" s="8" t="s">
        <v>1916</v>
      </c>
      <c r="G35" s="41" t="s">
        <v>1876</v>
      </c>
      <c r="H35" s="35">
        <v>0</v>
      </c>
      <c r="I35" s="35">
        <v>91800</v>
      </c>
      <c r="J35" s="39" t="s">
        <v>3192</v>
      </c>
      <c r="K35" s="11" t="s">
        <v>2509</v>
      </c>
      <c r="L35" s="13" t="s">
        <v>2510</v>
      </c>
      <c r="M35" s="13" t="s">
        <v>2511</v>
      </c>
      <c r="N35" s="23">
        <v>18200000</v>
      </c>
      <c r="O35" s="6" t="s">
        <v>2512</v>
      </c>
      <c r="P35" s="15">
        <v>0</v>
      </c>
      <c r="Q35" s="15">
        <v>0</v>
      </c>
      <c r="R35" s="15">
        <v>99</v>
      </c>
      <c r="S35" s="15">
        <v>0</v>
      </c>
      <c r="T35" s="15">
        <v>4</v>
      </c>
      <c r="U35" s="15">
        <v>103</v>
      </c>
      <c r="V35" s="15">
        <v>99</v>
      </c>
      <c r="W35" s="15">
        <v>0</v>
      </c>
      <c r="X35" s="15">
        <v>40</v>
      </c>
      <c r="Y35" s="15">
        <v>0</v>
      </c>
      <c r="Z35" s="15">
        <v>47</v>
      </c>
      <c r="AA35" s="15">
        <v>97</v>
      </c>
      <c r="AB35" s="15">
        <v>0</v>
      </c>
      <c r="AC35" s="15">
        <v>0</v>
      </c>
      <c r="AD35" s="15">
        <v>0</v>
      </c>
      <c r="AE35" s="15">
        <v>0</v>
      </c>
      <c r="AF35" s="15">
        <v>97</v>
      </c>
      <c r="AG35" s="15" t="s">
        <v>1860</v>
      </c>
      <c r="AH35" s="15" t="s">
        <v>1860</v>
      </c>
      <c r="AI35" s="17">
        <v>8482.7437000000009</v>
      </c>
      <c r="AJ35" s="17">
        <v>8137.3149999999996</v>
      </c>
      <c r="AK35" s="17">
        <v>6604.5677999999998</v>
      </c>
      <c r="AL35" s="17">
        <f>SUM(Table2[[#This Row],[Company Direct Land Through FY17]:[Company Direct Land FY18 and After]])</f>
        <v>14741.882799999999</v>
      </c>
      <c r="AM35" s="17">
        <v>1362.0001999999999</v>
      </c>
      <c r="AN35" s="17">
        <v>11066.236199999999</v>
      </c>
      <c r="AO35" s="17">
        <v>1060.4380000000001</v>
      </c>
      <c r="AP35" s="18">
        <f>SUM(Table2[[#This Row],[Company Direct Building Through FY17]:[Company Direct Building FY18 and After]])</f>
        <v>12126.674199999999</v>
      </c>
      <c r="AQ35" s="17">
        <v>0</v>
      </c>
      <c r="AR35" s="17">
        <v>0</v>
      </c>
      <c r="AS35" s="17">
        <v>0</v>
      </c>
      <c r="AT35" s="18">
        <f>SUM(Table2[[#This Row],[Mortgage Recording Tax Through FY17]:[Mortgage Recording Tax FY18 and After]])</f>
        <v>0</v>
      </c>
      <c r="AU35" s="17">
        <v>0</v>
      </c>
      <c r="AV35" s="17">
        <v>0</v>
      </c>
      <c r="AW35" s="17">
        <v>0</v>
      </c>
      <c r="AX35" s="18">
        <f>SUM(Table2[[#This Row],[Pilot Savings Through FY17]:[Pilot Savings FY18 and After]])</f>
        <v>0</v>
      </c>
      <c r="AY35" s="17">
        <v>0</v>
      </c>
      <c r="AZ35" s="17">
        <v>0</v>
      </c>
      <c r="BA35" s="17">
        <v>0</v>
      </c>
      <c r="BB35" s="18">
        <f>SUM(Table2[[#This Row],[Mortgage Recording Tax Exemption Through FY17]:[Mortgage Recording Tax Exemption FY18 and After]])</f>
        <v>0</v>
      </c>
      <c r="BC35" s="17">
        <v>100.2253</v>
      </c>
      <c r="BD35" s="17">
        <v>646.21090000000004</v>
      </c>
      <c r="BE35" s="17">
        <v>78.034300000000002</v>
      </c>
      <c r="BF35" s="18">
        <f>SUM(Table2[[#This Row],[Indirect and Induced Land Through FY17]:[Indirect and Induced Land FY18 and After]])</f>
        <v>724.24520000000007</v>
      </c>
      <c r="BG35" s="17">
        <v>186.1326</v>
      </c>
      <c r="BH35" s="17">
        <v>1200.1058</v>
      </c>
      <c r="BI35" s="17">
        <v>144.92070000000001</v>
      </c>
      <c r="BJ35" s="18">
        <f>SUM(Table2[[#This Row],[Indirect and Induced Building Through FY17]:[Indirect and Induced Building FY18 and After]])</f>
        <v>1345.0264999999999</v>
      </c>
      <c r="BK35" s="17">
        <v>10131.1018</v>
      </c>
      <c r="BL35" s="17">
        <v>21049.867900000001</v>
      </c>
      <c r="BM35" s="17">
        <v>7887.9607999999998</v>
      </c>
      <c r="BN35" s="18">
        <f>SUM(Table2[[#This Row],[TOTAL Real Property Related Taxes Through FY17]:[TOTAL Real Property Related Taxes FY18 and After]])</f>
        <v>28937.828700000002</v>
      </c>
      <c r="BO35" s="17">
        <v>663.80539999999996</v>
      </c>
      <c r="BP35" s="17">
        <v>4213.1216000000004</v>
      </c>
      <c r="BQ35" s="17">
        <v>516.83140000000003</v>
      </c>
      <c r="BR35" s="18">
        <f>SUM(Table2[[#This Row],[Company Direct Through FY17]:[Company Direct FY18 and After]])</f>
        <v>4729.9530000000004</v>
      </c>
      <c r="BS35" s="17">
        <v>21.408899999999999</v>
      </c>
      <c r="BT35" s="17">
        <v>171.7312</v>
      </c>
      <c r="BU35" s="17">
        <v>438.2688</v>
      </c>
      <c r="BV35" s="18">
        <f>SUM(Table2[[#This Row],[Sales Tax Exemption Through FY17]:[Sales Tax Exemption FY18 and After]])</f>
        <v>610</v>
      </c>
      <c r="BW35" s="17">
        <v>2.5518999999999998</v>
      </c>
      <c r="BX35" s="17">
        <v>3.653</v>
      </c>
      <c r="BY35" s="17">
        <v>0.68910000000000005</v>
      </c>
      <c r="BZ35" s="17">
        <f>SUM(Table2[[#This Row],[Energy Tax Savings Through FY17]:[Energy Tax Savings FY18 and After]])</f>
        <v>4.3421000000000003</v>
      </c>
      <c r="CA35" s="17">
        <v>0</v>
      </c>
      <c r="CB35" s="17">
        <v>0</v>
      </c>
      <c r="CC35" s="17">
        <v>0</v>
      </c>
      <c r="CD35" s="18">
        <f>SUM(Table2[[#This Row],[Tax Exempt Bond Savings Through FY17]:[Tax Exempt Bond Savings FY18 and After]])</f>
        <v>0</v>
      </c>
      <c r="CE35" s="17">
        <v>286.80889999999999</v>
      </c>
      <c r="CF35" s="17">
        <v>2130.7696999999998</v>
      </c>
      <c r="CG35" s="17">
        <v>223.30609999999999</v>
      </c>
      <c r="CH35" s="18">
        <f>SUM(Table2[[#This Row],[Indirect and Induced Through FY17]:[Indirect and Induced FY18 and After]])</f>
        <v>2354.0757999999996</v>
      </c>
      <c r="CI35" s="17">
        <v>926.65350000000001</v>
      </c>
      <c r="CJ35" s="17">
        <v>6168.5070999999998</v>
      </c>
      <c r="CK35" s="17">
        <v>301.17959999999999</v>
      </c>
      <c r="CL35" s="18">
        <f>SUM(Table2[[#This Row],[TOTAL Income Consumption Use Taxes Through FY17]:[TOTAL Income Consumption Use Taxes FY18 and After]])</f>
        <v>6469.6867000000002</v>
      </c>
      <c r="CM35" s="17">
        <v>23.960799999999999</v>
      </c>
      <c r="CN35" s="17">
        <v>175.38419999999999</v>
      </c>
      <c r="CO35" s="17">
        <v>438.9579</v>
      </c>
      <c r="CP35" s="18">
        <f>SUM(Table2[[#This Row],[Assistance Provided Through FY17]:[Assistance Provided FY18 and After]])</f>
        <v>614.34209999999996</v>
      </c>
      <c r="CQ35" s="17">
        <v>0</v>
      </c>
      <c r="CR35" s="17">
        <v>178.41630000000001</v>
      </c>
      <c r="CS35" s="17">
        <v>0</v>
      </c>
      <c r="CT35" s="18">
        <f>SUM(Table2[[#This Row],[Recapture Cancellation Reduction Amount Through FY17]:[Recapture Cancellation Reduction Amount FY18 and After]])</f>
        <v>178.41630000000001</v>
      </c>
      <c r="CU35" s="17">
        <v>0</v>
      </c>
      <c r="CV35" s="17">
        <v>0</v>
      </c>
      <c r="CW35" s="17">
        <v>0</v>
      </c>
      <c r="CX35" s="18">
        <f>SUM(Table2[[#This Row],[Penalty Paid Through FY17]:[Penalty Paid FY18 and After]])</f>
        <v>0</v>
      </c>
      <c r="CY35" s="17">
        <v>23.960799999999999</v>
      </c>
      <c r="CZ35" s="17">
        <v>-3.0320999999999998</v>
      </c>
      <c r="DA35" s="17">
        <v>438.9579</v>
      </c>
      <c r="DB35" s="18">
        <f>SUM(Table2[[#This Row],[TOTAL Assistance Net of Recapture Penalties Through FY17]:[TOTAL Assistance Net of Recapture Penalties FY18 and After]])</f>
        <v>435.92579999999998</v>
      </c>
      <c r="DC35" s="17">
        <v>10508.549300000001</v>
      </c>
      <c r="DD35" s="17">
        <v>23416.6728</v>
      </c>
      <c r="DE35" s="17">
        <v>8181.8371999999999</v>
      </c>
      <c r="DF35" s="18">
        <f>SUM(Table2[[#This Row],[Company Direct Tax Revenue Before Assistance Through FY17]:[Company Direct Tax Revenue Before Assistance FY18 and After]])</f>
        <v>31598.510000000002</v>
      </c>
      <c r="DG35" s="17">
        <v>573.16679999999997</v>
      </c>
      <c r="DH35" s="17">
        <v>3977.0864000000001</v>
      </c>
      <c r="DI35" s="17">
        <v>446.2611</v>
      </c>
      <c r="DJ35" s="18">
        <f>SUM(Table2[[#This Row],[Indirect and Induced Tax Revenues Through FY17]:[Indirect and Induced Tax Revenues FY18 and After]])</f>
        <v>4423.3474999999999</v>
      </c>
      <c r="DK35" s="17">
        <v>11081.7161</v>
      </c>
      <c r="DL35" s="17">
        <v>27393.7592</v>
      </c>
      <c r="DM35" s="17">
        <v>8628.0982999999997</v>
      </c>
      <c r="DN35" s="17">
        <f>SUM(Table2[[#This Row],[TOTAL Tax Revenues Before Assistance Through FY17]:[TOTAL Tax Revenues Before Assistance FY18 and After]])</f>
        <v>36021.857499999998</v>
      </c>
      <c r="DO35" s="17">
        <v>11057.755300000001</v>
      </c>
      <c r="DP35" s="17">
        <v>27396.791300000001</v>
      </c>
      <c r="DQ35" s="17">
        <v>8189.1404000000002</v>
      </c>
      <c r="DR35" s="20">
        <f>SUM(Table2[[#This Row],[TOTAL Tax Revenues Net of Assistance Recapture and Penalty Through FY17]:[TOTAL Tax Revenues Net of Assistance Recapture and Penalty FY18 and After]])</f>
        <v>35585.931700000001</v>
      </c>
      <c r="DS35" s="20">
        <v>0</v>
      </c>
      <c r="DT35" s="20">
        <v>36.399700000000003</v>
      </c>
      <c r="DU35" s="20">
        <v>0</v>
      </c>
      <c r="DV35" s="20">
        <v>0</v>
      </c>
      <c r="DW35" s="15">
        <v>0</v>
      </c>
      <c r="DX35" s="15">
        <v>0</v>
      </c>
      <c r="DY35" s="15">
        <v>0</v>
      </c>
      <c r="DZ35" s="15">
        <v>99</v>
      </c>
      <c r="EA35" s="15">
        <v>0</v>
      </c>
      <c r="EB35" s="15">
        <v>0</v>
      </c>
      <c r="EC35" s="15">
        <v>0</v>
      </c>
      <c r="ED35" s="15">
        <v>99</v>
      </c>
      <c r="EE35" s="15">
        <v>0</v>
      </c>
      <c r="EF35" s="15">
        <v>0</v>
      </c>
      <c r="EG35" s="15">
        <v>0</v>
      </c>
      <c r="EH35" s="15">
        <v>100</v>
      </c>
      <c r="EI35" s="15">
        <f>SUM(Table2[[#This Row],[Total Industrial Employees FY17]:[Total Other Employees FY17]])</f>
        <v>99</v>
      </c>
      <c r="EJ35" s="15">
        <f>SUM(Table2[[#This Row],[Number of Industrial Employees Earning More than Living Wage FY17]:[Number of Other Employees Earning More than Living Wage FY17]])</f>
        <v>99</v>
      </c>
      <c r="EK35" s="15">
        <v>100</v>
      </c>
    </row>
    <row r="36" spans="1:141" x14ac:dyDescent="0.2">
      <c r="A36" s="6">
        <v>93184</v>
      </c>
      <c r="B36" s="6" t="s">
        <v>431</v>
      </c>
      <c r="C36" s="7" t="s">
        <v>432</v>
      </c>
      <c r="D36" s="7" t="s">
        <v>9</v>
      </c>
      <c r="E36" s="33">
        <v>33</v>
      </c>
      <c r="F36" s="8" t="s">
        <v>2155</v>
      </c>
      <c r="G36" s="41" t="s">
        <v>1929</v>
      </c>
      <c r="H36" s="35">
        <v>19950</v>
      </c>
      <c r="I36" s="35">
        <v>15450</v>
      </c>
      <c r="J36" s="39" t="s">
        <v>3237</v>
      </c>
      <c r="K36" s="11" t="s">
        <v>2453</v>
      </c>
      <c r="L36" s="13" t="s">
        <v>2753</v>
      </c>
      <c r="M36" s="13" t="s">
        <v>2712</v>
      </c>
      <c r="N36" s="23">
        <v>4640000</v>
      </c>
      <c r="O36" s="6" t="s">
        <v>2458</v>
      </c>
      <c r="P36" s="15">
        <v>0</v>
      </c>
      <c r="Q36" s="15">
        <v>0</v>
      </c>
      <c r="R36" s="15">
        <v>32</v>
      </c>
      <c r="S36" s="15">
        <v>0</v>
      </c>
      <c r="T36" s="15">
        <v>0</v>
      </c>
      <c r="U36" s="15">
        <v>32</v>
      </c>
      <c r="V36" s="15">
        <v>32</v>
      </c>
      <c r="W36" s="15">
        <v>0</v>
      </c>
      <c r="X36" s="15">
        <v>0</v>
      </c>
      <c r="Y36" s="15">
        <v>0</v>
      </c>
      <c r="Z36" s="15">
        <v>4</v>
      </c>
      <c r="AA36" s="15">
        <v>88</v>
      </c>
      <c r="AB36" s="15">
        <v>0</v>
      </c>
      <c r="AC36" s="15">
        <v>0</v>
      </c>
      <c r="AD36" s="15">
        <v>0</v>
      </c>
      <c r="AE36" s="15">
        <v>0</v>
      </c>
      <c r="AF36" s="15">
        <v>88</v>
      </c>
      <c r="AG36" s="15" t="s">
        <v>1860</v>
      </c>
      <c r="AH36" s="15" t="s">
        <v>1861</v>
      </c>
      <c r="AI36" s="17">
        <v>25.881399999999999</v>
      </c>
      <c r="AJ36" s="17">
        <v>164.59139999999999</v>
      </c>
      <c r="AK36" s="17">
        <v>172.7687</v>
      </c>
      <c r="AL36" s="17">
        <f>SUM(Table2[[#This Row],[Company Direct Land Through FY17]:[Company Direct Land FY18 and After]])</f>
        <v>337.36009999999999</v>
      </c>
      <c r="AM36" s="17">
        <v>42.954300000000003</v>
      </c>
      <c r="AN36" s="17">
        <v>243.18700000000001</v>
      </c>
      <c r="AO36" s="17">
        <v>286.73700000000002</v>
      </c>
      <c r="AP36" s="18">
        <f>SUM(Table2[[#This Row],[Company Direct Building Through FY17]:[Company Direct Building FY18 and After]])</f>
        <v>529.92399999999998</v>
      </c>
      <c r="AQ36" s="17">
        <v>0</v>
      </c>
      <c r="AR36" s="17">
        <v>71.207800000000006</v>
      </c>
      <c r="AS36" s="17">
        <v>0</v>
      </c>
      <c r="AT36" s="18">
        <f>SUM(Table2[[#This Row],[Mortgage Recording Tax Through FY17]:[Mortgage Recording Tax FY18 and After]])</f>
        <v>71.207800000000006</v>
      </c>
      <c r="AU36" s="17">
        <v>43.7577</v>
      </c>
      <c r="AV36" s="17">
        <v>224.2604</v>
      </c>
      <c r="AW36" s="17">
        <v>292.09989999999999</v>
      </c>
      <c r="AX36" s="18">
        <f>SUM(Table2[[#This Row],[Pilot Savings Through FY17]:[Pilot Savings FY18 and After]])</f>
        <v>516.36030000000005</v>
      </c>
      <c r="AY36" s="17">
        <v>0</v>
      </c>
      <c r="AZ36" s="17">
        <v>71.207800000000006</v>
      </c>
      <c r="BA36" s="17">
        <v>0</v>
      </c>
      <c r="BB36" s="18">
        <f>SUM(Table2[[#This Row],[Mortgage Recording Tax Exemption Through FY17]:[Mortgage Recording Tax Exemption FY18 and After]])</f>
        <v>71.207800000000006</v>
      </c>
      <c r="BC36" s="17">
        <v>40.441499999999998</v>
      </c>
      <c r="BD36" s="17">
        <v>342.6275</v>
      </c>
      <c r="BE36" s="17">
        <v>269.96350000000001</v>
      </c>
      <c r="BF36" s="18">
        <f>SUM(Table2[[#This Row],[Indirect and Induced Land Through FY17]:[Indirect and Induced Land FY18 and After]])</f>
        <v>612.59100000000001</v>
      </c>
      <c r="BG36" s="17">
        <v>75.105699999999999</v>
      </c>
      <c r="BH36" s="17">
        <v>636.30809999999997</v>
      </c>
      <c r="BI36" s="17">
        <v>501.3596</v>
      </c>
      <c r="BJ36" s="18">
        <f>SUM(Table2[[#This Row],[Indirect and Induced Building Through FY17]:[Indirect and Induced Building FY18 and After]])</f>
        <v>1137.6677</v>
      </c>
      <c r="BK36" s="17">
        <v>140.62520000000001</v>
      </c>
      <c r="BL36" s="17">
        <v>1162.4536000000001</v>
      </c>
      <c r="BM36" s="17">
        <v>938.72889999999995</v>
      </c>
      <c r="BN36" s="18">
        <f>SUM(Table2[[#This Row],[TOTAL Real Property Related Taxes Through FY17]:[TOTAL Real Property Related Taxes FY18 and After]])</f>
        <v>2101.1824999999999</v>
      </c>
      <c r="BO36" s="17">
        <v>366.9837</v>
      </c>
      <c r="BP36" s="17">
        <v>2954.0248999999999</v>
      </c>
      <c r="BQ36" s="17">
        <v>2449.7608</v>
      </c>
      <c r="BR36" s="18">
        <f>SUM(Table2[[#This Row],[Company Direct Through FY17]:[Company Direct FY18 and After]])</f>
        <v>5403.7857000000004</v>
      </c>
      <c r="BS36" s="17">
        <v>0</v>
      </c>
      <c r="BT36" s="17">
        <v>0.95520000000000005</v>
      </c>
      <c r="BU36" s="17">
        <v>0</v>
      </c>
      <c r="BV36" s="18">
        <f>SUM(Table2[[#This Row],[Sales Tax Exemption Through FY17]:[Sales Tax Exemption FY18 and After]])</f>
        <v>0.95520000000000005</v>
      </c>
      <c r="BW36" s="17">
        <v>0</v>
      </c>
      <c r="BX36" s="17">
        <v>0</v>
      </c>
      <c r="BY36" s="17">
        <v>0</v>
      </c>
      <c r="BZ36" s="17">
        <f>SUM(Table2[[#This Row],[Energy Tax Savings Through FY17]:[Energy Tax Savings FY18 and After]])</f>
        <v>0</v>
      </c>
      <c r="CA36" s="17">
        <v>0</v>
      </c>
      <c r="CB36" s="17">
        <v>0</v>
      </c>
      <c r="CC36" s="17">
        <v>0</v>
      </c>
      <c r="CD36" s="18">
        <f>SUM(Table2[[#This Row],[Tax Exempt Bond Savings Through FY17]:[Tax Exempt Bond Savings FY18 and After]])</f>
        <v>0</v>
      </c>
      <c r="CE36" s="17">
        <v>138.4366</v>
      </c>
      <c r="CF36" s="17">
        <v>1328.9753000000001</v>
      </c>
      <c r="CG36" s="17">
        <v>924.11959999999999</v>
      </c>
      <c r="CH36" s="18">
        <f>SUM(Table2[[#This Row],[Indirect and Induced Through FY17]:[Indirect and Induced FY18 and After]])</f>
        <v>2253.0949000000001</v>
      </c>
      <c r="CI36" s="17">
        <v>505.4203</v>
      </c>
      <c r="CJ36" s="17">
        <v>4282.0450000000001</v>
      </c>
      <c r="CK36" s="17">
        <v>3373.8804</v>
      </c>
      <c r="CL36" s="18">
        <f>SUM(Table2[[#This Row],[TOTAL Income Consumption Use Taxes Through FY17]:[TOTAL Income Consumption Use Taxes FY18 and After]])</f>
        <v>7655.9254000000001</v>
      </c>
      <c r="CM36" s="17">
        <v>43.7577</v>
      </c>
      <c r="CN36" s="17">
        <v>296.42340000000002</v>
      </c>
      <c r="CO36" s="17">
        <v>292.09989999999999</v>
      </c>
      <c r="CP36" s="18">
        <f>SUM(Table2[[#This Row],[Assistance Provided Through FY17]:[Assistance Provided FY18 and After]])</f>
        <v>588.52330000000006</v>
      </c>
      <c r="CQ36" s="17">
        <v>0</v>
      </c>
      <c r="CR36" s="17">
        <v>0</v>
      </c>
      <c r="CS36" s="17">
        <v>0</v>
      </c>
      <c r="CT36" s="18">
        <f>SUM(Table2[[#This Row],[Recapture Cancellation Reduction Amount Through FY17]:[Recapture Cancellation Reduction Amount FY18 and After]])</f>
        <v>0</v>
      </c>
      <c r="CU36" s="17">
        <v>0</v>
      </c>
      <c r="CV36" s="17">
        <v>0</v>
      </c>
      <c r="CW36" s="17">
        <v>0</v>
      </c>
      <c r="CX36" s="18">
        <f>SUM(Table2[[#This Row],[Penalty Paid Through FY17]:[Penalty Paid FY18 and After]])</f>
        <v>0</v>
      </c>
      <c r="CY36" s="17">
        <v>43.7577</v>
      </c>
      <c r="CZ36" s="17">
        <v>296.42340000000002</v>
      </c>
      <c r="DA36" s="17">
        <v>292.09989999999999</v>
      </c>
      <c r="DB36" s="18">
        <f>SUM(Table2[[#This Row],[TOTAL Assistance Net of Recapture Penalties Through FY17]:[TOTAL Assistance Net of Recapture Penalties FY18 and After]])</f>
        <v>588.52330000000006</v>
      </c>
      <c r="DC36" s="17">
        <v>435.81939999999997</v>
      </c>
      <c r="DD36" s="17">
        <v>3433.0111000000002</v>
      </c>
      <c r="DE36" s="17">
        <v>2909.2665000000002</v>
      </c>
      <c r="DF36" s="18">
        <f>SUM(Table2[[#This Row],[Company Direct Tax Revenue Before Assistance Through FY17]:[Company Direct Tax Revenue Before Assistance FY18 and After]])</f>
        <v>6342.2776000000003</v>
      </c>
      <c r="DG36" s="17">
        <v>253.9838</v>
      </c>
      <c r="DH36" s="17">
        <v>2307.9108999999999</v>
      </c>
      <c r="DI36" s="17">
        <v>1695.4427000000001</v>
      </c>
      <c r="DJ36" s="18">
        <f>SUM(Table2[[#This Row],[Indirect and Induced Tax Revenues Through FY17]:[Indirect and Induced Tax Revenues FY18 and After]])</f>
        <v>4003.3535999999999</v>
      </c>
      <c r="DK36" s="17">
        <v>689.80319999999995</v>
      </c>
      <c r="DL36" s="17">
        <v>5740.9219999999996</v>
      </c>
      <c r="DM36" s="17">
        <v>4604.7092000000002</v>
      </c>
      <c r="DN36" s="17">
        <f>SUM(Table2[[#This Row],[TOTAL Tax Revenues Before Assistance Through FY17]:[TOTAL Tax Revenues Before Assistance FY18 and After]])</f>
        <v>10345.6312</v>
      </c>
      <c r="DO36" s="17">
        <v>646.04549999999995</v>
      </c>
      <c r="DP36" s="17">
        <v>5444.4985999999999</v>
      </c>
      <c r="DQ36" s="17">
        <v>4312.6093000000001</v>
      </c>
      <c r="DR36" s="20">
        <f>SUM(Table2[[#This Row],[TOTAL Tax Revenues Net of Assistance Recapture and Penalty Through FY17]:[TOTAL Tax Revenues Net of Assistance Recapture and Penalty FY18 and After]])</f>
        <v>9757.1078999999991</v>
      </c>
      <c r="DS36" s="20">
        <v>0</v>
      </c>
      <c r="DT36" s="20">
        <v>0</v>
      </c>
      <c r="DU36" s="20">
        <v>0</v>
      </c>
      <c r="DV36" s="20">
        <v>0</v>
      </c>
      <c r="DW36" s="15">
        <v>0</v>
      </c>
      <c r="DX36" s="15">
        <v>0</v>
      </c>
      <c r="DY36" s="15">
        <v>0</v>
      </c>
      <c r="DZ36" s="15">
        <v>0</v>
      </c>
      <c r="EA36" s="15">
        <v>0</v>
      </c>
      <c r="EB36" s="15">
        <v>0</v>
      </c>
      <c r="EC36" s="15">
        <v>0</v>
      </c>
      <c r="ED36" s="15">
        <v>0</v>
      </c>
      <c r="EE36" s="15">
        <v>0</v>
      </c>
      <c r="EF36" s="15">
        <v>0</v>
      </c>
      <c r="EG36" s="15">
        <v>0</v>
      </c>
      <c r="EH36" s="15">
        <v>0</v>
      </c>
      <c r="EI36" s="15">
        <f>SUM(Table2[[#This Row],[Total Industrial Employees FY17]:[Total Other Employees FY17]])</f>
        <v>0</v>
      </c>
      <c r="EJ36" s="15">
        <f>SUM(Table2[[#This Row],[Number of Industrial Employees Earning More than Living Wage FY17]:[Number of Other Employees Earning More than Living Wage FY17]])</f>
        <v>0</v>
      </c>
      <c r="EK36" s="15">
        <v>0</v>
      </c>
    </row>
    <row r="37" spans="1:141" x14ac:dyDescent="0.2">
      <c r="A37" s="6">
        <v>93911</v>
      </c>
      <c r="B37" s="6" t="s">
        <v>1691</v>
      </c>
      <c r="C37" s="7" t="s">
        <v>1740</v>
      </c>
      <c r="D37" s="7" t="s">
        <v>9</v>
      </c>
      <c r="E37" s="33">
        <v>8</v>
      </c>
      <c r="F37" s="8" t="s">
        <v>2294</v>
      </c>
      <c r="G37" s="41" t="s">
        <v>2021</v>
      </c>
      <c r="H37" s="35">
        <v>5000</v>
      </c>
      <c r="I37" s="35">
        <v>5000</v>
      </c>
      <c r="J37" s="39" t="s">
        <v>3382</v>
      </c>
      <c r="K37" s="11" t="s">
        <v>2704</v>
      </c>
      <c r="L37" s="13" t="s">
        <v>2929</v>
      </c>
      <c r="M37" s="13" t="s">
        <v>2930</v>
      </c>
      <c r="N37" s="23">
        <v>0</v>
      </c>
      <c r="O37" s="6" t="s">
        <v>2707</v>
      </c>
      <c r="P37" s="15">
        <v>0</v>
      </c>
      <c r="Q37" s="15">
        <v>0</v>
      </c>
      <c r="R37" s="15">
        <v>0</v>
      </c>
      <c r="S37" s="15">
        <v>0</v>
      </c>
      <c r="T37" s="15">
        <v>0</v>
      </c>
      <c r="U37" s="15">
        <v>0</v>
      </c>
      <c r="V37" s="15">
        <v>25</v>
      </c>
      <c r="W37" s="15">
        <v>0</v>
      </c>
      <c r="X37" s="15">
        <v>0</v>
      </c>
      <c r="Y37" s="15">
        <v>5</v>
      </c>
      <c r="Z37" s="15">
        <v>0</v>
      </c>
      <c r="AA37" s="15">
        <v>0</v>
      </c>
      <c r="AB37" s="15">
        <v>0</v>
      </c>
      <c r="AC37" s="15">
        <v>0</v>
      </c>
      <c r="AD37" s="15">
        <v>0</v>
      </c>
      <c r="AE37" s="15">
        <v>0</v>
      </c>
      <c r="AF37" s="15">
        <v>0</v>
      </c>
      <c r="AG37" s="15"/>
      <c r="AH37" s="15"/>
      <c r="AI37" s="17">
        <v>10.9977</v>
      </c>
      <c r="AJ37" s="17">
        <v>42.59</v>
      </c>
      <c r="AK37" s="17">
        <v>0</v>
      </c>
      <c r="AL37" s="17">
        <f>SUM(Table2[[#This Row],[Company Direct Land Through FY17]:[Company Direct Land FY18 and After]])</f>
        <v>42.59</v>
      </c>
      <c r="AM37" s="17">
        <v>2.8306</v>
      </c>
      <c r="AN37" s="17">
        <v>51.697800000000001</v>
      </c>
      <c r="AO37" s="17">
        <v>0</v>
      </c>
      <c r="AP37" s="18">
        <f>SUM(Table2[[#This Row],[Company Direct Building Through FY17]:[Company Direct Building FY18 and After]])</f>
        <v>51.697800000000001</v>
      </c>
      <c r="AQ37" s="17">
        <v>0</v>
      </c>
      <c r="AR37" s="17">
        <v>0</v>
      </c>
      <c r="AS37" s="17">
        <v>0</v>
      </c>
      <c r="AT37" s="18">
        <f>SUM(Table2[[#This Row],[Mortgage Recording Tax Through FY17]:[Mortgage Recording Tax FY18 and After]])</f>
        <v>0</v>
      </c>
      <c r="AU37" s="17">
        <v>0</v>
      </c>
      <c r="AV37" s="17">
        <v>0</v>
      </c>
      <c r="AW37" s="17">
        <v>0</v>
      </c>
      <c r="AX37" s="18">
        <f>SUM(Table2[[#This Row],[Pilot Savings Through FY17]:[Pilot Savings FY18 and After]])</f>
        <v>0</v>
      </c>
      <c r="AY37" s="17">
        <v>0</v>
      </c>
      <c r="AZ37" s="17">
        <v>0</v>
      </c>
      <c r="BA37" s="17">
        <v>0</v>
      </c>
      <c r="BB37" s="18">
        <f>SUM(Table2[[#This Row],[Mortgage Recording Tax Exemption Through FY17]:[Mortgage Recording Tax Exemption FY18 and After]])</f>
        <v>0</v>
      </c>
      <c r="BC37" s="17">
        <v>47.653700000000001</v>
      </c>
      <c r="BD37" s="17">
        <v>260.13170000000002</v>
      </c>
      <c r="BE37" s="17">
        <v>0</v>
      </c>
      <c r="BF37" s="18">
        <f>SUM(Table2[[#This Row],[Indirect and Induced Land Through FY17]:[Indirect and Induced Land FY18 and After]])</f>
        <v>260.13170000000002</v>
      </c>
      <c r="BG37" s="17">
        <v>88.499600000000001</v>
      </c>
      <c r="BH37" s="17">
        <v>483.10160000000002</v>
      </c>
      <c r="BI37" s="17">
        <v>0</v>
      </c>
      <c r="BJ37" s="18">
        <f>SUM(Table2[[#This Row],[Indirect and Induced Building Through FY17]:[Indirect and Induced Building FY18 and After]])</f>
        <v>483.10160000000002</v>
      </c>
      <c r="BK37" s="17">
        <v>149.98159999999999</v>
      </c>
      <c r="BL37" s="17">
        <v>837.52110000000005</v>
      </c>
      <c r="BM37" s="17">
        <v>0</v>
      </c>
      <c r="BN37" s="18">
        <f>SUM(Table2[[#This Row],[TOTAL Real Property Related Taxes Through FY17]:[TOTAL Real Property Related Taxes FY18 and After]])</f>
        <v>837.52110000000005</v>
      </c>
      <c r="BO37" s="17">
        <v>293.56709999999998</v>
      </c>
      <c r="BP37" s="17">
        <v>1639.4804999999999</v>
      </c>
      <c r="BQ37" s="17">
        <v>0</v>
      </c>
      <c r="BR37" s="18">
        <f>SUM(Table2[[#This Row],[Company Direct Through FY17]:[Company Direct FY18 and After]])</f>
        <v>1639.4804999999999</v>
      </c>
      <c r="BS37" s="17">
        <v>0</v>
      </c>
      <c r="BT37" s="17">
        <v>0</v>
      </c>
      <c r="BU37" s="17">
        <v>0</v>
      </c>
      <c r="BV37" s="18">
        <f>SUM(Table2[[#This Row],[Sales Tax Exemption Through FY17]:[Sales Tax Exemption FY18 and After]])</f>
        <v>0</v>
      </c>
      <c r="BW37" s="17">
        <v>0</v>
      </c>
      <c r="BX37" s="17">
        <v>0</v>
      </c>
      <c r="BY37" s="17">
        <v>0</v>
      </c>
      <c r="BZ37" s="17">
        <f>SUM(Table2[[#This Row],[Energy Tax Savings Through FY17]:[Energy Tax Savings FY18 and After]])</f>
        <v>0</v>
      </c>
      <c r="CA37" s="17">
        <v>0</v>
      </c>
      <c r="CB37" s="17">
        <v>0</v>
      </c>
      <c r="CC37" s="17">
        <v>0</v>
      </c>
      <c r="CD37" s="18">
        <f>SUM(Table2[[#This Row],[Tax Exempt Bond Savings Through FY17]:[Tax Exempt Bond Savings FY18 and After]])</f>
        <v>0</v>
      </c>
      <c r="CE37" s="17">
        <v>163.12459999999999</v>
      </c>
      <c r="CF37" s="17">
        <v>911.26779999999997</v>
      </c>
      <c r="CG37" s="17">
        <v>0</v>
      </c>
      <c r="CH37" s="18">
        <f>SUM(Table2[[#This Row],[Indirect and Induced Through FY17]:[Indirect and Induced FY18 and After]])</f>
        <v>911.26779999999997</v>
      </c>
      <c r="CI37" s="17">
        <v>456.69170000000003</v>
      </c>
      <c r="CJ37" s="17">
        <v>2550.7483000000002</v>
      </c>
      <c r="CK37" s="17">
        <v>0</v>
      </c>
      <c r="CL37" s="18">
        <f>SUM(Table2[[#This Row],[TOTAL Income Consumption Use Taxes Through FY17]:[TOTAL Income Consumption Use Taxes FY18 and After]])</f>
        <v>2550.7483000000002</v>
      </c>
      <c r="CM37" s="17">
        <v>0</v>
      </c>
      <c r="CN37" s="17">
        <v>0</v>
      </c>
      <c r="CO37" s="17">
        <v>0</v>
      </c>
      <c r="CP37" s="18">
        <f>SUM(Table2[[#This Row],[Assistance Provided Through FY17]:[Assistance Provided FY18 and After]])</f>
        <v>0</v>
      </c>
      <c r="CQ37" s="17">
        <v>0</v>
      </c>
      <c r="CR37" s="17">
        <v>0</v>
      </c>
      <c r="CS37" s="17">
        <v>0</v>
      </c>
      <c r="CT37" s="18">
        <f>SUM(Table2[[#This Row],[Recapture Cancellation Reduction Amount Through FY17]:[Recapture Cancellation Reduction Amount FY18 and After]])</f>
        <v>0</v>
      </c>
      <c r="CU37" s="17">
        <v>0</v>
      </c>
      <c r="CV37" s="17">
        <v>0</v>
      </c>
      <c r="CW37" s="17">
        <v>0</v>
      </c>
      <c r="CX37" s="18">
        <f>SUM(Table2[[#This Row],[Penalty Paid Through FY17]:[Penalty Paid FY18 and After]])</f>
        <v>0</v>
      </c>
      <c r="CY37" s="17">
        <v>0</v>
      </c>
      <c r="CZ37" s="17">
        <v>0</v>
      </c>
      <c r="DA37" s="17">
        <v>0</v>
      </c>
      <c r="DB37" s="18">
        <f>SUM(Table2[[#This Row],[TOTAL Assistance Net of Recapture Penalties Through FY17]:[TOTAL Assistance Net of Recapture Penalties FY18 and After]])</f>
        <v>0</v>
      </c>
      <c r="DC37" s="17">
        <v>307.3954</v>
      </c>
      <c r="DD37" s="17">
        <v>1733.7683</v>
      </c>
      <c r="DE37" s="17">
        <v>0</v>
      </c>
      <c r="DF37" s="18">
        <f>SUM(Table2[[#This Row],[Company Direct Tax Revenue Before Assistance Through FY17]:[Company Direct Tax Revenue Before Assistance FY18 and After]])</f>
        <v>1733.7683</v>
      </c>
      <c r="DG37" s="17">
        <v>299.27789999999999</v>
      </c>
      <c r="DH37" s="17">
        <v>1654.5011</v>
      </c>
      <c r="DI37" s="17">
        <v>0</v>
      </c>
      <c r="DJ37" s="18">
        <f>SUM(Table2[[#This Row],[Indirect and Induced Tax Revenues Through FY17]:[Indirect and Induced Tax Revenues FY18 and After]])</f>
        <v>1654.5011</v>
      </c>
      <c r="DK37" s="17">
        <v>606.67330000000004</v>
      </c>
      <c r="DL37" s="17">
        <v>3388.2694000000001</v>
      </c>
      <c r="DM37" s="17">
        <v>0</v>
      </c>
      <c r="DN37" s="17">
        <f>SUM(Table2[[#This Row],[TOTAL Tax Revenues Before Assistance Through FY17]:[TOTAL Tax Revenues Before Assistance FY18 and After]])</f>
        <v>3388.2694000000001</v>
      </c>
      <c r="DO37" s="17">
        <v>606.67330000000004</v>
      </c>
      <c r="DP37" s="17">
        <v>3388.2694000000001</v>
      </c>
      <c r="DQ37" s="17">
        <v>0</v>
      </c>
      <c r="DR37" s="20">
        <f>SUM(Table2[[#This Row],[TOTAL Tax Revenues Net of Assistance Recapture and Penalty Through FY17]:[TOTAL Tax Revenues Net of Assistance Recapture and Penalty FY18 and After]])</f>
        <v>3388.2694000000001</v>
      </c>
      <c r="DS37" s="20">
        <v>0</v>
      </c>
      <c r="DT37" s="20">
        <v>0</v>
      </c>
      <c r="DU37" s="20">
        <v>0</v>
      </c>
      <c r="DV37" s="20">
        <v>0</v>
      </c>
      <c r="DW37" s="15">
        <v>0</v>
      </c>
      <c r="DX37" s="15">
        <v>0</v>
      </c>
      <c r="DY37" s="15">
        <v>0</v>
      </c>
      <c r="DZ37" s="15">
        <v>0</v>
      </c>
      <c r="EA37" s="15">
        <v>0</v>
      </c>
      <c r="EB37" s="15">
        <v>0</v>
      </c>
      <c r="EC37" s="15">
        <v>0</v>
      </c>
      <c r="ED37" s="15">
        <v>0</v>
      </c>
      <c r="EE37" s="15">
        <v>0</v>
      </c>
      <c r="EF37" s="15">
        <v>0</v>
      </c>
      <c r="EG37" s="15">
        <v>0</v>
      </c>
      <c r="EH37" s="15">
        <v>0</v>
      </c>
      <c r="EI37" s="15">
        <v>0</v>
      </c>
      <c r="EJ37" s="15">
        <v>0</v>
      </c>
      <c r="EK37" s="15">
        <v>0</v>
      </c>
    </row>
    <row r="38" spans="1:141" x14ac:dyDescent="0.2">
      <c r="A38" s="6">
        <v>92561</v>
      </c>
      <c r="B38" s="6" t="s">
        <v>171</v>
      </c>
      <c r="C38" s="7" t="s">
        <v>172</v>
      </c>
      <c r="D38" s="7" t="s">
        <v>12</v>
      </c>
      <c r="E38" s="33">
        <v>26</v>
      </c>
      <c r="F38" s="8" t="s">
        <v>1974</v>
      </c>
      <c r="G38" s="41" t="s">
        <v>1975</v>
      </c>
      <c r="H38" s="35">
        <v>41600</v>
      </c>
      <c r="I38" s="35">
        <v>40000</v>
      </c>
      <c r="J38" s="39" t="s">
        <v>3227</v>
      </c>
      <c r="K38" s="11" t="s">
        <v>2477</v>
      </c>
      <c r="L38" s="13" t="s">
        <v>2558</v>
      </c>
      <c r="M38" s="13" t="s">
        <v>2532</v>
      </c>
      <c r="N38" s="23">
        <v>3000000</v>
      </c>
      <c r="O38" s="6" t="s">
        <v>2490</v>
      </c>
      <c r="P38" s="15">
        <v>0</v>
      </c>
      <c r="Q38" s="15">
        <v>0</v>
      </c>
      <c r="R38" s="15">
        <v>29</v>
      </c>
      <c r="S38" s="15">
        <v>0</v>
      </c>
      <c r="T38" s="15">
        <v>0</v>
      </c>
      <c r="U38" s="15">
        <v>29</v>
      </c>
      <c r="V38" s="15">
        <v>29</v>
      </c>
      <c r="W38" s="15">
        <v>0</v>
      </c>
      <c r="X38" s="15">
        <v>0</v>
      </c>
      <c r="Y38" s="15">
        <v>0</v>
      </c>
      <c r="Z38" s="15">
        <v>9</v>
      </c>
      <c r="AA38" s="15">
        <v>66</v>
      </c>
      <c r="AB38" s="15">
        <v>0</v>
      </c>
      <c r="AC38" s="15">
        <v>0</v>
      </c>
      <c r="AD38" s="15">
        <v>0</v>
      </c>
      <c r="AE38" s="15">
        <v>0</v>
      </c>
      <c r="AF38" s="15">
        <v>66</v>
      </c>
      <c r="AG38" s="15" t="s">
        <v>1860</v>
      </c>
      <c r="AH38" s="15" t="s">
        <v>1861</v>
      </c>
      <c r="AI38" s="17">
        <v>72.966999999999999</v>
      </c>
      <c r="AJ38" s="17">
        <v>514.76570000000004</v>
      </c>
      <c r="AK38" s="17">
        <v>163.54939999999999</v>
      </c>
      <c r="AL38" s="17">
        <f>SUM(Table2[[#This Row],[Company Direct Land Through FY17]:[Company Direct Land FY18 and After]])</f>
        <v>678.31510000000003</v>
      </c>
      <c r="AM38" s="17">
        <v>80.5274</v>
      </c>
      <c r="AN38" s="17">
        <v>438.4461</v>
      </c>
      <c r="AO38" s="17">
        <v>180.4957</v>
      </c>
      <c r="AP38" s="18">
        <f>SUM(Table2[[#This Row],[Company Direct Building Through FY17]:[Company Direct Building FY18 and After]])</f>
        <v>618.94180000000006</v>
      </c>
      <c r="AQ38" s="17">
        <v>0</v>
      </c>
      <c r="AR38" s="17">
        <v>52.634999999999998</v>
      </c>
      <c r="AS38" s="17">
        <v>0</v>
      </c>
      <c r="AT38" s="18">
        <f>SUM(Table2[[#This Row],[Mortgage Recording Tax Through FY17]:[Mortgage Recording Tax FY18 and After]])</f>
        <v>52.634999999999998</v>
      </c>
      <c r="AU38" s="17">
        <v>60.475700000000003</v>
      </c>
      <c r="AV38" s="17">
        <v>271.1746</v>
      </c>
      <c r="AW38" s="17">
        <v>135.5514</v>
      </c>
      <c r="AX38" s="18">
        <f>SUM(Table2[[#This Row],[Pilot Savings Through FY17]:[Pilot Savings FY18 and After]])</f>
        <v>406.726</v>
      </c>
      <c r="AY38" s="17">
        <v>0</v>
      </c>
      <c r="AZ38" s="17">
        <v>52.634999999999998</v>
      </c>
      <c r="BA38" s="17">
        <v>0</v>
      </c>
      <c r="BB38" s="18">
        <f>SUM(Table2[[#This Row],[Mortgage Recording Tax Exemption Through FY17]:[Mortgage Recording Tax Exemption FY18 and After]])</f>
        <v>52.634999999999998</v>
      </c>
      <c r="BC38" s="17">
        <v>42.042000000000002</v>
      </c>
      <c r="BD38" s="17">
        <v>347.07209999999998</v>
      </c>
      <c r="BE38" s="17">
        <v>94.233800000000002</v>
      </c>
      <c r="BF38" s="18">
        <f>SUM(Table2[[#This Row],[Indirect and Induced Land Through FY17]:[Indirect and Induced Land FY18 and After]])</f>
        <v>441.30589999999995</v>
      </c>
      <c r="BG38" s="17">
        <v>78.078000000000003</v>
      </c>
      <c r="BH38" s="17">
        <v>644.56240000000003</v>
      </c>
      <c r="BI38" s="17">
        <v>175.00559999999999</v>
      </c>
      <c r="BJ38" s="18">
        <f>SUM(Table2[[#This Row],[Indirect and Induced Building Through FY17]:[Indirect and Induced Building FY18 and After]])</f>
        <v>819.56799999999998</v>
      </c>
      <c r="BK38" s="17">
        <v>213.1387</v>
      </c>
      <c r="BL38" s="17">
        <v>1673.6717000000001</v>
      </c>
      <c r="BM38" s="17">
        <v>477.73309999999998</v>
      </c>
      <c r="BN38" s="18">
        <f>SUM(Table2[[#This Row],[TOTAL Real Property Related Taxes Through FY17]:[TOTAL Real Property Related Taxes FY18 and After]])</f>
        <v>2151.4048000000003</v>
      </c>
      <c r="BO38" s="17">
        <v>361.77269999999999</v>
      </c>
      <c r="BP38" s="17">
        <v>2994.3445999999999</v>
      </c>
      <c r="BQ38" s="17">
        <v>810.88430000000005</v>
      </c>
      <c r="BR38" s="18">
        <f>SUM(Table2[[#This Row],[Company Direct Through FY17]:[Company Direct FY18 and After]])</f>
        <v>3805.2289000000001</v>
      </c>
      <c r="BS38" s="17">
        <v>0</v>
      </c>
      <c r="BT38" s="17">
        <v>0</v>
      </c>
      <c r="BU38" s="17">
        <v>0</v>
      </c>
      <c r="BV38" s="18">
        <f>SUM(Table2[[#This Row],[Sales Tax Exemption Through FY17]:[Sales Tax Exemption FY18 and After]])</f>
        <v>0</v>
      </c>
      <c r="BW38" s="17">
        <v>0</v>
      </c>
      <c r="BX38" s="17">
        <v>0</v>
      </c>
      <c r="BY38" s="17">
        <v>0</v>
      </c>
      <c r="BZ38" s="17">
        <f>SUM(Table2[[#This Row],[Energy Tax Savings Through FY17]:[Energy Tax Savings FY18 and After]])</f>
        <v>0</v>
      </c>
      <c r="CA38" s="17">
        <v>0</v>
      </c>
      <c r="CB38" s="17">
        <v>14.551600000000001</v>
      </c>
      <c r="CC38" s="17">
        <v>0</v>
      </c>
      <c r="CD38" s="18">
        <f>SUM(Table2[[#This Row],[Tax Exempt Bond Savings Through FY17]:[Tax Exempt Bond Savings FY18 and After]])</f>
        <v>14.551600000000001</v>
      </c>
      <c r="CE38" s="17">
        <v>132.1936</v>
      </c>
      <c r="CF38" s="17">
        <v>1285.3330000000001</v>
      </c>
      <c r="CG38" s="17">
        <v>296.30119999999999</v>
      </c>
      <c r="CH38" s="18">
        <f>SUM(Table2[[#This Row],[Indirect and Induced Through FY17]:[Indirect and Induced FY18 and After]])</f>
        <v>1581.6342</v>
      </c>
      <c r="CI38" s="17">
        <v>493.96629999999999</v>
      </c>
      <c r="CJ38" s="17">
        <v>4265.1260000000002</v>
      </c>
      <c r="CK38" s="17">
        <v>1107.1855</v>
      </c>
      <c r="CL38" s="18">
        <f>SUM(Table2[[#This Row],[TOTAL Income Consumption Use Taxes Through FY17]:[TOTAL Income Consumption Use Taxes FY18 and After]])</f>
        <v>5372.3114999999998</v>
      </c>
      <c r="CM38" s="17">
        <v>60.475700000000003</v>
      </c>
      <c r="CN38" s="17">
        <v>338.3612</v>
      </c>
      <c r="CO38" s="17">
        <v>135.5514</v>
      </c>
      <c r="CP38" s="18">
        <f>SUM(Table2[[#This Row],[Assistance Provided Through FY17]:[Assistance Provided FY18 and After]])</f>
        <v>473.9126</v>
      </c>
      <c r="CQ38" s="17">
        <v>0</v>
      </c>
      <c r="CR38" s="17">
        <v>0</v>
      </c>
      <c r="CS38" s="17">
        <v>0</v>
      </c>
      <c r="CT38" s="18">
        <f>SUM(Table2[[#This Row],[Recapture Cancellation Reduction Amount Through FY17]:[Recapture Cancellation Reduction Amount FY18 and After]])</f>
        <v>0</v>
      </c>
      <c r="CU38" s="17">
        <v>0</v>
      </c>
      <c r="CV38" s="17">
        <v>0</v>
      </c>
      <c r="CW38" s="17">
        <v>0</v>
      </c>
      <c r="CX38" s="18">
        <f>SUM(Table2[[#This Row],[Penalty Paid Through FY17]:[Penalty Paid FY18 and After]])</f>
        <v>0</v>
      </c>
      <c r="CY38" s="17">
        <v>60.475700000000003</v>
      </c>
      <c r="CZ38" s="17">
        <v>338.3612</v>
      </c>
      <c r="DA38" s="17">
        <v>135.5514</v>
      </c>
      <c r="DB38" s="18">
        <f>SUM(Table2[[#This Row],[TOTAL Assistance Net of Recapture Penalties Through FY17]:[TOTAL Assistance Net of Recapture Penalties FY18 and After]])</f>
        <v>473.9126</v>
      </c>
      <c r="DC38" s="17">
        <v>515.26710000000003</v>
      </c>
      <c r="DD38" s="17">
        <v>4000.1914000000002</v>
      </c>
      <c r="DE38" s="17">
        <v>1154.9294</v>
      </c>
      <c r="DF38" s="18">
        <f>SUM(Table2[[#This Row],[Company Direct Tax Revenue Before Assistance Through FY17]:[Company Direct Tax Revenue Before Assistance FY18 and After]])</f>
        <v>5155.1208000000006</v>
      </c>
      <c r="DG38" s="17">
        <v>252.31360000000001</v>
      </c>
      <c r="DH38" s="17">
        <v>2276.9675000000002</v>
      </c>
      <c r="DI38" s="17">
        <v>565.54060000000004</v>
      </c>
      <c r="DJ38" s="18">
        <f>SUM(Table2[[#This Row],[Indirect and Induced Tax Revenues Through FY17]:[Indirect and Induced Tax Revenues FY18 and After]])</f>
        <v>2842.5081</v>
      </c>
      <c r="DK38" s="17">
        <v>767.58069999999998</v>
      </c>
      <c r="DL38" s="17">
        <v>6277.1589000000004</v>
      </c>
      <c r="DM38" s="17">
        <v>1720.47</v>
      </c>
      <c r="DN38" s="17">
        <f>SUM(Table2[[#This Row],[TOTAL Tax Revenues Before Assistance Through FY17]:[TOTAL Tax Revenues Before Assistance FY18 and After]])</f>
        <v>7997.6289000000006</v>
      </c>
      <c r="DO38" s="17">
        <v>707.10500000000002</v>
      </c>
      <c r="DP38" s="17">
        <v>5938.7977000000001</v>
      </c>
      <c r="DQ38" s="17">
        <v>1584.9186</v>
      </c>
      <c r="DR38" s="20">
        <f>SUM(Table2[[#This Row],[TOTAL Tax Revenues Net of Assistance Recapture and Penalty Through FY17]:[TOTAL Tax Revenues Net of Assistance Recapture and Penalty FY18 and After]])</f>
        <v>7523.7163</v>
      </c>
      <c r="DS38" s="20">
        <v>0</v>
      </c>
      <c r="DT38" s="20">
        <v>0</v>
      </c>
      <c r="DU38" s="20">
        <v>0</v>
      </c>
      <c r="DV38" s="20">
        <v>0</v>
      </c>
      <c r="DW38" s="15">
        <v>29</v>
      </c>
      <c r="DX38" s="15">
        <v>0</v>
      </c>
      <c r="DY38" s="15">
        <v>0</v>
      </c>
      <c r="DZ38" s="15">
        <v>0</v>
      </c>
      <c r="EA38" s="15">
        <v>29</v>
      </c>
      <c r="EB38" s="15">
        <v>0</v>
      </c>
      <c r="EC38" s="15">
        <v>0</v>
      </c>
      <c r="ED38" s="15">
        <v>0</v>
      </c>
      <c r="EE38" s="15">
        <v>100</v>
      </c>
      <c r="EF38" s="15">
        <v>0</v>
      </c>
      <c r="EG38" s="15">
        <v>0</v>
      </c>
      <c r="EH38" s="15">
        <v>0</v>
      </c>
      <c r="EI38" s="15">
        <f>SUM(Table2[[#This Row],[Total Industrial Employees FY17]:[Total Other Employees FY17]])</f>
        <v>29</v>
      </c>
      <c r="EJ38" s="15">
        <f>SUM(Table2[[#This Row],[Number of Industrial Employees Earning More than Living Wage FY17]:[Number of Other Employees Earning More than Living Wage FY17]])</f>
        <v>29</v>
      </c>
      <c r="EK38" s="15">
        <v>100</v>
      </c>
    </row>
    <row r="39" spans="1:141" x14ac:dyDescent="0.2">
      <c r="A39" s="6">
        <v>93871</v>
      </c>
      <c r="B39" s="6" t="s">
        <v>662</v>
      </c>
      <c r="C39" s="7" t="s">
        <v>663</v>
      </c>
      <c r="D39" s="7" t="s">
        <v>19</v>
      </c>
      <c r="E39" s="33">
        <v>3</v>
      </c>
      <c r="F39" s="8" t="s">
        <v>2272</v>
      </c>
      <c r="G39" s="41" t="s">
        <v>2273</v>
      </c>
      <c r="H39" s="35">
        <v>30209</v>
      </c>
      <c r="I39" s="35">
        <v>30209</v>
      </c>
      <c r="J39" s="39" t="s">
        <v>3305</v>
      </c>
      <c r="K39" s="11" t="s">
        <v>2895</v>
      </c>
      <c r="L39" s="13" t="s">
        <v>2899</v>
      </c>
      <c r="M39" s="13" t="s">
        <v>2900</v>
      </c>
      <c r="N39" s="23">
        <v>10720000</v>
      </c>
      <c r="O39" s="6" t="s">
        <v>2518</v>
      </c>
      <c r="P39" s="15">
        <v>6</v>
      </c>
      <c r="Q39" s="15">
        <v>13</v>
      </c>
      <c r="R39" s="15">
        <v>35</v>
      </c>
      <c r="S39" s="15">
        <v>0</v>
      </c>
      <c r="T39" s="15">
        <v>0</v>
      </c>
      <c r="U39" s="15">
        <v>54</v>
      </c>
      <c r="V39" s="15">
        <v>44</v>
      </c>
      <c r="W39" s="15">
        <v>0</v>
      </c>
      <c r="X39" s="15">
        <v>0</v>
      </c>
      <c r="Y39" s="15">
        <v>32</v>
      </c>
      <c r="Z39" s="15">
        <v>3</v>
      </c>
      <c r="AA39" s="15">
        <v>92</v>
      </c>
      <c r="AB39" s="15">
        <v>0</v>
      </c>
      <c r="AC39" s="15">
        <v>0</v>
      </c>
      <c r="AD39" s="15">
        <v>0</v>
      </c>
      <c r="AE39" s="15">
        <v>0</v>
      </c>
      <c r="AF39" s="15">
        <v>92</v>
      </c>
      <c r="AG39" s="15" t="s">
        <v>1860</v>
      </c>
      <c r="AH39" s="15" t="s">
        <v>1861</v>
      </c>
      <c r="AI39" s="17">
        <v>0</v>
      </c>
      <c r="AJ39" s="17">
        <v>0</v>
      </c>
      <c r="AK39" s="17">
        <v>0</v>
      </c>
      <c r="AL39" s="17">
        <f>SUM(Table2[[#This Row],[Company Direct Land Through FY17]:[Company Direct Land FY18 and After]])</f>
        <v>0</v>
      </c>
      <c r="AM39" s="17">
        <v>0</v>
      </c>
      <c r="AN39" s="17">
        <v>0</v>
      </c>
      <c r="AO39" s="17">
        <v>0</v>
      </c>
      <c r="AP39" s="18">
        <f>SUM(Table2[[#This Row],[Company Direct Building Through FY17]:[Company Direct Building FY18 and After]])</f>
        <v>0</v>
      </c>
      <c r="AQ39" s="17">
        <v>0</v>
      </c>
      <c r="AR39" s="17">
        <v>178.1679</v>
      </c>
      <c r="AS39" s="17">
        <v>0</v>
      </c>
      <c r="AT39" s="18">
        <f>SUM(Table2[[#This Row],[Mortgage Recording Tax Through FY17]:[Mortgage Recording Tax FY18 and After]])</f>
        <v>178.1679</v>
      </c>
      <c r="AU39" s="17">
        <v>0</v>
      </c>
      <c r="AV39" s="17">
        <v>0</v>
      </c>
      <c r="AW39" s="17">
        <v>0</v>
      </c>
      <c r="AX39" s="18">
        <f>SUM(Table2[[#This Row],[Pilot Savings Through FY17]:[Pilot Savings FY18 and After]])</f>
        <v>0</v>
      </c>
      <c r="AY39" s="17">
        <v>0</v>
      </c>
      <c r="AZ39" s="17">
        <v>178.1679</v>
      </c>
      <c r="BA39" s="17">
        <v>0</v>
      </c>
      <c r="BB39" s="18">
        <f>SUM(Table2[[#This Row],[Mortgage Recording Tax Exemption Through FY17]:[Mortgage Recording Tax Exemption FY18 and After]])</f>
        <v>178.1679</v>
      </c>
      <c r="BC39" s="17">
        <v>39.746899999999997</v>
      </c>
      <c r="BD39" s="17">
        <v>173.73099999999999</v>
      </c>
      <c r="BE39" s="17">
        <v>497.04160000000002</v>
      </c>
      <c r="BF39" s="18">
        <f>SUM(Table2[[#This Row],[Indirect and Induced Land Through FY17]:[Indirect and Induced Land FY18 and After]])</f>
        <v>670.77260000000001</v>
      </c>
      <c r="BG39" s="17">
        <v>73.815700000000007</v>
      </c>
      <c r="BH39" s="17">
        <v>322.6431</v>
      </c>
      <c r="BI39" s="17">
        <v>923.07849999999996</v>
      </c>
      <c r="BJ39" s="18">
        <f>SUM(Table2[[#This Row],[Indirect and Induced Building Through FY17]:[Indirect and Induced Building FY18 and After]])</f>
        <v>1245.7215999999999</v>
      </c>
      <c r="BK39" s="17">
        <v>113.5626</v>
      </c>
      <c r="BL39" s="17">
        <v>496.3741</v>
      </c>
      <c r="BM39" s="17">
        <v>1420.1201000000001</v>
      </c>
      <c r="BN39" s="18">
        <f>SUM(Table2[[#This Row],[TOTAL Real Property Related Taxes Through FY17]:[TOTAL Real Property Related Taxes FY18 and After]])</f>
        <v>1916.4942000000001</v>
      </c>
      <c r="BO39" s="17">
        <v>97.877399999999994</v>
      </c>
      <c r="BP39" s="17">
        <v>422.83339999999998</v>
      </c>
      <c r="BQ39" s="17">
        <v>1223.9760000000001</v>
      </c>
      <c r="BR39" s="18">
        <f>SUM(Table2[[#This Row],[Company Direct Through FY17]:[Company Direct FY18 and After]])</f>
        <v>1646.8094000000001</v>
      </c>
      <c r="BS39" s="17">
        <v>0</v>
      </c>
      <c r="BT39" s="17">
        <v>0</v>
      </c>
      <c r="BU39" s="17">
        <v>0</v>
      </c>
      <c r="BV39" s="18">
        <f>SUM(Table2[[#This Row],[Sales Tax Exemption Through FY17]:[Sales Tax Exemption FY18 and After]])</f>
        <v>0</v>
      </c>
      <c r="BW39" s="17">
        <v>0</v>
      </c>
      <c r="BX39" s="17">
        <v>0</v>
      </c>
      <c r="BY39" s="17">
        <v>0</v>
      </c>
      <c r="BZ39" s="17">
        <f>SUM(Table2[[#This Row],[Energy Tax Savings Through FY17]:[Energy Tax Savings FY18 and After]])</f>
        <v>0</v>
      </c>
      <c r="CA39" s="17">
        <v>6.5766</v>
      </c>
      <c r="CB39" s="17">
        <v>27.1722</v>
      </c>
      <c r="CC39" s="17">
        <v>59.451599999999999</v>
      </c>
      <c r="CD39" s="18">
        <f>SUM(Table2[[#This Row],[Tax Exempt Bond Savings Through FY17]:[Tax Exempt Bond Savings FY18 and After]])</f>
        <v>86.623800000000003</v>
      </c>
      <c r="CE39" s="17">
        <v>113.7414</v>
      </c>
      <c r="CF39" s="17">
        <v>501.536</v>
      </c>
      <c r="CG39" s="17">
        <v>1422.3571999999999</v>
      </c>
      <c r="CH39" s="18">
        <f>SUM(Table2[[#This Row],[Indirect and Induced Through FY17]:[Indirect and Induced FY18 and After]])</f>
        <v>1923.8932</v>
      </c>
      <c r="CI39" s="17">
        <v>205.04220000000001</v>
      </c>
      <c r="CJ39" s="17">
        <v>897.19719999999995</v>
      </c>
      <c r="CK39" s="17">
        <v>2586.8816000000002</v>
      </c>
      <c r="CL39" s="18">
        <f>SUM(Table2[[#This Row],[TOTAL Income Consumption Use Taxes Through FY17]:[TOTAL Income Consumption Use Taxes FY18 and After]])</f>
        <v>3484.0788000000002</v>
      </c>
      <c r="CM39" s="17">
        <v>6.5766</v>
      </c>
      <c r="CN39" s="17">
        <v>205.34010000000001</v>
      </c>
      <c r="CO39" s="17">
        <v>59.451599999999999</v>
      </c>
      <c r="CP39" s="18">
        <f>SUM(Table2[[#This Row],[Assistance Provided Through FY17]:[Assistance Provided FY18 and After]])</f>
        <v>264.79169999999999</v>
      </c>
      <c r="CQ39" s="17">
        <v>0</v>
      </c>
      <c r="CR39" s="17">
        <v>0</v>
      </c>
      <c r="CS39" s="17">
        <v>0</v>
      </c>
      <c r="CT39" s="18">
        <f>SUM(Table2[[#This Row],[Recapture Cancellation Reduction Amount Through FY17]:[Recapture Cancellation Reduction Amount FY18 and After]])</f>
        <v>0</v>
      </c>
      <c r="CU39" s="17">
        <v>0</v>
      </c>
      <c r="CV39" s="17">
        <v>0</v>
      </c>
      <c r="CW39" s="17">
        <v>0</v>
      </c>
      <c r="CX39" s="18">
        <f>SUM(Table2[[#This Row],[Penalty Paid Through FY17]:[Penalty Paid FY18 and After]])</f>
        <v>0</v>
      </c>
      <c r="CY39" s="17">
        <v>6.5766</v>
      </c>
      <c r="CZ39" s="17">
        <v>205.34010000000001</v>
      </c>
      <c r="DA39" s="17">
        <v>59.451599999999999</v>
      </c>
      <c r="DB39" s="18">
        <f>SUM(Table2[[#This Row],[TOTAL Assistance Net of Recapture Penalties Through FY17]:[TOTAL Assistance Net of Recapture Penalties FY18 and After]])</f>
        <v>264.79169999999999</v>
      </c>
      <c r="DC39" s="17">
        <v>97.877399999999994</v>
      </c>
      <c r="DD39" s="17">
        <v>601.00130000000001</v>
      </c>
      <c r="DE39" s="17">
        <v>1223.9760000000001</v>
      </c>
      <c r="DF39" s="18">
        <f>SUM(Table2[[#This Row],[Company Direct Tax Revenue Before Assistance Through FY17]:[Company Direct Tax Revenue Before Assistance FY18 and After]])</f>
        <v>1824.9773</v>
      </c>
      <c r="DG39" s="17">
        <v>227.304</v>
      </c>
      <c r="DH39" s="17">
        <v>997.91010000000006</v>
      </c>
      <c r="DI39" s="17">
        <v>2842.4773</v>
      </c>
      <c r="DJ39" s="18">
        <f>SUM(Table2[[#This Row],[Indirect and Induced Tax Revenues Through FY17]:[Indirect and Induced Tax Revenues FY18 and After]])</f>
        <v>3840.3874000000001</v>
      </c>
      <c r="DK39" s="17">
        <v>325.1814</v>
      </c>
      <c r="DL39" s="17">
        <v>1598.9114</v>
      </c>
      <c r="DM39" s="17">
        <v>4066.4533000000001</v>
      </c>
      <c r="DN39" s="17">
        <f>SUM(Table2[[#This Row],[TOTAL Tax Revenues Before Assistance Through FY17]:[TOTAL Tax Revenues Before Assistance FY18 and After]])</f>
        <v>5665.3647000000001</v>
      </c>
      <c r="DO39" s="17">
        <v>318.60480000000001</v>
      </c>
      <c r="DP39" s="17">
        <v>1393.5713000000001</v>
      </c>
      <c r="DQ39" s="17">
        <v>4007.0016999999998</v>
      </c>
      <c r="DR39" s="20">
        <f>SUM(Table2[[#This Row],[TOTAL Tax Revenues Net of Assistance Recapture and Penalty Through FY17]:[TOTAL Tax Revenues Net of Assistance Recapture and Penalty FY18 and After]])</f>
        <v>5400.5730000000003</v>
      </c>
      <c r="DS39" s="20">
        <v>0</v>
      </c>
      <c r="DT39" s="20">
        <v>0</v>
      </c>
      <c r="DU39" s="20">
        <v>0</v>
      </c>
      <c r="DV39" s="20">
        <v>0</v>
      </c>
      <c r="DW39" s="15">
        <v>0</v>
      </c>
      <c r="DX39" s="15">
        <v>0</v>
      </c>
      <c r="DY39" s="15">
        <v>0</v>
      </c>
      <c r="DZ39" s="15">
        <v>54</v>
      </c>
      <c r="EA39" s="15">
        <v>0</v>
      </c>
      <c r="EB39" s="15">
        <v>0</v>
      </c>
      <c r="EC39" s="15">
        <v>0</v>
      </c>
      <c r="ED39" s="15">
        <v>54</v>
      </c>
      <c r="EE39" s="15">
        <v>0</v>
      </c>
      <c r="EF39" s="15">
        <v>0</v>
      </c>
      <c r="EG39" s="15">
        <v>0</v>
      </c>
      <c r="EH39" s="15">
        <v>100</v>
      </c>
      <c r="EI39" s="15">
        <f>SUM(Table2[[#This Row],[Total Industrial Employees FY17]:[Total Other Employees FY17]])</f>
        <v>54</v>
      </c>
      <c r="EJ39" s="15">
        <f>SUM(Table2[[#This Row],[Number of Industrial Employees Earning More than Living Wage FY17]:[Number of Other Employees Earning More than Living Wage FY17]])</f>
        <v>54</v>
      </c>
      <c r="EK39" s="15">
        <v>100</v>
      </c>
    </row>
    <row r="40" spans="1:141" x14ac:dyDescent="0.2">
      <c r="A40" s="6">
        <v>92933</v>
      </c>
      <c r="B40" s="6" t="s">
        <v>329</v>
      </c>
      <c r="C40" s="7" t="s">
        <v>330</v>
      </c>
      <c r="D40" s="7" t="s">
        <v>12</v>
      </c>
      <c r="E40" s="33">
        <v>30</v>
      </c>
      <c r="F40" s="8" t="s">
        <v>2086</v>
      </c>
      <c r="G40" s="41" t="s">
        <v>1927</v>
      </c>
      <c r="H40" s="35">
        <v>161150</v>
      </c>
      <c r="I40" s="35">
        <v>142500</v>
      </c>
      <c r="J40" s="39" t="s">
        <v>3270</v>
      </c>
      <c r="K40" s="11" t="s">
        <v>2453</v>
      </c>
      <c r="L40" s="13" t="s">
        <v>2671</v>
      </c>
      <c r="M40" s="13" t="s">
        <v>2598</v>
      </c>
      <c r="N40" s="23">
        <v>1040000</v>
      </c>
      <c r="O40" s="6" t="s">
        <v>2527</v>
      </c>
      <c r="P40" s="15">
        <v>24</v>
      </c>
      <c r="Q40" s="15">
        <v>0</v>
      </c>
      <c r="R40" s="15">
        <v>502</v>
      </c>
      <c r="S40" s="15">
        <v>0</v>
      </c>
      <c r="T40" s="15">
        <v>0</v>
      </c>
      <c r="U40" s="15">
        <v>526</v>
      </c>
      <c r="V40" s="15">
        <v>514</v>
      </c>
      <c r="W40" s="15">
        <v>0</v>
      </c>
      <c r="X40" s="15">
        <v>0</v>
      </c>
      <c r="Y40" s="15">
        <v>421</v>
      </c>
      <c r="Z40" s="15">
        <v>2</v>
      </c>
      <c r="AA40" s="15">
        <v>92</v>
      </c>
      <c r="AB40" s="15">
        <v>38</v>
      </c>
      <c r="AC40" s="15">
        <v>37</v>
      </c>
      <c r="AD40" s="15">
        <v>4</v>
      </c>
      <c r="AE40" s="15">
        <v>0</v>
      </c>
      <c r="AF40" s="15">
        <v>92</v>
      </c>
      <c r="AG40" s="15" t="s">
        <v>1860</v>
      </c>
      <c r="AH40" s="15" t="s">
        <v>1860</v>
      </c>
      <c r="AI40" s="17">
        <v>128.9873</v>
      </c>
      <c r="AJ40" s="17">
        <v>1200.7112</v>
      </c>
      <c r="AK40" s="17">
        <v>522.46460000000002</v>
      </c>
      <c r="AL40" s="17">
        <f>SUM(Table2[[#This Row],[Company Direct Land Through FY17]:[Company Direct Land FY18 and After]])</f>
        <v>1723.1758</v>
      </c>
      <c r="AM40" s="17">
        <v>430.28699999999998</v>
      </c>
      <c r="AN40" s="17">
        <v>1706.817</v>
      </c>
      <c r="AO40" s="17">
        <v>1742.8802000000001</v>
      </c>
      <c r="AP40" s="18">
        <f>SUM(Table2[[#This Row],[Company Direct Building Through FY17]:[Company Direct Building FY18 and After]])</f>
        <v>3449.6972000000001</v>
      </c>
      <c r="AQ40" s="17">
        <v>0</v>
      </c>
      <c r="AR40" s="17">
        <v>8.125</v>
      </c>
      <c r="AS40" s="17">
        <v>0</v>
      </c>
      <c r="AT40" s="18">
        <f>SUM(Table2[[#This Row],[Mortgage Recording Tax Through FY17]:[Mortgage Recording Tax FY18 and After]])</f>
        <v>8.125</v>
      </c>
      <c r="AU40" s="17">
        <v>296.61689999999999</v>
      </c>
      <c r="AV40" s="17">
        <v>1641.8543</v>
      </c>
      <c r="AW40" s="17">
        <v>1201.4489000000001</v>
      </c>
      <c r="AX40" s="18">
        <f>SUM(Table2[[#This Row],[Pilot Savings Through FY17]:[Pilot Savings FY18 and After]])</f>
        <v>2843.3032000000003</v>
      </c>
      <c r="AY40" s="17">
        <v>0</v>
      </c>
      <c r="AZ40" s="17">
        <v>0</v>
      </c>
      <c r="BA40" s="17">
        <v>0</v>
      </c>
      <c r="BB40" s="18">
        <f>SUM(Table2[[#This Row],[Mortgage Recording Tax Exemption Through FY17]:[Mortgage Recording Tax Exemption FY18 and After]])</f>
        <v>0</v>
      </c>
      <c r="BC40" s="17">
        <v>683.9144</v>
      </c>
      <c r="BD40" s="17">
        <v>5190.2691999999997</v>
      </c>
      <c r="BE40" s="17">
        <v>2770.2006000000001</v>
      </c>
      <c r="BF40" s="18">
        <f>SUM(Table2[[#This Row],[Indirect and Induced Land Through FY17]:[Indirect and Induced Land FY18 and After]])</f>
        <v>7960.4697999999999</v>
      </c>
      <c r="BG40" s="17">
        <v>1270.1268</v>
      </c>
      <c r="BH40" s="17">
        <v>9639.0715</v>
      </c>
      <c r="BI40" s="17">
        <v>5144.6575999999995</v>
      </c>
      <c r="BJ40" s="18">
        <f>SUM(Table2[[#This Row],[Indirect and Induced Building Through FY17]:[Indirect and Induced Building FY18 and After]])</f>
        <v>14783.7291</v>
      </c>
      <c r="BK40" s="17">
        <v>2216.6986000000002</v>
      </c>
      <c r="BL40" s="17">
        <v>16103.1396</v>
      </c>
      <c r="BM40" s="17">
        <v>8978.7541000000001</v>
      </c>
      <c r="BN40" s="18">
        <f>SUM(Table2[[#This Row],[TOTAL Real Property Related Taxes Through FY17]:[TOTAL Real Property Related Taxes FY18 and After]])</f>
        <v>25081.893700000001</v>
      </c>
      <c r="BO40" s="17">
        <v>6661.4603999999999</v>
      </c>
      <c r="BP40" s="17">
        <v>53890.767899999999</v>
      </c>
      <c r="BQ40" s="17">
        <v>26982.294000000002</v>
      </c>
      <c r="BR40" s="18">
        <f>SUM(Table2[[#This Row],[Company Direct Through FY17]:[Company Direct FY18 and After]])</f>
        <v>80873.061900000001</v>
      </c>
      <c r="BS40" s="17">
        <v>0</v>
      </c>
      <c r="BT40" s="17">
        <v>0</v>
      </c>
      <c r="BU40" s="17">
        <v>0</v>
      </c>
      <c r="BV40" s="18">
        <f>SUM(Table2[[#This Row],[Sales Tax Exemption Through FY17]:[Sales Tax Exemption FY18 and After]])</f>
        <v>0</v>
      </c>
      <c r="BW40" s="17">
        <v>0</v>
      </c>
      <c r="BX40" s="17">
        <v>0</v>
      </c>
      <c r="BY40" s="17">
        <v>0</v>
      </c>
      <c r="BZ40" s="17">
        <f>SUM(Table2[[#This Row],[Energy Tax Savings Through FY17]:[Energy Tax Savings FY18 and After]])</f>
        <v>0</v>
      </c>
      <c r="CA40" s="17">
        <v>0</v>
      </c>
      <c r="CB40" s="17">
        <v>0</v>
      </c>
      <c r="CC40" s="17">
        <v>0</v>
      </c>
      <c r="CD40" s="18">
        <f>SUM(Table2[[#This Row],[Tax Exempt Bond Savings Through FY17]:[Tax Exempt Bond Savings FY18 and After]])</f>
        <v>0</v>
      </c>
      <c r="CE40" s="17">
        <v>2150.4474</v>
      </c>
      <c r="CF40" s="17">
        <v>18538.362799999999</v>
      </c>
      <c r="CG40" s="17">
        <v>8710.4032999999999</v>
      </c>
      <c r="CH40" s="18">
        <f>SUM(Table2[[#This Row],[Indirect and Induced Through FY17]:[Indirect and Induced FY18 and After]])</f>
        <v>27248.766100000001</v>
      </c>
      <c r="CI40" s="17">
        <v>8811.9078000000009</v>
      </c>
      <c r="CJ40" s="17">
        <v>72429.130699999994</v>
      </c>
      <c r="CK40" s="17">
        <v>35692.6973</v>
      </c>
      <c r="CL40" s="18">
        <f>SUM(Table2[[#This Row],[TOTAL Income Consumption Use Taxes Through FY17]:[TOTAL Income Consumption Use Taxes FY18 and After]])</f>
        <v>108121.82799999999</v>
      </c>
      <c r="CM40" s="17">
        <v>296.61689999999999</v>
      </c>
      <c r="CN40" s="17">
        <v>1641.8543</v>
      </c>
      <c r="CO40" s="17">
        <v>1201.4489000000001</v>
      </c>
      <c r="CP40" s="18">
        <f>SUM(Table2[[#This Row],[Assistance Provided Through FY17]:[Assistance Provided FY18 and After]])</f>
        <v>2843.3032000000003</v>
      </c>
      <c r="CQ40" s="17">
        <v>0</v>
      </c>
      <c r="CR40" s="17">
        <v>0</v>
      </c>
      <c r="CS40" s="17">
        <v>0</v>
      </c>
      <c r="CT40" s="18">
        <f>SUM(Table2[[#This Row],[Recapture Cancellation Reduction Amount Through FY17]:[Recapture Cancellation Reduction Amount FY18 and After]])</f>
        <v>0</v>
      </c>
      <c r="CU40" s="17">
        <v>0</v>
      </c>
      <c r="CV40" s="17">
        <v>0</v>
      </c>
      <c r="CW40" s="17">
        <v>0</v>
      </c>
      <c r="CX40" s="18">
        <f>SUM(Table2[[#This Row],[Penalty Paid Through FY17]:[Penalty Paid FY18 and After]])</f>
        <v>0</v>
      </c>
      <c r="CY40" s="17">
        <v>296.61689999999999</v>
      </c>
      <c r="CZ40" s="17">
        <v>1641.8543</v>
      </c>
      <c r="DA40" s="17">
        <v>1201.4489000000001</v>
      </c>
      <c r="DB40" s="18">
        <f>SUM(Table2[[#This Row],[TOTAL Assistance Net of Recapture Penalties Through FY17]:[TOTAL Assistance Net of Recapture Penalties FY18 and After]])</f>
        <v>2843.3032000000003</v>
      </c>
      <c r="DC40" s="17">
        <v>7220.7347</v>
      </c>
      <c r="DD40" s="17">
        <v>56806.4211</v>
      </c>
      <c r="DE40" s="17">
        <v>29247.638800000001</v>
      </c>
      <c r="DF40" s="18">
        <f>SUM(Table2[[#This Row],[Company Direct Tax Revenue Before Assistance Through FY17]:[Company Direct Tax Revenue Before Assistance FY18 and After]])</f>
        <v>86054.059899999993</v>
      </c>
      <c r="DG40" s="17">
        <v>4104.4885999999997</v>
      </c>
      <c r="DH40" s="17">
        <v>33367.703500000003</v>
      </c>
      <c r="DI40" s="17">
        <v>16625.261500000001</v>
      </c>
      <c r="DJ40" s="18">
        <f>SUM(Table2[[#This Row],[Indirect and Induced Tax Revenues Through FY17]:[Indirect and Induced Tax Revenues FY18 and After]])</f>
        <v>49992.965000000004</v>
      </c>
      <c r="DK40" s="17">
        <v>11325.2233</v>
      </c>
      <c r="DL40" s="17">
        <v>90174.124599999996</v>
      </c>
      <c r="DM40" s="17">
        <v>45872.900300000001</v>
      </c>
      <c r="DN40" s="17">
        <f>SUM(Table2[[#This Row],[TOTAL Tax Revenues Before Assistance Through FY17]:[TOTAL Tax Revenues Before Assistance FY18 and After]])</f>
        <v>136047.02489999999</v>
      </c>
      <c r="DO40" s="17">
        <v>11028.606400000001</v>
      </c>
      <c r="DP40" s="17">
        <v>88532.270300000004</v>
      </c>
      <c r="DQ40" s="17">
        <v>44671.451399999998</v>
      </c>
      <c r="DR40" s="20">
        <f>SUM(Table2[[#This Row],[TOTAL Tax Revenues Net of Assistance Recapture and Penalty Through FY17]:[TOTAL Tax Revenues Net of Assistance Recapture and Penalty FY18 and After]])</f>
        <v>133203.72169999999</v>
      </c>
      <c r="DS40" s="20">
        <v>0</v>
      </c>
      <c r="DT40" s="20">
        <v>0</v>
      </c>
      <c r="DU40" s="20">
        <v>0</v>
      </c>
      <c r="DV40" s="20">
        <v>0</v>
      </c>
      <c r="DW40" s="15">
        <v>526</v>
      </c>
      <c r="DX40" s="15">
        <v>0</v>
      </c>
      <c r="DY40" s="15">
        <v>0</v>
      </c>
      <c r="DZ40" s="15">
        <v>0</v>
      </c>
      <c r="EA40" s="15">
        <v>300</v>
      </c>
      <c r="EB40" s="15">
        <v>0</v>
      </c>
      <c r="EC40" s="15">
        <v>0</v>
      </c>
      <c r="ED40" s="15">
        <v>0</v>
      </c>
      <c r="EE40" s="15">
        <v>57.03</v>
      </c>
      <c r="EF40" s="15">
        <v>0</v>
      </c>
      <c r="EG40" s="15">
        <v>0</v>
      </c>
      <c r="EH40" s="15">
        <v>0</v>
      </c>
      <c r="EI40" s="15">
        <f>SUM(Table2[[#This Row],[Total Industrial Employees FY17]:[Total Other Employees FY17]])</f>
        <v>526</v>
      </c>
      <c r="EJ40" s="15">
        <f>SUM(Table2[[#This Row],[Number of Industrial Employees Earning More than Living Wage FY17]:[Number of Other Employees Earning More than Living Wage FY17]])</f>
        <v>300</v>
      </c>
      <c r="EK40" s="15">
        <v>57.034220532319388</v>
      </c>
    </row>
    <row r="41" spans="1:141" x14ac:dyDescent="0.2">
      <c r="A41" s="6">
        <v>92748</v>
      </c>
      <c r="B41" s="6" t="s">
        <v>303</v>
      </c>
      <c r="C41" s="7" t="s">
        <v>304</v>
      </c>
      <c r="D41" s="7" t="s">
        <v>19</v>
      </c>
      <c r="E41" s="33">
        <v>4</v>
      </c>
      <c r="F41" s="8" t="s">
        <v>2039</v>
      </c>
      <c r="G41" s="41" t="s">
        <v>2040</v>
      </c>
      <c r="H41" s="35">
        <v>12300</v>
      </c>
      <c r="I41" s="35">
        <v>23249</v>
      </c>
      <c r="J41" s="39" t="s">
        <v>3204</v>
      </c>
      <c r="K41" s="11" t="s">
        <v>2519</v>
      </c>
      <c r="L41" s="13" t="s">
        <v>2625</v>
      </c>
      <c r="M41" s="13" t="s">
        <v>2626</v>
      </c>
      <c r="N41" s="23">
        <v>24000000</v>
      </c>
      <c r="O41" s="6" t="s">
        <v>2518</v>
      </c>
      <c r="P41" s="15">
        <v>29</v>
      </c>
      <c r="Q41" s="15">
        <v>46</v>
      </c>
      <c r="R41" s="15">
        <v>110</v>
      </c>
      <c r="S41" s="15">
        <v>0</v>
      </c>
      <c r="T41" s="15">
        <v>0</v>
      </c>
      <c r="U41" s="15">
        <v>185</v>
      </c>
      <c r="V41" s="15">
        <v>147</v>
      </c>
      <c r="W41" s="15">
        <v>174</v>
      </c>
      <c r="X41" s="15">
        <v>0</v>
      </c>
      <c r="Y41" s="15">
        <v>94</v>
      </c>
      <c r="Z41" s="15">
        <v>1</v>
      </c>
      <c r="AA41" s="15">
        <v>70</v>
      </c>
      <c r="AB41" s="15">
        <v>0</v>
      </c>
      <c r="AC41" s="15">
        <v>0</v>
      </c>
      <c r="AD41" s="15">
        <v>0</v>
      </c>
      <c r="AE41" s="15">
        <v>0</v>
      </c>
      <c r="AF41" s="15">
        <v>70</v>
      </c>
      <c r="AG41" s="15" t="s">
        <v>1860</v>
      </c>
      <c r="AH41" s="15" t="s">
        <v>1861</v>
      </c>
      <c r="AI41" s="17">
        <v>0</v>
      </c>
      <c r="AJ41" s="17">
        <v>0</v>
      </c>
      <c r="AK41" s="17">
        <v>0</v>
      </c>
      <c r="AL41" s="17">
        <f>SUM(Table2[[#This Row],[Company Direct Land Through FY17]:[Company Direct Land FY18 and After]])</f>
        <v>0</v>
      </c>
      <c r="AM41" s="17">
        <v>0</v>
      </c>
      <c r="AN41" s="17">
        <v>0</v>
      </c>
      <c r="AO41" s="17">
        <v>0</v>
      </c>
      <c r="AP41" s="18">
        <f>SUM(Table2[[#This Row],[Company Direct Building Through FY17]:[Company Direct Building FY18 and After]])</f>
        <v>0</v>
      </c>
      <c r="AQ41" s="17">
        <v>0</v>
      </c>
      <c r="AR41" s="17">
        <v>38.28</v>
      </c>
      <c r="AS41" s="17">
        <v>0</v>
      </c>
      <c r="AT41" s="18">
        <f>SUM(Table2[[#This Row],[Mortgage Recording Tax Through FY17]:[Mortgage Recording Tax FY18 and After]])</f>
        <v>38.28</v>
      </c>
      <c r="AU41" s="17">
        <v>0</v>
      </c>
      <c r="AV41" s="17">
        <v>0</v>
      </c>
      <c r="AW41" s="17">
        <v>0</v>
      </c>
      <c r="AX41" s="18">
        <f>SUM(Table2[[#This Row],[Pilot Savings Through FY17]:[Pilot Savings FY18 and After]])</f>
        <v>0</v>
      </c>
      <c r="AY41" s="17">
        <v>0</v>
      </c>
      <c r="AZ41" s="17">
        <v>38.28</v>
      </c>
      <c r="BA41" s="17">
        <v>0</v>
      </c>
      <c r="BB41" s="18">
        <f>SUM(Table2[[#This Row],[Mortgage Recording Tax Exemption Through FY17]:[Mortgage Recording Tax Exemption FY18 and After]])</f>
        <v>38.28</v>
      </c>
      <c r="BC41" s="17">
        <v>364.06079999999997</v>
      </c>
      <c r="BD41" s="17">
        <v>830.56359999999995</v>
      </c>
      <c r="BE41" s="17">
        <v>867.53499999999997</v>
      </c>
      <c r="BF41" s="18">
        <f>SUM(Table2[[#This Row],[Indirect and Induced Land Through FY17]:[Indirect and Induced Land FY18 and After]])</f>
        <v>1698.0985999999998</v>
      </c>
      <c r="BG41" s="17">
        <v>676.11289999999997</v>
      </c>
      <c r="BH41" s="17">
        <v>1542.4753000000001</v>
      </c>
      <c r="BI41" s="17">
        <v>1611.1366</v>
      </c>
      <c r="BJ41" s="18">
        <f>SUM(Table2[[#This Row],[Indirect and Induced Building Through FY17]:[Indirect and Induced Building FY18 and After]])</f>
        <v>3153.6118999999999</v>
      </c>
      <c r="BK41" s="17">
        <v>1040.1737000000001</v>
      </c>
      <c r="BL41" s="17">
        <v>2373.0389</v>
      </c>
      <c r="BM41" s="17">
        <v>2478.6716000000001</v>
      </c>
      <c r="BN41" s="18">
        <f>SUM(Table2[[#This Row],[TOTAL Real Property Related Taxes Through FY17]:[TOTAL Real Property Related Taxes FY18 and After]])</f>
        <v>4851.7105000000001</v>
      </c>
      <c r="BO41" s="17">
        <v>904.54849999999999</v>
      </c>
      <c r="BP41" s="17">
        <v>2220.4223999999999</v>
      </c>
      <c r="BQ41" s="17">
        <v>1156.6637000000001</v>
      </c>
      <c r="BR41" s="18">
        <f>SUM(Table2[[#This Row],[Company Direct Through FY17]:[Company Direct FY18 and After]])</f>
        <v>3377.0861</v>
      </c>
      <c r="BS41" s="17">
        <v>0</v>
      </c>
      <c r="BT41" s="17">
        <v>0</v>
      </c>
      <c r="BU41" s="17">
        <v>0</v>
      </c>
      <c r="BV41" s="18">
        <f>SUM(Table2[[#This Row],[Sales Tax Exemption Through FY17]:[Sales Tax Exemption FY18 and After]])</f>
        <v>0</v>
      </c>
      <c r="BW41" s="17">
        <v>0</v>
      </c>
      <c r="BX41" s="17">
        <v>0</v>
      </c>
      <c r="BY41" s="17">
        <v>0</v>
      </c>
      <c r="BZ41" s="17">
        <f>SUM(Table2[[#This Row],[Energy Tax Savings Through FY17]:[Energy Tax Savings FY18 and After]])</f>
        <v>0</v>
      </c>
      <c r="CA41" s="17">
        <v>0.79239999999999999</v>
      </c>
      <c r="CB41" s="17">
        <v>17.801200000000001</v>
      </c>
      <c r="CC41" s="17">
        <v>2.8635999999999999</v>
      </c>
      <c r="CD41" s="18">
        <f>SUM(Table2[[#This Row],[Tax Exempt Bond Savings Through FY17]:[Tax Exempt Bond Savings FY18 and After]])</f>
        <v>20.6648</v>
      </c>
      <c r="CE41" s="17">
        <v>1041.8119999999999</v>
      </c>
      <c r="CF41" s="17">
        <v>2662.2782000000002</v>
      </c>
      <c r="CG41" s="17">
        <v>4954.8505999999998</v>
      </c>
      <c r="CH41" s="18">
        <f>SUM(Table2[[#This Row],[Indirect and Induced Through FY17]:[Indirect and Induced FY18 and After]])</f>
        <v>7617.1288000000004</v>
      </c>
      <c r="CI41" s="17">
        <v>1945.5681</v>
      </c>
      <c r="CJ41" s="17">
        <v>4864.8994000000002</v>
      </c>
      <c r="CK41" s="17">
        <v>6108.6507000000001</v>
      </c>
      <c r="CL41" s="18">
        <f>SUM(Table2[[#This Row],[TOTAL Income Consumption Use Taxes Through FY17]:[TOTAL Income Consumption Use Taxes FY18 and After]])</f>
        <v>10973.5501</v>
      </c>
      <c r="CM41" s="17">
        <v>0.79239999999999999</v>
      </c>
      <c r="CN41" s="17">
        <v>56.081200000000003</v>
      </c>
      <c r="CO41" s="17">
        <v>2.8635999999999999</v>
      </c>
      <c r="CP41" s="18">
        <f>SUM(Table2[[#This Row],[Assistance Provided Through FY17]:[Assistance Provided FY18 and After]])</f>
        <v>58.944800000000001</v>
      </c>
      <c r="CQ41" s="17">
        <v>0</v>
      </c>
      <c r="CR41" s="17">
        <v>0</v>
      </c>
      <c r="CS41" s="17">
        <v>0</v>
      </c>
      <c r="CT41" s="18">
        <f>SUM(Table2[[#This Row],[Recapture Cancellation Reduction Amount Through FY17]:[Recapture Cancellation Reduction Amount FY18 and After]])</f>
        <v>0</v>
      </c>
      <c r="CU41" s="17">
        <v>0</v>
      </c>
      <c r="CV41" s="17">
        <v>0</v>
      </c>
      <c r="CW41" s="17">
        <v>0</v>
      </c>
      <c r="CX41" s="18">
        <f>SUM(Table2[[#This Row],[Penalty Paid Through FY17]:[Penalty Paid FY18 and After]])</f>
        <v>0</v>
      </c>
      <c r="CY41" s="17">
        <v>0.79239999999999999</v>
      </c>
      <c r="CZ41" s="17">
        <v>56.081200000000003</v>
      </c>
      <c r="DA41" s="17">
        <v>2.8635999999999999</v>
      </c>
      <c r="DB41" s="18">
        <f>SUM(Table2[[#This Row],[TOTAL Assistance Net of Recapture Penalties Through FY17]:[TOTAL Assistance Net of Recapture Penalties FY18 and After]])</f>
        <v>58.944800000000001</v>
      </c>
      <c r="DC41" s="17">
        <v>904.54849999999999</v>
      </c>
      <c r="DD41" s="17">
        <v>2258.7024000000001</v>
      </c>
      <c r="DE41" s="17">
        <v>1156.6637000000001</v>
      </c>
      <c r="DF41" s="18">
        <f>SUM(Table2[[#This Row],[Company Direct Tax Revenue Before Assistance Through FY17]:[Company Direct Tax Revenue Before Assistance FY18 and After]])</f>
        <v>3415.3661000000002</v>
      </c>
      <c r="DG41" s="17">
        <v>2081.9857000000002</v>
      </c>
      <c r="DH41" s="17">
        <v>5035.3171000000002</v>
      </c>
      <c r="DI41" s="17">
        <v>7433.5222000000003</v>
      </c>
      <c r="DJ41" s="18">
        <f>SUM(Table2[[#This Row],[Indirect and Induced Tax Revenues Through FY17]:[Indirect and Induced Tax Revenues FY18 and After]])</f>
        <v>12468.8393</v>
      </c>
      <c r="DK41" s="17">
        <v>2986.5342000000001</v>
      </c>
      <c r="DL41" s="17">
        <v>7294.0195000000003</v>
      </c>
      <c r="DM41" s="17">
        <v>8590.1859000000004</v>
      </c>
      <c r="DN41" s="17">
        <f>SUM(Table2[[#This Row],[TOTAL Tax Revenues Before Assistance Through FY17]:[TOTAL Tax Revenues Before Assistance FY18 and After]])</f>
        <v>15884.205400000001</v>
      </c>
      <c r="DO41" s="17">
        <v>2985.7417999999998</v>
      </c>
      <c r="DP41" s="17">
        <v>7237.9382999999998</v>
      </c>
      <c r="DQ41" s="17">
        <v>8587.3222999999998</v>
      </c>
      <c r="DR41" s="20">
        <f>SUM(Table2[[#This Row],[TOTAL Tax Revenues Net of Assistance Recapture and Penalty Through FY17]:[TOTAL Tax Revenues Net of Assistance Recapture and Penalty FY18 and After]])</f>
        <v>15825.2606</v>
      </c>
      <c r="DS41" s="20">
        <v>0</v>
      </c>
      <c r="DT41" s="20">
        <v>0</v>
      </c>
      <c r="DU41" s="20">
        <v>0</v>
      </c>
      <c r="DV41" s="20">
        <v>0</v>
      </c>
      <c r="DW41" s="15">
        <v>0</v>
      </c>
      <c r="DX41" s="15">
        <v>0</v>
      </c>
      <c r="DY41" s="15">
        <v>0</v>
      </c>
      <c r="DZ41" s="15">
        <v>0</v>
      </c>
      <c r="EA41" s="15">
        <v>0</v>
      </c>
      <c r="EB41" s="15">
        <v>0</v>
      </c>
      <c r="EC41" s="15">
        <v>0</v>
      </c>
      <c r="ED41" s="15">
        <v>0</v>
      </c>
      <c r="EE41" s="15">
        <v>0</v>
      </c>
      <c r="EF41" s="15">
        <v>0</v>
      </c>
      <c r="EG41" s="15">
        <v>0</v>
      </c>
      <c r="EH41" s="15">
        <v>0</v>
      </c>
      <c r="EI41" s="15">
        <f>SUM(Table2[[#This Row],[Total Industrial Employees FY17]:[Total Other Employees FY17]])</f>
        <v>0</v>
      </c>
      <c r="EJ41" s="15">
        <f>SUM(Table2[[#This Row],[Number of Industrial Employees Earning More than Living Wage FY17]:[Number of Other Employees Earning More than Living Wage FY17]])</f>
        <v>0</v>
      </c>
      <c r="EK41" s="15">
        <v>0</v>
      </c>
    </row>
    <row r="42" spans="1:141" ht="25.5" x14ac:dyDescent="0.2">
      <c r="A42" s="6">
        <v>91140</v>
      </c>
      <c r="B42" s="6" t="s">
        <v>13</v>
      </c>
      <c r="C42" s="7" t="s">
        <v>14</v>
      </c>
      <c r="D42" s="7" t="s">
        <v>6</v>
      </c>
      <c r="E42" s="33">
        <v>17</v>
      </c>
      <c r="F42" s="8" t="s">
        <v>1880</v>
      </c>
      <c r="G42" s="41" t="s">
        <v>1881</v>
      </c>
      <c r="H42" s="35">
        <v>58000</v>
      </c>
      <c r="I42" s="35">
        <v>40000</v>
      </c>
      <c r="J42" s="39" t="s">
        <v>3182</v>
      </c>
      <c r="K42" s="11" t="s">
        <v>2477</v>
      </c>
      <c r="L42" s="13" t="s">
        <v>2478</v>
      </c>
      <c r="M42" s="13" t="s">
        <v>2479</v>
      </c>
      <c r="N42" s="23">
        <v>2610000</v>
      </c>
      <c r="O42" s="6" t="s">
        <v>2480</v>
      </c>
      <c r="P42" s="15">
        <v>0</v>
      </c>
      <c r="Q42" s="15">
        <v>0</v>
      </c>
      <c r="R42" s="15">
        <v>17</v>
      </c>
      <c r="S42" s="15">
        <v>0</v>
      </c>
      <c r="T42" s="15">
        <v>0</v>
      </c>
      <c r="U42" s="15">
        <v>17</v>
      </c>
      <c r="V42" s="15">
        <v>17</v>
      </c>
      <c r="W42" s="15">
        <v>0</v>
      </c>
      <c r="X42" s="15">
        <v>0</v>
      </c>
      <c r="Y42" s="15">
        <v>0</v>
      </c>
      <c r="Z42" s="15">
        <v>90</v>
      </c>
      <c r="AA42" s="15">
        <v>0</v>
      </c>
      <c r="AB42" s="15">
        <v>0</v>
      </c>
      <c r="AC42" s="15">
        <v>0</v>
      </c>
      <c r="AD42" s="15">
        <v>0</v>
      </c>
      <c r="AE42" s="15">
        <v>0</v>
      </c>
      <c r="AF42" s="15">
        <v>0</v>
      </c>
      <c r="AG42" s="15" t="s">
        <v>1861</v>
      </c>
      <c r="AH42" s="15" t="s">
        <v>1861</v>
      </c>
      <c r="AI42" s="17">
        <v>38.968800000000002</v>
      </c>
      <c r="AJ42" s="17">
        <v>338.74020000000002</v>
      </c>
      <c r="AK42" s="17">
        <v>82.192300000000003</v>
      </c>
      <c r="AL42" s="17">
        <f>SUM(Table2[[#This Row],[Company Direct Land Through FY17]:[Company Direct Land FY18 and After]])</f>
        <v>420.9325</v>
      </c>
      <c r="AM42" s="17">
        <v>79.538399999999996</v>
      </c>
      <c r="AN42" s="17">
        <v>408.72519999999997</v>
      </c>
      <c r="AO42" s="17">
        <v>167.76070000000001</v>
      </c>
      <c r="AP42" s="18">
        <f>SUM(Table2[[#This Row],[Company Direct Building Through FY17]:[Company Direct Building FY18 and After]])</f>
        <v>576.48590000000002</v>
      </c>
      <c r="AQ42" s="17">
        <v>0</v>
      </c>
      <c r="AR42" s="17">
        <v>45.792499999999997</v>
      </c>
      <c r="AS42" s="17">
        <v>0</v>
      </c>
      <c r="AT42" s="18">
        <f>SUM(Table2[[#This Row],[Mortgage Recording Tax Through FY17]:[Mortgage Recording Tax FY18 and After]])</f>
        <v>45.792499999999997</v>
      </c>
      <c r="AU42" s="17">
        <v>86.086699999999993</v>
      </c>
      <c r="AV42" s="17">
        <v>346.03210000000001</v>
      </c>
      <c r="AW42" s="17">
        <v>181.57230000000001</v>
      </c>
      <c r="AX42" s="18">
        <f>SUM(Table2[[#This Row],[Pilot Savings Through FY17]:[Pilot Savings FY18 and After]])</f>
        <v>527.60440000000006</v>
      </c>
      <c r="AY42" s="17">
        <v>0</v>
      </c>
      <c r="AZ42" s="17">
        <v>45.792499999999997</v>
      </c>
      <c r="BA42" s="17">
        <v>0</v>
      </c>
      <c r="BB42" s="18">
        <f>SUM(Table2[[#This Row],[Mortgage Recording Tax Exemption Through FY17]:[Mortgage Recording Tax Exemption FY18 and After]])</f>
        <v>45.792499999999997</v>
      </c>
      <c r="BC42" s="17">
        <v>21.484400000000001</v>
      </c>
      <c r="BD42" s="17">
        <v>255.02959999999999</v>
      </c>
      <c r="BE42" s="17">
        <v>45.314500000000002</v>
      </c>
      <c r="BF42" s="18">
        <f>SUM(Table2[[#This Row],[Indirect and Induced Land Through FY17]:[Indirect and Induced Land FY18 and After]])</f>
        <v>300.34409999999997</v>
      </c>
      <c r="BG42" s="17">
        <v>39.8996</v>
      </c>
      <c r="BH42" s="17">
        <v>473.62670000000003</v>
      </c>
      <c r="BI42" s="17">
        <v>84.155600000000007</v>
      </c>
      <c r="BJ42" s="18">
        <f>SUM(Table2[[#This Row],[Indirect and Induced Building Through FY17]:[Indirect and Induced Building FY18 and After]])</f>
        <v>557.78230000000008</v>
      </c>
      <c r="BK42" s="17">
        <v>93.804500000000004</v>
      </c>
      <c r="BL42" s="17">
        <v>1130.0896</v>
      </c>
      <c r="BM42" s="17">
        <v>197.85079999999999</v>
      </c>
      <c r="BN42" s="18">
        <f>SUM(Table2[[#This Row],[TOTAL Real Property Related Taxes Through FY17]:[TOTAL Real Property Related Taxes FY18 and After]])</f>
        <v>1327.9404</v>
      </c>
      <c r="BO42" s="17">
        <v>179.74260000000001</v>
      </c>
      <c r="BP42" s="17">
        <v>2189.0387999999998</v>
      </c>
      <c r="BQ42" s="17">
        <v>379.10950000000003</v>
      </c>
      <c r="BR42" s="18">
        <f>SUM(Table2[[#This Row],[Company Direct Through FY17]:[Company Direct FY18 and After]])</f>
        <v>2568.1482999999998</v>
      </c>
      <c r="BS42" s="17">
        <v>0</v>
      </c>
      <c r="BT42" s="17">
        <v>0</v>
      </c>
      <c r="BU42" s="17">
        <v>0</v>
      </c>
      <c r="BV42" s="18">
        <f>SUM(Table2[[#This Row],[Sales Tax Exemption Through FY17]:[Sales Tax Exemption FY18 and After]])</f>
        <v>0</v>
      </c>
      <c r="BW42" s="17">
        <v>0</v>
      </c>
      <c r="BX42" s="17">
        <v>0.52390000000000003</v>
      </c>
      <c r="BY42" s="17">
        <v>0</v>
      </c>
      <c r="BZ42" s="17">
        <f>SUM(Table2[[#This Row],[Energy Tax Savings Through FY17]:[Energy Tax Savings FY18 and After]])</f>
        <v>0.52390000000000003</v>
      </c>
      <c r="CA42" s="17">
        <v>1.0385</v>
      </c>
      <c r="CB42" s="17">
        <v>10.950799999999999</v>
      </c>
      <c r="CC42" s="17">
        <v>1.8170999999999999</v>
      </c>
      <c r="CD42" s="18">
        <f>SUM(Table2[[#This Row],[Tax Exempt Bond Savings Through FY17]:[Tax Exempt Bond Savings FY18 and After]])</f>
        <v>12.767899999999999</v>
      </c>
      <c r="CE42" s="17">
        <v>67.8035</v>
      </c>
      <c r="CF42" s="17">
        <v>929.37490000000003</v>
      </c>
      <c r="CG42" s="17">
        <v>143.00960000000001</v>
      </c>
      <c r="CH42" s="18">
        <f>SUM(Table2[[#This Row],[Indirect and Induced Through FY17]:[Indirect and Induced FY18 and After]])</f>
        <v>1072.3845000000001</v>
      </c>
      <c r="CI42" s="17">
        <v>246.5076</v>
      </c>
      <c r="CJ42" s="17">
        <v>3106.9389999999999</v>
      </c>
      <c r="CK42" s="17">
        <v>520.30200000000002</v>
      </c>
      <c r="CL42" s="18">
        <f>SUM(Table2[[#This Row],[TOTAL Income Consumption Use Taxes Through FY17]:[TOTAL Income Consumption Use Taxes FY18 and After]])</f>
        <v>3627.241</v>
      </c>
      <c r="CM42" s="17">
        <v>87.125200000000007</v>
      </c>
      <c r="CN42" s="17">
        <v>403.29930000000002</v>
      </c>
      <c r="CO42" s="17">
        <v>183.38939999999999</v>
      </c>
      <c r="CP42" s="18">
        <f>SUM(Table2[[#This Row],[Assistance Provided Through FY17]:[Assistance Provided FY18 and After]])</f>
        <v>586.68870000000004</v>
      </c>
      <c r="CQ42" s="17">
        <v>0</v>
      </c>
      <c r="CR42" s="17">
        <v>0</v>
      </c>
      <c r="CS42" s="17">
        <v>0</v>
      </c>
      <c r="CT42" s="18">
        <f>SUM(Table2[[#This Row],[Recapture Cancellation Reduction Amount Through FY17]:[Recapture Cancellation Reduction Amount FY18 and After]])</f>
        <v>0</v>
      </c>
      <c r="CU42" s="17">
        <v>0</v>
      </c>
      <c r="CV42" s="17">
        <v>0</v>
      </c>
      <c r="CW42" s="17">
        <v>0</v>
      </c>
      <c r="CX42" s="18">
        <f>SUM(Table2[[#This Row],[Penalty Paid Through FY17]:[Penalty Paid FY18 and After]])</f>
        <v>0</v>
      </c>
      <c r="CY42" s="17">
        <v>87.125200000000007</v>
      </c>
      <c r="CZ42" s="17">
        <v>403.29930000000002</v>
      </c>
      <c r="DA42" s="17">
        <v>183.38939999999999</v>
      </c>
      <c r="DB42" s="18">
        <f>SUM(Table2[[#This Row],[TOTAL Assistance Net of Recapture Penalties Through FY17]:[TOTAL Assistance Net of Recapture Penalties FY18 and After]])</f>
        <v>586.68870000000004</v>
      </c>
      <c r="DC42" s="17">
        <v>298.24979999999999</v>
      </c>
      <c r="DD42" s="17">
        <v>2982.2966999999999</v>
      </c>
      <c r="DE42" s="17">
        <v>629.0625</v>
      </c>
      <c r="DF42" s="18">
        <f>SUM(Table2[[#This Row],[Company Direct Tax Revenue Before Assistance Through FY17]:[Company Direct Tax Revenue Before Assistance FY18 and After]])</f>
        <v>3611.3591999999999</v>
      </c>
      <c r="DG42" s="17">
        <v>129.1875</v>
      </c>
      <c r="DH42" s="17">
        <v>1658.0311999999999</v>
      </c>
      <c r="DI42" s="17">
        <v>272.47969999999998</v>
      </c>
      <c r="DJ42" s="18">
        <f>SUM(Table2[[#This Row],[Indirect and Induced Tax Revenues Through FY17]:[Indirect and Induced Tax Revenues FY18 and After]])</f>
        <v>1930.5108999999998</v>
      </c>
      <c r="DK42" s="17">
        <v>427.43729999999999</v>
      </c>
      <c r="DL42" s="17">
        <v>4640.3279000000002</v>
      </c>
      <c r="DM42" s="17">
        <v>901.54219999999998</v>
      </c>
      <c r="DN42" s="17">
        <f>SUM(Table2[[#This Row],[TOTAL Tax Revenues Before Assistance Through FY17]:[TOTAL Tax Revenues Before Assistance FY18 and After]])</f>
        <v>5541.8701000000001</v>
      </c>
      <c r="DO42" s="17">
        <v>340.31209999999999</v>
      </c>
      <c r="DP42" s="17">
        <v>4237.0285999999996</v>
      </c>
      <c r="DQ42" s="17">
        <v>718.15279999999996</v>
      </c>
      <c r="DR42" s="20">
        <f>SUM(Table2[[#This Row],[TOTAL Tax Revenues Net of Assistance Recapture and Penalty Through FY17]:[TOTAL Tax Revenues Net of Assistance Recapture and Penalty FY18 and After]])</f>
        <v>4955.1813999999995</v>
      </c>
      <c r="DS42" s="20">
        <v>0</v>
      </c>
      <c r="DT42" s="20">
        <v>0</v>
      </c>
      <c r="DU42" s="20">
        <v>0</v>
      </c>
      <c r="DV42" s="20">
        <v>0</v>
      </c>
      <c r="DW42" s="15">
        <v>17</v>
      </c>
      <c r="DX42" s="15">
        <v>0</v>
      </c>
      <c r="DY42" s="15">
        <v>0</v>
      </c>
      <c r="DZ42" s="15">
        <v>0</v>
      </c>
      <c r="EA42" s="15">
        <v>17</v>
      </c>
      <c r="EB42" s="15">
        <v>0</v>
      </c>
      <c r="EC42" s="15">
        <v>0</v>
      </c>
      <c r="ED42" s="15">
        <v>0</v>
      </c>
      <c r="EE42" s="15">
        <v>100</v>
      </c>
      <c r="EF42" s="15">
        <v>0</v>
      </c>
      <c r="EG42" s="15">
        <v>0</v>
      </c>
      <c r="EH42" s="15">
        <v>0</v>
      </c>
      <c r="EI42" s="15">
        <f>SUM(Table2[[#This Row],[Total Industrial Employees FY17]:[Total Other Employees FY17]])</f>
        <v>17</v>
      </c>
      <c r="EJ42" s="15">
        <f>SUM(Table2[[#This Row],[Number of Industrial Employees Earning More than Living Wage FY17]:[Number of Other Employees Earning More than Living Wage FY17]])</f>
        <v>17</v>
      </c>
      <c r="EK42" s="15">
        <v>100</v>
      </c>
    </row>
    <row r="43" spans="1:141" ht="25.5" x14ac:dyDescent="0.2">
      <c r="A43" s="6">
        <v>92567</v>
      </c>
      <c r="B43" s="6" t="s">
        <v>173</v>
      </c>
      <c r="C43" s="7" t="s">
        <v>174</v>
      </c>
      <c r="D43" s="7" t="s">
        <v>6</v>
      </c>
      <c r="E43" s="33">
        <v>13</v>
      </c>
      <c r="F43" s="8" t="s">
        <v>1978</v>
      </c>
      <c r="G43" s="41" t="s">
        <v>1979</v>
      </c>
      <c r="H43" s="35">
        <v>98712</v>
      </c>
      <c r="I43" s="35">
        <v>70000</v>
      </c>
      <c r="J43" s="39" t="s">
        <v>3229</v>
      </c>
      <c r="K43" s="11" t="s">
        <v>2477</v>
      </c>
      <c r="L43" s="13" t="s">
        <v>2565</v>
      </c>
      <c r="M43" s="13" t="s">
        <v>2532</v>
      </c>
      <c r="N43" s="23">
        <v>4570000</v>
      </c>
      <c r="O43" s="6" t="s">
        <v>2487</v>
      </c>
      <c r="P43" s="15">
        <v>0</v>
      </c>
      <c r="Q43" s="15">
        <v>0</v>
      </c>
      <c r="R43" s="15">
        <v>0</v>
      </c>
      <c r="S43" s="15">
        <v>0</v>
      </c>
      <c r="T43" s="15">
        <v>0</v>
      </c>
      <c r="U43" s="15">
        <v>0</v>
      </c>
      <c r="V43" s="15">
        <v>92</v>
      </c>
      <c r="W43" s="15">
        <v>0</v>
      </c>
      <c r="X43" s="15">
        <v>0</v>
      </c>
      <c r="Y43" s="15">
        <v>147</v>
      </c>
      <c r="Z43" s="15">
        <v>14</v>
      </c>
      <c r="AA43" s="15">
        <v>0</v>
      </c>
      <c r="AB43" s="15">
        <v>0</v>
      </c>
      <c r="AC43" s="15">
        <v>0</v>
      </c>
      <c r="AD43" s="15">
        <v>0</v>
      </c>
      <c r="AE43" s="15">
        <v>0</v>
      </c>
      <c r="AF43" s="15">
        <v>0</v>
      </c>
      <c r="AG43" s="15"/>
      <c r="AH43" s="15"/>
      <c r="AI43" s="17">
        <v>38.021900000000002</v>
      </c>
      <c r="AJ43" s="17">
        <v>406.13420000000002</v>
      </c>
      <c r="AK43" s="17">
        <v>85.222999999999999</v>
      </c>
      <c r="AL43" s="17">
        <f>SUM(Table2[[#This Row],[Company Direct Land Through FY17]:[Company Direct Land FY18 and After]])</f>
        <v>491.35720000000003</v>
      </c>
      <c r="AM43" s="17">
        <v>140.30760000000001</v>
      </c>
      <c r="AN43" s="17">
        <v>883.14890000000003</v>
      </c>
      <c r="AO43" s="17">
        <v>314.48829999999998</v>
      </c>
      <c r="AP43" s="18">
        <f>SUM(Table2[[#This Row],[Company Direct Building Through FY17]:[Company Direct Building FY18 and After]])</f>
        <v>1197.6372000000001</v>
      </c>
      <c r="AQ43" s="17">
        <v>0</v>
      </c>
      <c r="AR43" s="17">
        <v>42.107999999999997</v>
      </c>
      <c r="AS43" s="17">
        <v>0</v>
      </c>
      <c r="AT43" s="18">
        <f>SUM(Table2[[#This Row],[Mortgage Recording Tax Through FY17]:[Mortgage Recording Tax FY18 and After]])</f>
        <v>42.107999999999997</v>
      </c>
      <c r="AU43" s="17">
        <v>82.401899999999998</v>
      </c>
      <c r="AV43" s="17">
        <v>718.12030000000004</v>
      </c>
      <c r="AW43" s="17">
        <v>184.69739999999999</v>
      </c>
      <c r="AX43" s="18">
        <f>SUM(Table2[[#This Row],[Pilot Savings Through FY17]:[Pilot Savings FY18 and After]])</f>
        <v>902.81770000000006</v>
      </c>
      <c r="AY43" s="17">
        <v>0</v>
      </c>
      <c r="AZ43" s="17">
        <v>42.107999999999997</v>
      </c>
      <c r="BA43" s="17">
        <v>0</v>
      </c>
      <c r="BB43" s="18">
        <f>SUM(Table2[[#This Row],[Mortgage Recording Tax Exemption Through FY17]:[Mortgage Recording Tax Exemption FY18 and After]])</f>
        <v>42.107999999999997</v>
      </c>
      <c r="BC43" s="17">
        <v>116.2681</v>
      </c>
      <c r="BD43" s="17">
        <v>1064.7563</v>
      </c>
      <c r="BE43" s="17">
        <v>260.60570000000001</v>
      </c>
      <c r="BF43" s="18">
        <f>SUM(Table2[[#This Row],[Indirect and Induced Land Through FY17]:[Indirect and Induced Land FY18 and After]])</f>
        <v>1325.3620000000001</v>
      </c>
      <c r="BG43" s="17">
        <v>215.9265</v>
      </c>
      <c r="BH43" s="17">
        <v>1977.4047</v>
      </c>
      <c r="BI43" s="17">
        <v>483.9819</v>
      </c>
      <c r="BJ43" s="18">
        <f>SUM(Table2[[#This Row],[Indirect and Induced Building Through FY17]:[Indirect and Induced Building FY18 and After]])</f>
        <v>2461.3865999999998</v>
      </c>
      <c r="BK43" s="17">
        <v>428.12220000000002</v>
      </c>
      <c r="BL43" s="17">
        <v>3613.3238000000001</v>
      </c>
      <c r="BM43" s="17">
        <v>959.60149999999999</v>
      </c>
      <c r="BN43" s="18">
        <f>SUM(Table2[[#This Row],[TOTAL Real Property Related Taxes Through FY17]:[TOTAL Real Property Related Taxes FY18 and After]])</f>
        <v>4572.9252999999999</v>
      </c>
      <c r="BO43" s="17">
        <v>972.72479999999996</v>
      </c>
      <c r="BP43" s="17">
        <v>9056.2458999999999</v>
      </c>
      <c r="BQ43" s="17">
        <v>2180.2845000000002</v>
      </c>
      <c r="BR43" s="18">
        <f>SUM(Table2[[#This Row],[Company Direct Through FY17]:[Company Direct FY18 and After]])</f>
        <v>11236.5304</v>
      </c>
      <c r="BS43" s="17">
        <v>0</v>
      </c>
      <c r="BT43" s="17">
        <v>9.4469999999999992</v>
      </c>
      <c r="BU43" s="17">
        <v>0</v>
      </c>
      <c r="BV43" s="18">
        <f>SUM(Table2[[#This Row],[Sales Tax Exemption Through FY17]:[Sales Tax Exemption FY18 and After]])</f>
        <v>9.4469999999999992</v>
      </c>
      <c r="BW43" s="17">
        <v>0</v>
      </c>
      <c r="BX43" s="17">
        <v>9.7811000000000003</v>
      </c>
      <c r="BY43" s="17">
        <v>0</v>
      </c>
      <c r="BZ43" s="17">
        <f>SUM(Table2[[#This Row],[Energy Tax Savings Through FY17]:[Energy Tax Savings FY18 and After]])</f>
        <v>9.7811000000000003</v>
      </c>
      <c r="CA43" s="17">
        <v>0.59989999999999999</v>
      </c>
      <c r="CB43" s="17">
        <v>6.2248999999999999</v>
      </c>
      <c r="CC43" s="17">
        <v>1.147</v>
      </c>
      <c r="CD43" s="18">
        <f>SUM(Table2[[#This Row],[Tax Exempt Bond Savings Through FY17]:[Tax Exempt Bond Savings FY18 and After]])</f>
        <v>7.3719000000000001</v>
      </c>
      <c r="CE43" s="17">
        <v>366.93509999999998</v>
      </c>
      <c r="CF43" s="17">
        <v>3936.9317999999998</v>
      </c>
      <c r="CG43" s="17">
        <v>822.45540000000005</v>
      </c>
      <c r="CH43" s="18">
        <f>SUM(Table2[[#This Row],[Indirect and Induced Through FY17]:[Indirect and Induced FY18 and After]])</f>
        <v>4759.3872000000001</v>
      </c>
      <c r="CI43" s="17">
        <v>1339.06</v>
      </c>
      <c r="CJ43" s="17">
        <v>12967.724700000001</v>
      </c>
      <c r="CK43" s="17">
        <v>3001.5929000000001</v>
      </c>
      <c r="CL43" s="18">
        <f>SUM(Table2[[#This Row],[TOTAL Income Consumption Use Taxes Through FY17]:[TOTAL Income Consumption Use Taxes FY18 and After]])</f>
        <v>15969.3176</v>
      </c>
      <c r="CM43" s="17">
        <v>83.001800000000003</v>
      </c>
      <c r="CN43" s="17">
        <v>785.68129999999996</v>
      </c>
      <c r="CO43" s="17">
        <v>185.84440000000001</v>
      </c>
      <c r="CP43" s="18">
        <f>SUM(Table2[[#This Row],[Assistance Provided Through FY17]:[Assistance Provided FY18 and After]])</f>
        <v>971.52569999999992</v>
      </c>
      <c r="CQ43" s="17">
        <v>0</v>
      </c>
      <c r="CR43" s="17">
        <v>0</v>
      </c>
      <c r="CS43" s="17">
        <v>0</v>
      </c>
      <c r="CT43" s="18">
        <f>SUM(Table2[[#This Row],[Recapture Cancellation Reduction Amount Through FY17]:[Recapture Cancellation Reduction Amount FY18 and After]])</f>
        <v>0</v>
      </c>
      <c r="CU43" s="17">
        <v>0</v>
      </c>
      <c r="CV43" s="17">
        <v>0</v>
      </c>
      <c r="CW43" s="17">
        <v>0</v>
      </c>
      <c r="CX43" s="18">
        <f>SUM(Table2[[#This Row],[Penalty Paid Through FY17]:[Penalty Paid FY18 and After]])</f>
        <v>0</v>
      </c>
      <c r="CY43" s="17">
        <v>83.001800000000003</v>
      </c>
      <c r="CZ43" s="17">
        <v>785.68129999999996</v>
      </c>
      <c r="DA43" s="17">
        <v>185.84440000000001</v>
      </c>
      <c r="DB43" s="18">
        <f>SUM(Table2[[#This Row],[TOTAL Assistance Net of Recapture Penalties Through FY17]:[TOTAL Assistance Net of Recapture Penalties FY18 and After]])</f>
        <v>971.52569999999992</v>
      </c>
      <c r="DC43" s="17">
        <v>1151.0543</v>
      </c>
      <c r="DD43" s="17">
        <v>10387.637000000001</v>
      </c>
      <c r="DE43" s="17">
        <v>2579.9958000000001</v>
      </c>
      <c r="DF43" s="18">
        <f>SUM(Table2[[#This Row],[Company Direct Tax Revenue Before Assistance Through FY17]:[Company Direct Tax Revenue Before Assistance FY18 and After]])</f>
        <v>12967.632800000001</v>
      </c>
      <c r="DG43" s="17">
        <v>699.12969999999996</v>
      </c>
      <c r="DH43" s="17">
        <v>6979.0928000000004</v>
      </c>
      <c r="DI43" s="17">
        <v>1567.0429999999999</v>
      </c>
      <c r="DJ43" s="18">
        <f>SUM(Table2[[#This Row],[Indirect and Induced Tax Revenues Through FY17]:[Indirect and Induced Tax Revenues FY18 and After]])</f>
        <v>8546.1358</v>
      </c>
      <c r="DK43" s="17">
        <v>1850.184</v>
      </c>
      <c r="DL43" s="17">
        <v>17366.729800000001</v>
      </c>
      <c r="DM43" s="17">
        <v>4147.0388000000003</v>
      </c>
      <c r="DN43" s="17">
        <f>SUM(Table2[[#This Row],[TOTAL Tax Revenues Before Assistance Through FY17]:[TOTAL Tax Revenues Before Assistance FY18 and After]])</f>
        <v>21513.768600000003</v>
      </c>
      <c r="DO43" s="17">
        <v>1767.1822</v>
      </c>
      <c r="DP43" s="17">
        <v>16581.048500000001</v>
      </c>
      <c r="DQ43" s="17">
        <v>3961.1943999999999</v>
      </c>
      <c r="DR43" s="20">
        <f>SUM(Table2[[#This Row],[TOTAL Tax Revenues Net of Assistance Recapture and Penalty Through FY17]:[TOTAL Tax Revenues Net of Assistance Recapture and Penalty FY18 and After]])</f>
        <v>20542.242900000001</v>
      </c>
      <c r="DS43" s="20">
        <v>0</v>
      </c>
      <c r="DT43" s="20">
        <v>0</v>
      </c>
      <c r="DU43" s="20">
        <v>0</v>
      </c>
      <c r="DV43" s="20">
        <v>0</v>
      </c>
      <c r="DW43" s="15">
        <v>0</v>
      </c>
      <c r="DX43" s="15">
        <v>0</v>
      </c>
      <c r="DY43" s="15">
        <v>0</v>
      </c>
      <c r="DZ43" s="15">
        <v>0</v>
      </c>
      <c r="EA43" s="15">
        <v>0</v>
      </c>
      <c r="EB43" s="15">
        <v>0</v>
      </c>
      <c r="EC43" s="15">
        <v>0</v>
      </c>
      <c r="ED43" s="15">
        <v>0</v>
      </c>
      <c r="EE43" s="15">
        <v>0</v>
      </c>
      <c r="EF43" s="15">
        <v>0</v>
      </c>
      <c r="EG43" s="15">
        <v>0</v>
      </c>
      <c r="EH43" s="15">
        <v>0</v>
      </c>
      <c r="EI43" s="15">
        <v>0</v>
      </c>
      <c r="EJ43" s="15">
        <v>0</v>
      </c>
      <c r="EK43" s="15">
        <v>0</v>
      </c>
    </row>
    <row r="44" spans="1:141" x14ac:dyDescent="0.2">
      <c r="A44" s="6">
        <v>94133</v>
      </c>
      <c r="B44" s="6" t="s">
        <v>1718</v>
      </c>
      <c r="C44" s="7" t="s">
        <v>1770</v>
      </c>
      <c r="D44" s="7" t="s">
        <v>12</v>
      </c>
      <c r="E44" s="33">
        <v>29</v>
      </c>
      <c r="F44" s="8" t="s">
        <v>2445</v>
      </c>
      <c r="G44" s="41" t="s">
        <v>1929</v>
      </c>
      <c r="H44" s="35">
        <v>0</v>
      </c>
      <c r="I44" s="35">
        <v>0</v>
      </c>
      <c r="J44" s="39" t="s">
        <v>3401</v>
      </c>
      <c r="K44" s="11" t="s">
        <v>2804</v>
      </c>
      <c r="L44" s="13" t="s">
        <v>3162</v>
      </c>
      <c r="M44" s="13" t="s">
        <v>3163</v>
      </c>
      <c r="N44" s="23">
        <v>18850000</v>
      </c>
      <c r="O44" s="6" t="s">
        <v>2518</v>
      </c>
      <c r="P44" s="15">
        <v>0</v>
      </c>
      <c r="Q44" s="15">
        <v>0</v>
      </c>
      <c r="R44" s="15">
        <v>0</v>
      </c>
      <c r="S44" s="15">
        <v>0</v>
      </c>
      <c r="T44" s="15">
        <v>0</v>
      </c>
      <c r="U44" s="15">
        <v>0</v>
      </c>
      <c r="V44" s="15">
        <v>0</v>
      </c>
      <c r="W44" s="15">
        <v>0</v>
      </c>
      <c r="X44" s="15">
        <v>0</v>
      </c>
      <c r="Y44" s="15">
        <v>0</v>
      </c>
      <c r="Z44" s="15">
        <v>7</v>
      </c>
      <c r="AA44" s="15">
        <v>0</v>
      </c>
      <c r="AB44" s="15">
        <v>0</v>
      </c>
      <c r="AC44" s="15">
        <v>0</v>
      </c>
      <c r="AD44" s="15">
        <v>0</v>
      </c>
      <c r="AE44" s="15">
        <v>0</v>
      </c>
      <c r="AF44" s="15">
        <v>0</v>
      </c>
      <c r="AG44" s="15" t="s">
        <v>1861</v>
      </c>
      <c r="AH44" s="15" t="s">
        <v>1861</v>
      </c>
      <c r="AI44" s="17">
        <v>6.5617000000000001</v>
      </c>
      <c r="AJ44" s="17">
        <v>6.5617000000000001</v>
      </c>
      <c r="AK44" s="17">
        <v>118.75230000000001</v>
      </c>
      <c r="AL44" s="17">
        <f>SUM(Table2[[#This Row],[Company Direct Land Through FY17]:[Company Direct Land FY18 and After]])</f>
        <v>125.31400000000001</v>
      </c>
      <c r="AM44" s="17">
        <v>30.0106</v>
      </c>
      <c r="AN44" s="17">
        <v>30.0106</v>
      </c>
      <c r="AO44" s="17">
        <v>543.12549999999999</v>
      </c>
      <c r="AP44" s="18">
        <f>SUM(Table2[[#This Row],[Company Direct Building Through FY17]:[Company Direct Building FY18 and After]])</f>
        <v>573.13609999999994</v>
      </c>
      <c r="AQ44" s="17">
        <v>308.23520000000002</v>
      </c>
      <c r="AR44" s="17">
        <v>308.23520000000002</v>
      </c>
      <c r="AS44" s="17">
        <v>0</v>
      </c>
      <c r="AT44" s="18">
        <f>SUM(Table2[[#This Row],[Mortgage Recording Tax Through FY17]:[Mortgage Recording Tax FY18 and After]])</f>
        <v>308.23520000000002</v>
      </c>
      <c r="AU44" s="17">
        <v>0</v>
      </c>
      <c r="AV44" s="17">
        <v>0</v>
      </c>
      <c r="AW44" s="17">
        <v>0</v>
      </c>
      <c r="AX44" s="18">
        <f>SUM(Table2[[#This Row],[Pilot Savings Through FY17]:[Pilot Savings FY18 and After]])</f>
        <v>0</v>
      </c>
      <c r="AY44" s="17">
        <v>308.23520000000002</v>
      </c>
      <c r="AZ44" s="17">
        <v>308.23520000000002</v>
      </c>
      <c r="BA44" s="17">
        <v>0</v>
      </c>
      <c r="BB44" s="18">
        <f>SUM(Table2[[#This Row],[Mortgage Recording Tax Exemption Through FY17]:[Mortgage Recording Tax Exemption FY18 and After]])</f>
        <v>308.23520000000002</v>
      </c>
      <c r="BC44" s="17">
        <v>0</v>
      </c>
      <c r="BD44" s="17">
        <v>0</v>
      </c>
      <c r="BE44" s="17">
        <v>0</v>
      </c>
      <c r="BF44" s="18">
        <f>SUM(Table2[[#This Row],[Indirect and Induced Land Through FY17]:[Indirect and Induced Land FY18 and After]])</f>
        <v>0</v>
      </c>
      <c r="BG44" s="17">
        <v>0</v>
      </c>
      <c r="BH44" s="17">
        <v>0</v>
      </c>
      <c r="BI44" s="17">
        <v>0</v>
      </c>
      <c r="BJ44" s="18">
        <f>SUM(Table2[[#This Row],[Indirect and Induced Building Through FY17]:[Indirect and Induced Building FY18 and After]])</f>
        <v>0</v>
      </c>
      <c r="BK44" s="17">
        <v>36.572299999999998</v>
      </c>
      <c r="BL44" s="17">
        <v>36.572299999999998</v>
      </c>
      <c r="BM44" s="17">
        <v>661.87779999999998</v>
      </c>
      <c r="BN44" s="18">
        <f>SUM(Table2[[#This Row],[TOTAL Real Property Related Taxes Through FY17]:[TOTAL Real Property Related Taxes FY18 and After]])</f>
        <v>698.45010000000002</v>
      </c>
      <c r="BO44" s="17">
        <v>0</v>
      </c>
      <c r="BP44" s="17">
        <v>0</v>
      </c>
      <c r="BQ44" s="17">
        <v>0</v>
      </c>
      <c r="BR44" s="18">
        <f>SUM(Table2[[#This Row],[Company Direct Through FY17]:[Company Direct FY18 and After]])</f>
        <v>0</v>
      </c>
      <c r="BS44" s="17">
        <v>0</v>
      </c>
      <c r="BT44" s="17">
        <v>0</v>
      </c>
      <c r="BU44" s="17">
        <v>0</v>
      </c>
      <c r="BV44" s="18">
        <f>SUM(Table2[[#This Row],[Sales Tax Exemption Through FY17]:[Sales Tax Exemption FY18 and After]])</f>
        <v>0</v>
      </c>
      <c r="BW44" s="17">
        <v>0</v>
      </c>
      <c r="BX44" s="17">
        <v>0</v>
      </c>
      <c r="BY44" s="17">
        <v>0</v>
      </c>
      <c r="BZ44" s="17">
        <f>SUM(Table2[[#This Row],[Energy Tax Savings Through FY17]:[Energy Tax Savings FY18 and After]])</f>
        <v>0</v>
      </c>
      <c r="CA44" s="17">
        <v>9.9192999999999998</v>
      </c>
      <c r="CB44" s="17">
        <v>9.9192999999999998</v>
      </c>
      <c r="CC44" s="17">
        <v>123.8449</v>
      </c>
      <c r="CD44" s="18">
        <f>SUM(Table2[[#This Row],[Tax Exempt Bond Savings Through FY17]:[Tax Exempt Bond Savings FY18 and After]])</f>
        <v>133.76419999999999</v>
      </c>
      <c r="CE44" s="17">
        <v>0</v>
      </c>
      <c r="CF44" s="17">
        <v>0</v>
      </c>
      <c r="CG44" s="17">
        <v>0</v>
      </c>
      <c r="CH44" s="18">
        <f>SUM(Table2[[#This Row],[Indirect and Induced Through FY17]:[Indirect and Induced FY18 and After]])</f>
        <v>0</v>
      </c>
      <c r="CI44" s="17">
        <v>-9.9192999999999998</v>
      </c>
      <c r="CJ44" s="17">
        <v>-9.9192999999999998</v>
      </c>
      <c r="CK44" s="17">
        <v>-123.8449</v>
      </c>
      <c r="CL44" s="18">
        <f>SUM(Table2[[#This Row],[TOTAL Income Consumption Use Taxes Through FY17]:[TOTAL Income Consumption Use Taxes FY18 and After]])</f>
        <v>-133.76419999999999</v>
      </c>
      <c r="CM44" s="17">
        <v>318.15449999999998</v>
      </c>
      <c r="CN44" s="17">
        <v>318.15449999999998</v>
      </c>
      <c r="CO44" s="17">
        <v>123.8449</v>
      </c>
      <c r="CP44" s="18">
        <f>SUM(Table2[[#This Row],[Assistance Provided Through FY17]:[Assistance Provided FY18 and After]])</f>
        <v>441.99939999999998</v>
      </c>
      <c r="CQ44" s="17">
        <v>0</v>
      </c>
      <c r="CR44" s="17">
        <v>0</v>
      </c>
      <c r="CS44" s="17">
        <v>0</v>
      </c>
      <c r="CT44" s="18">
        <f>SUM(Table2[[#This Row],[Recapture Cancellation Reduction Amount Through FY17]:[Recapture Cancellation Reduction Amount FY18 and After]])</f>
        <v>0</v>
      </c>
      <c r="CU44" s="17">
        <v>0</v>
      </c>
      <c r="CV44" s="17">
        <v>0</v>
      </c>
      <c r="CW44" s="17">
        <v>0</v>
      </c>
      <c r="CX44" s="18">
        <f>SUM(Table2[[#This Row],[Penalty Paid Through FY17]:[Penalty Paid FY18 and After]])</f>
        <v>0</v>
      </c>
      <c r="CY44" s="17">
        <v>318.15449999999998</v>
      </c>
      <c r="CZ44" s="17">
        <v>318.15449999999998</v>
      </c>
      <c r="DA44" s="17">
        <v>123.8449</v>
      </c>
      <c r="DB44" s="18">
        <f>SUM(Table2[[#This Row],[TOTAL Assistance Net of Recapture Penalties Through FY17]:[TOTAL Assistance Net of Recapture Penalties FY18 and After]])</f>
        <v>441.99939999999998</v>
      </c>
      <c r="DC44" s="17">
        <v>344.8075</v>
      </c>
      <c r="DD44" s="17">
        <v>344.8075</v>
      </c>
      <c r="DE44" s="17">
        <v>661.87779999999998</v>
      </c>
      <c r="DF44" s="18">
        <f>SUM(Table2[[#This Row],[Company Direct Tax Revenue Before Assistance Through FY17]:[Company Direct Tax Revenue Before Assistance FY18 and After]])</f>
        <v>1006.6853</v>
      </c>
      <c r="DG44" s="17">
        <v>0</v>
      </c>
      <c r="DH44" s="17">
        <v>0</v>
      </c>
      <c r="DI44" s="17">
        <v>0</v>
      </c>
      <c r="DJ44" s="18">
        <f>SUM(Table2[[#This Row],[Indirect and Induced Tax Revenues Through FY17]:[Indirect and Induced Tax Revenues FY18 and After]])</f>
        <v>0</v>
      </c>
      <c r="DK44" s="17">
        <v>344.8075</v>
      </c>
      <c r="DL44" s="17">
        <v>344.8075</v>
      </c>
      <c r="DM44" s="17">
        <v>661.87779999999998</v>
      </c>
      <c r="DN44" s="17">
        <f>SUM(Table2[[#This Row],[TOTAL Tax Revenues Before Assistance Through FY17]:[TOTAL Tax Revenues Before Assistance FY18 and After]])</f>
        <v>1006.6853</v>
      </c>
      <c r="DO44" s="17">
        <v>26.652999999999999</v>
      </c>
      <c r="DP44" s="17">
        <v>26.652999999999999</v>
      </c>
      <c r="DQ44" s="17">
        <v>538.03290000000004</v>
      </c>
      <c r="DR44" s="20">
        <f>SUM(Table2[[#This Row],[TOTAL Tax Revenues Net of Assistance Recapture and Penalty Through FY17]:[TOTAL Tax Revenues Net of Assistance Recapture and Penalty FY18 and After]])</f>
        <v>564.68590000000006</v>
      </c>
      <c r="DS44" s="20">
        <v>18850</v>
      </c>
      <c r="DT44" s="20">
        <v>0</v>
      </c>
      <c r="DU44" s="20">
        <v>0</v>
      </c>
      <c r="DV44" s="20">
        <v>0</v>
      </c>
      <c r="DW44" s="15">
        <v>0</v>
      </c>
      <c r="DX44" s="15">
        <v>0</v>
      </c>
      <c r="DY44" s="15">
        <v>0</v>
      </c>
      <c r="DZ44" s="15">
        <v>0</v>
      </c>
      <c r="EA44" s="15">
        <v>0</v>
      </c>
      <c r="EB44" s="15">
        <v>0</v>
      </c>
      <c r="EC44" s="15">
        <v>0</v>
      </c>
      <c r="ED44" s="15">
        <v>0</v>
      </c>
      <c r="EE44" s="15">
        <v>0</v>
      </c>
      <c r="EF44" s="15">
        <v>0</v>
      </c>
      <c r="EG44" s="15">
        <v>0</v>
      </c>
      <c r="EH44" s="15">
        <v>0</v>
      </c>
      <c r="EI44" s="15">
        <f>SUM(Table2[[#This Row],[Total Industrial Employees FY17]:[Total Other Employees FY17]])</f>
        <v>0</v>
      </c>
      <c r="EJ44" s="15">
        <f>SUM(Table2[[#This Row],[Number of Industrial Employees Earning More than Living Wage FY17]:[Number of Other Employees Earning More than Living Wage FY17]])</f>
        <v>0</v>
      </c>
      <c r="EK44" s="15">
        <v>0</v>
      </c>
    </row>
    <row r="45" spans="1:141" x14ac:dyDescent="0.2">
      <c r="A45" s="6">
        <v>92956</v>
      </c>
      <c r="B45" s="6" t="s">
        <v>1581</v>
      </c>
      <c r="C45" s="7" t="s">
        <v>1730</v>
      </c>
      <c r="D45" s="7" t="s">
        <v>9</v>
      </c>
      <c r="E45" s="33">
        <v>41</v>
      </c>
      <c r="F45" s="8" t="s">
        <v>2097</v>
      </c>
      <c r="G45" s="41" t="s">
        <v>1894</v>
      </c>
      <c r="H45" s="35">
        <v>70000</v>
      </c>
      <c r="I45" s="35">
        <v>61324</v>
      </c>
      <c r="J45" s="39" t="s">
        <v>3281</v>
      </c>
      <c r="K45" s="11" t="s">
        <v>2453</v>
      </c>
      <c r="L45" s="13" t="s">
        <v>2681</v>
      </c>
      <c r="M45" s="13" t="s">
        <v>2682</v>
      </c>
      <c r="N45" s="23">
        <v>11895000</v>
      </c>
      <c r="O45" s="6" t="s">
        <v>2458</v>
      </c>
      <c r="P45" s="15">
        <v>0</v>
      </c>
      <c r="Q45" s="15">
        <v>0</v>
      </c>
      <c r="R45" s="15">
        <v>194</v>
      </c>
      <c r="S45" s="15">
        <v>0</v>
      </c>
      <c r="T45" s="15">
        <v>172</v>
      </c>
      <c r="U45" s="15">
        <v>366</v>
      </c>
      <c r="V45" s="15">
        <v>366</v>
      </c>
      <c r="W45" s="15">
        <v>165</v>
      </c>
      <c r="X45" s="15">
        <v>0</v>
      </c>
      <c r="Y45" s="15">
        <v>225</v>
      </c>
      <c r="Z45" s="15">
        <v>40</v>
      </c>
      <c r="AA45" s="15">
        <v>100</v>
      </c>
      <c r="AB45" s="15">
        <v>0</v>
      </c>
      <c r="AC45" s="15">
        <v>0</v>
      </c>
      <c r="AD45" s="15">
        <v>0</v>
      </c>
      <c r="AE45" s="15">
        <v>0</v>
      </c>
      <c r="AF45" s="15">
        <v>100</v>
      </c>
      <c r="AG45" s="15" t="s">
        <v>1860</v>
      </c>
      <c r="AH45" s="15" t="s">
        <v>1861</v>
      </c>
      <c r="AI45" s="17">
        <v>90.499099999999999</v>
      </c>
      <c r="AJ45" s="17">
        <v>1665.9395</v>
      </c>
      <c r="AK45" s="17">
        <v>387.60320000000002</v>
      </c>
      <c r="AL45" s="17">
        <f>SUM(Table2[[#This Row],[Company Direct Land Through FY17]:[Company Direct Land FY18 and After]])</f>
        <v>2053.5427</v>
      </c>
      <c r="AM45" s="17">
        <v>265.2561</v>
      </c>
      <c r="AN45" s="17">
        <v>2373.5165000000002</v>
      </c>
      <c r="AO45" s="17">
        <v>1136.0787</v>
      </c>
      <c r="AP45" s="18">
        <f>SUM(Table2[[#This Row],[Company Direct Building Through FY17]:[Company Direct Building FY18 and After]])</f>
        <v>3509.5952000000002</v>
      </c>
      <c r="AQ45" s="17">
        <v>0</v>
      </c>
      <c r="AR45" s="17">
        <v>154.4837</v>
      </c>
      <c r="AS45" s="17">
        <v>0</v>
      </c>
      <c r="AT45" s="18">
        <f>SUM(Table2[[#This Row],[Mortgage Recording Tax Through FY17]:[Mortgage Recording Tax FY18 and After]])</f>
        <v>154.4837</v>
      </c>
      <c r="AU45" s="17">
        <v>282.3449</v>
      </c>
      <c r="AV45" s="17">
        <v>3882.8519999999999</v>
      </c>
      <c r="AW45" s="17">
        <v>1209.2689</v>
      </c>
      <c r="AX45" s="18">
        <f>SUM(Table2[[#This Row],[Pilot Savings Through FY17]:[Pilot Savings FY18 and After]])</f>
        <v>5092.1208999999999</v>
      </c>
      <c r="AY45" s="17">
        <v>0</v>
      </c>
      <c r="AZ45" s="17">
        <v>154.4837</v>
      </c>
      <c r="BA45" s="17">
        <v>0</v>
      </c>
      <c r="BB45" s="18">
        <f>SUM(Table2[[#This Row],[Mortgage Recording Tax Exemption Through FY17]:[Mortgage Recording Tax Exemption FY18 and After]])</f>
        <v>154.4837</v>
      </c>
      <c r="BC45" s="17">
        <v>512.14509999999996</v>
      </c>
      <c r="BD45" s="17">
        <v>1962.5536</v>
      </c>
      <c r="BE45" s="17">
        <v>1455.7297000000001</v>
      </c>
      <c r="BF45" s="18">
        <f>SUM(Table2[[#This Row],[Indirect and Induced Land Through FY17]:[Indirect and Induced Land FY18 and After]])</f>
        <v>3418.2833000000001</v>
      </c>
      <c r="BG45" s="17">
        <v>951.12670000000003</v>
      </c>
      <c r="BH45" s="17">
        <v>3644.7426999999998</v>
      </c>
      <c r="BI45" s="17">
        <v>2703.4980999999998</v>
      </c>
      <c r="BJ45" s="18">
        <f>SUM(Table2[[#This Row],[Indirect and Induced Building Through FY17]:[Indirect and Induced Building FY18 and After]])</f>
        <v>6348.2407999999996</v>
      </c>
      <c r="BK45" s="17">
        <v>1536.6821</v>
      </c>
      <c r="BL45" s="17">
        <v>5763.9003000000002</v>
      </c>
      <c r="BM45" s="17">
        <v>4473.6408000000001</v>
      </c>
      <c r="BN45" s="18">
        <f>SUM(Table2[[#This Row],[TOTAL Real Property Related Taxes Through FY17]:[TOTAL Real Property Related Taxes FY18 and After]])</f>
        <v>10237.5411</v>
      </c>
      <c r="BO45" s="17">
        <v>4057.5515999999998</v>
      </c>
      <c r="BP45" s="17">
        <v>15596.0689</v>
      </c>
      <c r="BQ45" s="17">
        <v>12572.9586</v>
      </c>
      <c r="BR45" s="18">
        <f>SUM(Table2[[#This Row],[Company Direct Through FY17]:[Company Direct FY18 and After]])</f>
        <v>28169.0275</v>
      </c>
      <c r="BS45" s="17">
        <v>0</v>
      </c>
      <c r="BT45" s="17">
        <v>129.24090000000001</v>
      </c>
      <c r="BU45" s="17">
        <v>0</v>
      </c>
      <c r="BV45" s="18">
        <f>SUM(Table2[[#This Row],[Sales Tax Exemption Through FY17]:[Sales Tax Exemption FY18 and After]])</f>
        <v>129.24090000000001</v>
      </c>
      <c r="BW45" s="17">
        <v>0</v>
      </c>
      <c r="BX45" s="17">
        <v>0</v>
      </c>
      <c r="BY45" s="17">
        <v>0</v>
      </c>
      <c r="BZ45" s="17">
        <f>SUM(Table2[[#This Row],[Energy Tax Savings Through FY17]:[Energy Tax Savings FY18 and After]])</f>
        <v>0</v>
      </c>
      <c r="CA45" s="17">
        <v>0</v>
      </c>
      <c r="CB45" s="17">
        <v>0</v>
      </c>
      <c r="CC45" s="17">
        <v>0</v>
      </c>
      <c r="CD45" s="18">
        <f>SUM(Table2[[#This Row],[Tax Exempt Bond Savings Through FY17]:[Tax Exempt Bond Savings FY18 and After]])</f>
        <v>0</v>
      </c>
      <c r="CE45" s="17">
        <v>1753.1389999999999</v>
      </c>
      <c r="CF45" s="17">
        <v>7589.3513000000003</v>
      </c>
      <c r="CG45" s="17">
        <v>7508.6067999999996</v>
      </c>
      <c r="CH45" s="18">
        <f>SUM(Table2[[#This Row],[Indirect and Induced Through FY17]:[Indirect and Induced FY18 and After]])</f>
        <v>15097.9581</v>
      </c>
      <c r="CI45" s="17">
        <v>5810.6905999999999</v>
      </c>
      <c r="CJ45" s="17">
        <v>23056.1793</v>
      </c>
      <c r="CK45" s="17">
        <v>20081.565399999999</v>
      </c>
      <c r="CL45" s="18">
        <f>SUM(Table2[[#This Row],[TOTAL Income Consumption Use Taxes Through FY17]:[TOTAL Income Consumption Use Taxes FY18 and After]])</f>
        <v>43137.744699999996</v>
      </c>
      <c r="CM45" s="17">
        <v>282.3449</v>
      </c>
      <c r="CN45" s="17">
        <v>4166.5766000000003</v>
      </c>
      <c r="CO45" s="17">
        <v>1209.2689</v>
      </c>
      <c r="CP45" s="18">
        <f>SUM(Table2[[#This Row],[Assistance Provided Through FY17]:[Assistance Provided FY18 and After]])</f>
        <v>5375.8455000000004</v>
      </c>
      <c r="CQ45" s="17">
        <v>0</v>
      </c>
      <c r="CR45" s="17">
        <v>0</v>
      </c>
      <c r="CS45" s="17">
        <v>0</v>
      </c>
      <c r="CT45" s="18">
        <f>SUM(Table2[[#This Row],[Recapture Cancellation Reduction Amount Through FY17]:[Recapture Cancellation Reduction Amount FY18 and After]])</f>
        <v>0</v>
      </c>
      <c r="CU45" s="17">
        <v>0</v>
      </c>
      <c r="CV45" s="17">
        <v>0</v>
      </c>
      <c r="CW45" s="17">
        <v>0</v>
      </c>
      <c r="CX45" s="18">
        <f>SUM(Table2[[#This Row],[Penalty Paid Through FY17]:[Penalty Paid FY18 and After]])</f>
        <v>0</v>
      </c>
      <c r="CY45" s="17">
        <v>282.3449</v>
      </c>
      <c r="CZ45" s="17">
        <v>4166.5766000000003</v>
      </c>
      <c r="DA45" s="17">
        <v>1209.2689</v>
      </c>
      <c r="DB45" s="18">
        <f>SUM(Table2[[#This Row],[TOTAL Assistance Net of Recapture Penalties Through FY17]:[TOTAL Assistance Net of Recapture Penalties FY18 and After]])</f>
        <v>5375.8455000000004</v>
      </c>
      <c r="DC45" s="17">
        <v>4413.3068000000003</v>
      </c>
      <c r="DD45" s="17">
        <v>19790.008600000001</v>
      </c>
      <c r="DE45" s="17">
        <v>14096.6405</v>
      </c>
      <c r="DF45" s="18">
        <f>SUM(Table2[[#This Row],[Company Direct Tax Revenue Before Assistance Through FY17]:[Company Direct Tax Revenue Before Assistance FY18 and After]])</f>
        <v>33886.649100000002</v>
      </c>
      <c r="DG45" s="17">
        <v>3216.4108000000001</v>
      </c>
      <c r="DH45" s="17">
        <v>13196.6476</v>
      </c>
      <c r="DI45" s="17">
        <v>11667.8346</v>
      </c>
      <c r="DJ45" s="18">
        <f>SUM(Table2[[#This Row],[Indirect and Induced Tax Revenues Through FY17]:[Indirect and Induced Tax Revenues FY18 and After]])</f>
        <v>24864.482199999999</v>
      </c>
      <c r="DK45" s="17">
        <v>7629.7175999999999</v>
      </c>
      <c r="DL45" s="17">
        <v>32986.656199999998</v>
      </c>
      <c r="DM45" s="17">
        <v>25764.4751</v>
      </c>
      <c r="DN45" s="17">
        <f>SUM(Table2[[#This Row],[TOTAL Tax Revenues Before Assistance Through FY17]:[TOTAL Tax Revenues Before Assistance FY18 and After]])</f>
        <v>58751.131299999994</v>
      </c>
      <c r="DO45" s="17">
        <v>7347.3726999999999</v>
      </c>
      <c r="DP45" s="17">
        <v>28820.079600000001</v>
      </c>
      <c r="DQ45" s="17">
        <v>24555.206200000001</v>
      </c>
      <c r="DR45" s="20">
        <f>SUM(Table2[[#This Row],[TOTAL Tax Revenues Net of Assistance Recapture and Penalty Through FY17]:[TOTAL Tax Revenues Net of Assistance Recapture and Penalty FY18 and After]])</f>
        <v>53375.285799999998</v>
      </c>
      <c r="DS45" s="20">
        <v>0</v>
      </c>
      <c r="DT45" s="20">
        <v>0</v>
      </c>
      <c r="DU45" s="20">
        <v>0</v>
      </c>
      <c r="DV45" s="20">
        <v>0</v>
      </c>
      <c r="DW45" s="15">
        <v>0</v>
      </c>
      <c r="DX45" s="15">
        <v>0</v>
      </c>
      <c r="DY45" s="15">
        <v>0</v>
      </c>
      <c r="DZ45" s="15">
        <v>194</v>
      </c>
      <c r="EA45" s="15">
        <v>0</v>
      </c>
      <c r="EB45" s="15">
        <v>0</v>
      </c>
      <c r="EC45" s="15">
        <v>0</v>
      </c>
      <c r="ED45" s="15">
        <v>194</v>
      </c>
      <c r="EE45" s="15">
        <v>0</v>
      </c>
      <c r="EF45" s="15">
        <v>0</v>
      </c>
      <c r="EG45" s="15">
        <v>0</v>
      </c>
      <c r="EH45" s="15">
        <v>100</v>
      </c>
      <c r="EI45" s="15">
        <f>SUM(Table2[[#This Row],[Total Industrial Employees FY17]:[Total Other Employees FY17]])</f>
        <v>194</v>
      </c>
      <c r="EJ45" s="15">
        <f>SUM(Table2[[#This Row],[Number of Industrial Employees Earning More than Living Wage FY17]:[Number of Other Employees Earning More than Living Wage FY17]])</f>
        <v>194</v>
      </c>
      <c r="EK45" s="15">
        <v>100</v>
      </c>
    </row>
    <row r="46" spans="1:141" x14ac:dyDescent="0.2">
      <c r="A46" s="6">
        <v>92646</v>
      </c>
      <c r="B46" s="6" t="s">
        <v>155</v>
      </c>
      <c r="C46" s="7" t="s">
        <v>156</v>
      </c>
      <c r="D46" s="7" t="s">
        <v>12</v>
      </c>
      <c r="E46" s="33">
        <v>31</v>
      </c>
      <c r="F46" s="8" t="s">
        <v>1997</v>
      </c>
      <c r="G46" s="41" t="s">
        <v>1985</v>
      </c>
      <c r="H46" s="35">
        <v>225753</v>
      </c>
      <c r="I46" s="35">
        <v>97721</v>
      </c>
      <c r="J46" s="39" t="s">
        <v>3238</v>
      </c>
      <c r="K46" s="11" t="s">
        <v>2453</v>
      </c>
      <c r="L46" s="13" t="s">
        <v>2584</v>
      </c>
      <c r="M46" s="13" t="s">
        <v>2546</v>
      </c>
      <c r="N46" s="23">
        <v>73000000</v>
      </c>
      <c r="O46" s="6" t="s">
        <v>2458</v>
      </c>
      <c r="P46" s="15">
        <v>43</v>
      </c>
      <c r="Q46" s="15">
        <v>0</v>
      </c>
      <c r="R46" s="15">
        <v>132</v>
      </c>
      <c r="S46" s="15">
        <v>8</v>
      </c>
      <c r="T46" s="15">
        <v>0</v>
      </c>
      <c r="U46" s="15">
        <v>183</v>
      </c>
      <c r="V46" s="15">
        <v>161</v>
      </c>
      <c r="W46" s="15">
        <v>2</v>
      </c>
      <c r="X46" s="15">
        <v>0</v>
      </c>
      <c r="Y46" s="15">
        <v>0</v>
      </c>
      <c r="Z46" s="15">
        <v>1240</v>
      </c>
      <c r="AA46" s="15">
        <v>0</v>
      </c>
      <c r="AB46" s="15">
        <v>0</v>
      </c>
      <c r="AC46" s="15">
        <v>0</v>
      </c>
      <c r="AD46" s="15">
        <v>0</v>
      </c>
      <c r="AE46" s="15">
        <v>0</v>
      </c>
      <c r="AF46" s="15">
        <v>0</v>
      </c>
      <c r="AG46" s="15" t="s">
        <v>1861</v>
      </c>
      <c r="AH46" s="15" t="s">
        <v>1861</v>
      </c>
      <c r="AI46" s="17">
        <v>155.41139999999999</v>
      </c>
      <c r="AJ46" s="17">
        <v>1395.8517999999999</v>
      </c>
      <c r="AK46" s="17">
        <v>409.25850000000003</v>
      </c>
      <c r="AL46" s="17">
        <f>SUM(Table2[[#This Row],[Company Direct Land Through FY17]:[Company Direct Land FY18 and After]])</f>
        <v>1805.1102999999998</v>
      </c>
      <c r="AM46" s="17">
        <v>464.09280000000001</v>
      </c>
      <c r="AN46" s="17">
        <v>2682.9065999999998</v>
      </c>
      <c r="AO46" s="17">
        <v>1222.1367</v>
      </c>
      <c r="AP46" s="18">
        <f>SUM(Table2[[#This Row],[Company Direct Building Through FY17]:[Company Direct Building FY18 and After]])</f>
        <v>3905.0432999999998</v>
      </c>
      <c r="AQ46" s="17">
        <v>0</v>
      </c>
      <c r="AR46" s="17">
        <v>1568.5229999999999</v>
      </c>
      <c r="AS46" s="17">
        <v>0</v>
      </c>
      <c r="AT46" s="18">
        <f>SUM(Table2[[#This Row],[Mortgage Recording Tax Through FY17]:[Mortgage Recording Tax FY18 and After]])</f>
        <v>1568.5229999999999</v>
      </c>
      <c r="AU46" s="17">
        <v>518.0761</v>
      </c>
      <c r="AV46" s="17">
        <v>3311.8935000000001</v>
      </c>
      <c r="AW46" s="17">
        <v>1364.2958000000001</v>
      </c>
      <c r="AX46" s="18">
        <f>SUM(Table2[[#This Row],[Pilot Savings Through FY17]:[Pilot Savings FY18 and After]])</f>
        <v>4676.1893</v>
      </c>
      <c r="AY46" s="17">
        <v>0</v>
      </c>
      <c r="AZ46" s="17">
        <v>1568.5229999999999</v>
      </c>
      <c r="BA46" s="17">
        <v>0</v>
      </c>
      <c r="BB46" s="18">
        <f>SUM(Table2[[#This Row],[Mortgage Recording Tax Exemption Through FY17]:[Mortgage Recording Tax Exemption FY18 and After]])</f>
        <v>1568.5229999999999</v>
      </c>
      <c r="BC46" s="17">
        <v>154.7518</v>
      </c>
      <c r="BD46" s="17">
        <v>3303.2654000000002</v>
      </c>
      <c r="BE46" s="17">
        <v>402.02379999999999</v>
      </c>
      <c r="BF46" s="18">
        <f>SUM(Table2[[#This Row],[Indirect and Induced Land Through FY17]:[Indirect and Induced Land FY18 and After]])</f>
        <v>3705.2892000000002</v>
      </c>
      <c r="BG46" s="17">
        <v>287.39620000000002</v>
      </c>
      <c r="BH46" s="17">
        <v>6134.6359000000002</v>
      </c>
      <c r="BI46" s="17">
        <v>746.61590000000001</v>
      </c>
      <c r="BJ46" s="18">
        <f>SUM(Table2[[#This Row],[Indirect and Induced Building Through FY17]:[Indirect and Induced Building FY18 and After]])</f>
        <v>6881.2518</v>
      </c>
      <c r="BK46" s="17">
        <v>543.5761</v>
      </c>
      <c r="BL46" s="17">
        <v>10204.7662</v>
      </c>
      <c r="BM46" s="17">
        <v>1415.7391</v>
      </c>
      <c r="BN46" s="18">
        <f>SUM(Table2[[#This Row],[TOTAL Real Property Related Taxes Through FY17]:[TOTAL Real Property Related Taxes FY18 and After]])</f>
        <v>11620.505300000001</v>
      </c>
      <c r="BO46" s="17">
        <v>822.7056</v>
      </c>
      <c r="BP46" s="17">
        <v>18189.961500000001</v>
      </c>
      <c r="BQ46" s="17">
        <v>2133.6073000000001</v>
      </c>
      <c r="BR46" s="18">
        <f>SUM(Table2[[#This Row],[Company Direct Through FY17]:[Company Direct FY18 and After]])</f>
        <v>20323.568800000001</v>
      </c>
      <c r="BS46" s="17">
        <v>0</v>
      </c>
      <c r="BT46" s="17">
        <v>185.0043</v>
      </c>
      <c r="BU46" s="17">
        <v>0</v>
      </c>
      <c r="BV46" s="18">
        <f>SUM(Table2[[#This Row],[Sales Tax Exemption Through FY17]:[Sales Tax Exemption FY18 and After]])</f>
        <v>185.0043</v>
      </c>
      <c r="BW46" s="17">
        <v>0</v>
      </c>
      <c r="BX46" s="17">
        <v>0</v>
      </c>
      <c r="BY46" s="17">
        <v>0</v>
      </c>
      <c r="BZ46" s="17">
        <f>SUM(Table2[[#This Row],[Energy Tax Savings Through FY17]:[Energy Tax Savings FY18 and After]])</f>
        <v>0</v>
      </c>
      <c r="CA46" s="17">
        <v>0</v>
      </c>
      <c r="CB46" s="17">
        <v>0</v>
      </c>
      <c r="CC46" s="17">
        <v>0</v>
      </c>
      <c r="CD46" s="18">
        <f>SUM(Table2[[#This Row],[Tax Exempt Bond Savings Through FY17]:[Tax Exempt Bond Savings FY18 and After]])</f>
        <v>0</v>
      </c>
      <c r="CE46" s="17">
        <v>486.58960000000002</v>
      </c>
      <c r="CF46" s="17">
        <v>12141.705400000001</v>
      </c>
      <c r="CG46" s="17">
        <v>1281.3793000000001</v>
      </c>
      <c r="CH46" s="18">
        <f>SUM(Table2[[#This Row],[Indirect and Induced Through FY17]:[Indirect and Induced FY18 and After]])</f>
        <v>13423.084700000001</v>
      </c>
      <c r="CI46" s="17">
        <v>1309.2952</v>
      </c>
      <c r="CJ46" s="17">
        <v>30146.6626</v>
      </c>
      <c r="CK46" s="17">
        <v>3414.9866000000002</v>
      </c>
      <c r="CL46" s="18">
        <f>SUM(Table2[[#This Row],[TOTAL Income Consumption Use Taxes Through FY17]:[TOTAL Income Consumption Use Taxes FY18 and After]])</f>
        <v>33561.6492</v>
      </c>
      <c r="CM46" s="17">
        <v>518.0761</v>
      </c>
      <c r="CN46" s="17">
        <v>5065.4207999999999</v>
      </c>
      <c r="CO46" s="17">
        <v>1364.2958000000001</v>
      </c>
      <c r="CP46" s="18">
        <f>SUM(Table2[[#This Row],[Assistance Provided Through FY17]:[Assistance Provided FY18 and After]])</f>
        <v>6429.7165999999997</v>
      </c>
      <c r="CQ46" s="17">
        <v>0</v>
      </c>
      <c r="CR46" s="17">
        <v>0</v>
      </c>
      <c r="CS46" s="17">
        <v>0</v>
      </c>
      <c r="CT46" s="18">
        <f>SUM(Table2[[#This Row],[Recapture Cancellation Reduction Amount Through FY17]:[Recapture Cancellation Reduction Amount FY18 and After]])</f>
        <v>0</v>
      </c>
      <c r="CU46" s="17">
        <v>0</v>
      </c>
      <c r="CV46" s="17">
        <v>0</v>
      </c>
      <c r="CW46" s="17">
        <v>0</v>
      </c>
      <c r="CX46" s="18">
        <f>SUM(Table2[[#This Row],[Penalty Paid Through FY17]:[Penalty Paid FY18 and After]])</f>
        <v>0</v>
      </c>
      <c r="CY46" s="17">
        <v>518.0761</v>
      </c>
      <c r="CZ46" s="17">
        <v>5065.4207999999999</v>
      </c>
      <c r="DA46" s="17">
        <v>1364.2958000000001</v>
      </c>
      <c r="DB46" s="18">
        <f>SUM(Table2[[#This Row],[TOTAL Assistance Net of Recapture Penalties Through FY17]:[TOTAL Assistance Net of Recapture Penalties FY18 and After]])</f>
        <v>6429.7165999999997</v>
      </c>
      <c r="DC46" s="17">
        <v>1442.2098000000001</v>
      </c>
      <c r="DD46" s="17">
        <v>23837.242900000001</v>
      </c>
      <c r="DE46" s="17">
        <v>3765.0025000000001</v>
      </c>
      <c r="DF46" s="18">
        <f>SUM(Table2[[#This Row],[Company Direct Tax Revenue Before Assistance Through FY17]:[Company Direct Tax Revenue Before Assistance FY18 and After]])</f>
        <v>27602.2454</v>
      </c>
      <c r="DG46" s="17">
        <v>928.73760000000004</v>
      </c>
      <c r="DH46" s="17">
        <v>21579.6067</v>
      </c>
      <c r="DI46" s="17">
        <v>2430.0189999999998</v>
      </c>
      <c r="DJ46" s="18">
        <f>SUM(Table2[[#This Row],[Indirect and Induced Tax Revenues Through FY17]:[Indirect and Induced Tax Revenues FY18 and After]])</f>
        <v>24009.625700000001</v>
      </c>
      <c r="DK46" s="17">
        <v>2370.9474</v>
      </c>
      <c r="DL46" s="17">
        <v>45416.849600000001</v>
      </c>
      <c r="DM46" s="17">
        <v>6195.0214999999998</v>
      </c>
      <c r="DN46" s="17">
        <f>SUM(Table2[[#This Row],[TOTAL Tax Revenues Before Assistance Through FY17]:[TOTAL Tax Revenues Before Assistance FY18 and After]])</f>
        <v>51611.871100000004</v>
      </c>
      <c r="DO46" s="17">
        <v>1852.8713</v>
      </c>
      <c r="DP46" s="17">
        <v>40351.428800000002</v>
      </c>
      <c r="DQ46" s="17">
        <v>4830.7257</v>
      </c>
      <c r="DR46" s="20">
        <f>SUM(Table2[[#This Row],[TOTAL Tax Revenues Net of Assistance Recapture and Penalty Through FY17]:[TOTAL Tax Revenues Net of Assistance Recapture and Penalty FY18 and After]])</f>
        <v>45182.154500000004</v>
      </c>
      <c r="DS46" s="20">
        <v>0</v>
      </c>
      <c r="DT46" s="20">
        <v>0</v>
      </c>
      <c r="DU46" s="20">
        <v>0</v>
      </c>
      <c r="DV46" s="20">
        <v>0</v>
      </c>
      <c r="DW46" s="15">
        <v>0</v>
      </c>
      <c r="DX46" s="15">
        <v>0</v>
      </c>
      <c r="DY46" s="15">
        <v>0</v>
      </c>
      <c r="DZ46" s="15">
        <v>0</v>
      </c>
      <c r="EA46" s="15">
        <v>0</v>
      </c>
      <c r="EB46" s="15">
        <v>0</v>
      </c>
      <c r="EC46" s="15">
        <v>0</v>
      </c>
      <c r="ED46" s="15">
        <v>0</v>
      </c>
      <c r="EE46" s="15">
        <v>0</v>
      </c>
      <c r="EF46" s="15">
        <v>0</v>
      </c>
      <c r="EG46" s="15">
        <v>0</v>
      </c>
      <c r="EH46" s="15">
        <v>0</v>
      </c>
      <c r="EI46" s="15">
        <f>SUM(Table2[[#This Row],[Total Industrial Employees FY17]:[Total Other Employees FY17]])</f>
        <v>0</v>
      </c>
      <c r="EJ46" s="15">
        <f>SUM(Table2[[#This Row],[Number of Industrial Employees Earning More than Living Wage FY17]:[Number of Other Employees Earning More than Living Wage FY17]])</f>
        <v>0</v>
      </c>
      <c r="EK46" s="15">
        <v>0</v>
      </c>
    </row>
    <row r="47" spans="1:141" x14ac:dyDescent="0.2">
      <c r="A47" s="6">
        <v>92893</v>
      </c>
      <c r="B47" s="6" t="s">
        <v>1000</v>
      </c>
      <c r="C47" s="7" t="s">
        <v>1040</v>
      </c>
      <c r="D47" s="7" t="s">
        <v>12</v>
      </c>
      <c r="E47" s="33">
        <v>31</v>
      </c>
      <c r="F47" s="8" t="s">
        <v>1997</v>
      </c>
      <c r="G47" s="41" t="s">
        <v>2078</v>
      </c>
      <c r="H47" s="35">
        <v>227707</v>
      </c>
      <c r="I47" s="35">
        <v>107762</v>
      </c>
      <c r="J47" s="39" t="s">
        <v>3238</v>
      </c>
      <c r="K47" s="11" t="s">
        <v>2453</v>
      </c>
      <c r="L47" s="13" t="s">
        <v>2584</v>
      </c>
      <c r="M47" s="13" t="s">
        <v>2546</v>
      </c>
      <c r="N47" s="23">
        <v>19500000</v>
      </c>
      <c r="O47" s="6" t="s">
        <v>2458</v>
      </c>
      <c r="P47" s="15">
        <v>0</v>
      </c>
      <c r="Q47" s="15">
        <v>0</v>
      </c>
      <c r="R47" s="15">
        <v>73</v>
      </c>
      <c r="S47" s="15">
        <v>0</v>
      </c>
      <c r="T47" s="15">
        <v>1</v>
      </c>
      <c r="U47" s="15">
        <v>74</v>
      </c>
      <c r="V47" s="15">
        <v>74</v>
      </c>
      <c r="W47" s="15">
        <v>0</v>
      </c>
      <c r="X47" s="15">
        <v>0</v>
      </c>
      <c r="Y47" s="15">
        <v>0</v>
      </c>
      <c r="Z47" s="15">
        <v>0</v>
      </c>
      <c r="AA47" s="15">
        <v>0</v>
      </c>
      <c r="AB47" s="15">
        <v>0</v>
      </c>
      <c r="AC47" s="15">
        <v>0</v>
      </c>
      <c r="AD47" s="15">
        <v>0</v>
      </c>
      <c r="AE47" s="15">
        <v>0</v>
      </c>
      <c r="AF47" s="15">
        <v>0</v>
      </c>
      <c r="AG47" s="15" t="s">
        <v>1861</v>
      </c>
      <c r="AH47" s="15" t="s">
        <v>1861</v>
      </c>
      <c r="AI47" s="17">
        <v>198.85319999999999</v>
      </c>
      <c r="AJ47" s="17">
        <v>1537.1384</v>
      </c>
      <c r="AK47" s="17">
        <v>523.65779999999995</v>
      </c>
      <c r="AL47" s="17">
        <f>SUM(Table2[[#This Row],[Company Direct Land Through FY17]:[Company Direct Land FY18 and After]])</f>
        <v>2060.7961999999998</v>
      </c>
      <c r="AM47" s="17">
        <v>589.30470000000003</v>
      </c>
      <c r="AN47" s="17">
        <v>2753.6525000000001</v>
      </c>
      <c r="AO47" s="17">
        <v>1551.8681999999999</v>
      </c>
      <c r="AP47" s="18">
        <f>SUM(Table2[[#This Row],[Company Direct Building Through FY17]:[Company Direct Building FY18 and After]])</f>
        <v>4305.5207</v>
      </c>
      <c r="AQ47" s="17">
        <v>0</v>
      </c>
      <c r="AR47" s="17">
        <v>1568.5229999999999</v>
      </c>
      <c r="AS47" s="17">
        <v>0</v>
      </c>
      <c r="AT47" s="18">
        <f>SUM(Table2[[#This Row],[Mortgage Recording Tax Through FY17]:[Mortgage Recording Tax FY18 and After]])</f>
        <v>1568.5229999999999</v>
      </c>
      <c r="AU47" s="17">
        <v>646.65750000000003</v>
      </c>
      <c r="AV47" s="17">
        <v>3463.6659</v>
      </c>
      <c r="AW47" s="17">
        <v>1702.9002</v>
      </c>
      <c r="AX47" s="18">
        <f>SUM(Table2[[#This Row],[Pilot Savings Through FY17]:[Pilot Savings FY18 and After]])</f>
        <v>5166.5661</v>
      </c>
      <c r="AY47" s="17">
        <v>0</v>
      </c>
      <c r="AZ47" s="17">
        <v>1568.5229999999999</v>
      </c>
      <c r="BA47" s="17">
        <v>0</v>
      </c>
      <c r="BB47" s="18">
        <f>SUM(Table2[[#This Row],[Mortgage Recording Tax Exemption Through FY17]:[Mortgage Recording Tax Exemption FY18 and After]])</f>
        <v>1568.5229999999999</v>
      </c>
      <c r="BC47" s="17">
        <v>70.048699999999997</v>
      </c>
      <c r="BD47" s="17">
        <v>179.59030000000001</v>
      </c>
      <c r="BE47" s="17">
        <v>184.46530000000001</v>
      </c>
      <c r="BF47" s="18">
        <f>SUM(Table2[[#This Row],[Indirect and Induced Land Through FY17]:[Indirect and Induced Land FY18 and After]])</f>
        <v>364.05560000000003</v>
      </c>
      <c r="BG47" s="17">
        <v>130.09039999999999</v>
      </c>
      <c r="BH47" s="17">
        <v>333.52519999999998</v>
      </c>
      <c r="BI47" s="17">
        <v>342.57870000000003</v>
      </c>
      <c r="BJ47" s="18">
        <f>SUM(Table2[[#This Row],[Indirect and Induced Building Through FY17]:[Indirect and Induced Building FY18 and After]])</f>
        <v>676.10390000000007</v>
      </c>
      <c r="BK47" s="17">
        <v>341.6395</v>
      </c>
      <c r="BL47" s="17">
        <v>1340.2405000000001</v>
      </c>
      <c r="BM47" s="17">
        <v>899.66980000000001</v>
      </c>
      <c r="BN47" s="18">
        <f>SUM(Table2[[#This Row],[TOTAL Real Property Related Taxes Through FY17]:[TOTAL Real Property Related Taxes FY18 and After]])</f>
        <v>2239.9103</v>
      </c>
      <c r="BO47" s="17">
        <v>372.3963</v>
      </c>
      <c r="BP47" s="17">
        <v>956.8424</v>
      </c>
      <c r="BQ47" s="17">
        <v>980.66409999999996</v>
      </c>
      <c r="BR47" s="18">
        <f>SUM(Table2[[#This Row],[Company Direct Through FY17]:[Company Direct FY18 and After]])</f>
        <v>1937.5065</v>
      </c>
      <c r="BS47" s="17">
        <v>0</v>
      </c>
      <c r="BT47" s="17">
        <v>193.90129999999999</v>
      </c>
      <c r="BU47" s="17">
        <v>0</v>
      </c>
      <c r="BV47" s="18">
        <f>SUM(Table2[[#This Row],[Sales Tax Exemption Through FY17]:[Sales Tax Exemption FY18 and After]])</f>
        <v>193.90129999999999</v>
      </c>
      <c r="BW47" s="17">
        <v>0</v>
      </c>
      <c r="BX47" s="17">
        <v>0</v>
      </c>
      <c r="BY47" s="17">
        <v>0</v>
      </c>
      <c r="BZ47" s="17">
        <f>SUM(Table2[[#This Row],[Energy Tax Savings Through FY17]:[Energy Tax Savings FY18 and After]])</f>
        <v>0</v>
      </c>
      <c r="CA47" s="17">
        <v>0</v>
      </c>
      <c r="CB47" s="17">
        <v>0</v>
      </c>
      <c r="CC47" s="17">
        <v>0</v>
      </c>
      <c r="CD47" s="18">
        <f>SUM(Table2[[#This Row],[Tax Exempt Bond Savings Through FY17]:[Tax Exempt Bond Savings FY18 and After]])</f>
        <v>0</v>
      </c>
      <c r="CE47" s="17">
        <v>220.25559999999999</v>
      </c>
      <c r="CF47" s="17">
        <v>573.62379999999996</v>
      </c>
      <c r="CG47" s="17">
        <v>580.01840000000004</v>
      </c>
      <c r="CH47" s="18">
        <f>SUM(Table2[[#This Row],[Indirect and Induced Through FY17]:[Indirect and Induced FY18 and After]])</f>
        <v>1153.6422</v>
      </c>
      <c r="CI47" s="17">
        <v>592.65189999999996</v>
      </c>
      <c r="CJ47" s="17">
        <v>1336.5649000000001</v>
      </c>
      <c r="CK47" s="17">
        <v>1560.6824999999999</v>
      </c>
      <c r="CL47" s="18">
        <f>SUM(Table2[[#This Row],[TOTAL Income Consumption Use Taxes Through FY17]:[TOTAL Income Consumption Use Taxes FY18 and After]])</f>
        <v>2897.2474000000002</v>
      </c>
      <c r="CM47" s="17">
        <v>646.65750000000003</v>
      </c>
      <c r="CN47" s="17">
        <v>5226.0901999999996</v>
      </c>
      <c r="CO47" s="17">
        <v>1702.9002</v>
      </c>
      <c r="CP47" s="18">
        <f>SUM(Table2[[#This Row],[Assistance Provided Through FY17]:[Assistance Provided FY18 and After]])</f>
        <v>6928.9903999999997</v>
      </c>
      <c r="CQ47" s="17">
        <v>0</v>
      </c>
      <c r="CR47" s="17">
        <v>0</v>
      </c>
      <c r="CS47" s="17">
        <v>0</v>
      </c>
      <c r="CT47" s="18">
        <f>SUM(Table2[[#This Row],[Recapture Cancellation Reduction Amount Through FY17]:[Recapture Cancellation Reduction Amount FY18 and After]])</f>
        <v>0</v>
      </c>
      <c r="CU47" s="17">
        <v>0</v>
      </c>
      <c r="CV47" s="17">
        <v>0</v>
      </c>
      <c r="CW47" s="17">
        <v>0</v>
      </c>
      <c r="CX47" s="18">
        <f>SUM(Table2[[#This Row],[Penalty Paid Through FY17]:[Penalty Paid FY18 and After]])</f>
        <v>0</v>
      </c>
      <c r="CY47" s="17">
        <v>646.65750000000003</v>
      </c>
      <c r="CZ47" s="17">
        <v>5226.0901999999996</v>
      </c>
      <c r="DA47" s="17">
        <v>1702.9002</v>
      </c>
      <c r="DB47" s="18">
        <f>SUM(Table2[[#This Row],[TOTAL Assistance Net of Recapture Penalties Through FY17]:[TOTAL Assistance Net of Recapture Penalties FY18 and After]])</f>
        <v>6928.9903999999997</v>
      </c>
      <c r="DC47" s="17">
        <v>1160.5542</v>
      </c>
      <c r="DD47" s="17">
        <v>6816.1562999999996</v>
      </c>
      <c r="DE47" s="17">
        <v>3056.1900999999998</v>
      </c>
      <c r="DF47" s="18">
        <f>SUM(Table2[[#This Row],[Company Direct Tax Revenue Before Assistance Through FY17]:[Company Direct Tax Revenue Before Assistance FY18 and After]])</f>
        <v>9872.3463999999985</v>
      </c>
      <c r="DG47" s="17">
        <v>420.3947</v>
      </c>
      <c r="DH47" s="17">
        <v>1086.7393</v>
      </c>
      <c r="DI47" s="17">
        <v>1107.0624</v>
      </c>
      <c r="DJ47" s="18">
        <f>SUM(Table2[[#This Row],[Indirect and Induced Tax Revenues Through FY17]:[Indirect and Induced Tax Revenues FY18 and After]])</f>
        <v>2193.8017</v>
      </c>
      <c r="DK47" s="17">
        <v>1580.9489000000001</v>
      </c>
      <c r="DL47" s="17">
        <v>7902.8955999999998</v>
      </c>
      <c r="DM47" s="17">
        <v>4163.2524999999996</v>
      </c>
      <c r="DN47" s="17">
        <f>SUM(Table2[[#This Row],[TOTAL Tax Revenues Before Assistance Through FY17]:[TOTAL Tax Revenues Before Assistance FY18 and After]])</f>
        <v>12066.148099999999</v>
      </c>
      <c r="DO47" s="17">
        <v>934.29139999999995</v>
      </c>
      <c r="DP47" s="17">
        <v>2676.8054000000002</v>
      </c>
      <c r="DQ47" s="17">
        <v>2460.3523</v>
      </c>
      <c r="DR47" s="20">
        <f>SUM(Table2[[#This Row],[TOTAL Tax Revenues Net of Assistance Recapture and Penalty Through FY17]:[TOTAL Tax Revenues Net of Assistance Recapture and Penalty FY18 and After]])</f>
        <v>5137.1576999999997</v>
      </c>
      <c r="DS47" s="20">
        <v>0</v>
      </c>
      <c r="DT47" s="20">
        <v>0</v>
      </c>
      <c r="DU47" s="20">
        <v>0</v>
      </c>
      <c r="DV47" s="20">
        <v>0</v>
      </c>
      <c r="DW47" s="15">
        <v>19</v>
      </c>
      <c r="DX47" s="15">
        <v>0</v>
      </c>
      <c r="DY47" s="15">
        <v>0</v>
      </c>
      <c r="DZ47" s="15">
        <v>55</v>
      </c>
      <c r="EA47" s="15">
        <v>19</v>
      </c>
      <c r="EB47" s="15">
        <v>0</v>
      </c>
      <c r="EC47" s="15">
        <v>0</v>
      </c>
      <c r="ED47" s="15">
        <v>55</v>
      </c>
      <c r="EE47" s="15">
        <v>100</v>
      </c>
      <c r="EF47" s="15">
        <v>0</v>
      </c>
      <c r="EG47" s="15">
        <v>0</v>
      </c>
      <c r="EH47" s="15">
        <v>100</v>
      </c>
      <c r="EI47" s="15">
        <f>SUM(Table2[[#This Row],[Total Industrial Employees FY17]:[Total Other Employees FY17]])</f>
        <v>74</v>
      </c>
      <c r="EJ47" s="15">
        <f>SUM(Table2[[#This Row],[Number of Industrial Employees Earning More than Living Wage FY17]:[Number of Other Employees Earning More than Living Wage FY17]])</f>
        <v>74</v>
      </c>
      <c r="EK47" s="15">
        <v>100</v>
      </c>
    </row>
    <row r="48" spans="1:141" x14ac:dyDescent="0.2">
      <c r="A48" s="6">
        <v>92894</v>
      </c>
      <c r="B48" s="6" t="s">
        <v>1001</v>
      </c>
      <c r="C48" s="7" t="s">
        <v>1041</v>
      </c>
      <c r="D48" s="7" t="s">
        <v>12</v>
      </c>
      <c r="E48" s="33">
        <v>31</v>
      </c>
      <c r="F48" s="8" t="s">
        <v>1997</v>
      </c>
      <c r="G48" s="41" t="s">
        <v>1913</v>
      </c>
      <c r="H48" s="35">
        <v>330957</v>
      </c>
      <c r="I48" s="35">
        <v>178870</v>
      </c>
      <c r="J48" s="39" t="s">
        <v>3238</v>
      </c>
      <c r="K48" s="11" t="s">
        <v>2453</v>
      </c>
      <c r="L48" s="13" t="s">
        <v>2584</v>
      </c>
      <c r="M48" s="13" t="s">
        <v>2546</v>
      </c>
      <c r="N48" s="23">
        <v>26970000</v>
      </c>
      <c r="O48" s="6" t="s">
        <v>2458</v>
      </c>
      <c r="P48" s="15">
        <v>10</v>
      </c>
      <c r="Q48" s="15">
        <v>1</v>
      </c>
      <c r="R48" s="15">
        <v>518</v>
      </c>
      <c r="S48" s="15">
        <v>4</v>
      </c>
      <c r="T48" s="15">
        <v>0</v>
      </c>
      <c r="U48" s="15">
        <v>533</v>
      </c>
      <c r="V48" s="15">
        <v>527</v>
      </c>
      <c r="W48" s="15">
        <v>0</v>
      </c>
      <c r="X48" s="15">
        <v>0</v>
      </c>
      <c r="Y48" s="15">
        <v>0</v>
      </c>
      <c r="Z48" s="15">
        <v>0</v>
      </c>
      <c r="AA48" s="15">
        <v>0</v>
      </c>
      <c r="AB48" s="15">
        <v>0</v>
      </c>
      <c r="AC48" s="15">
        <v>0</v>
      </c>
      <c r="AD48" s="15">
        <v>0</v>
      </c>
      <c r="AE48" s="15">
        <v>81</v>
      </c>
      <c r="AF48" s="15">
        <v>0</v>
      </c>
      <c r="AG48" s="15" t="s">
        <v>1861</v>
      </c>
      <c r="AH48" s="15" t="s">
        <v>1861</v>
      </c>
      <c r="AI48" s="17">
        <v>289.27679999999998</v>
      </c>
      <c r="AJ48" s="17">
        <v>3023.9623999999999</v>
      </c>
      <c r="AK48" s="17">
        <v>761.77829999999994</v>
      </c>
      <c r="AL48" s="17">
        <f>SUM(Table2[[#This Row],[Company Direct Land Through FY17]:[Company Direct Land FY18 and After]])</f>
        <v>3785.7406999999998</v>
      </c>
      <c r="AM48" s="17">
        <v>1379.779</v>
      </c>
      <c r="AN48" s="17">
        <v>4985.3296</v>
      </c>
      <c r="AO48" s="17">
        <v>3633.4942999999998</v>
      </c>
      <c r="AP48" s="18">
        <f>SUM(Table2[[#This Row],[Company Direct Building Through FY17]:[Company Direct Building FY18 and After]])</f>
        <v>8618.8238999999994</v>
      </c>
      <c r="AQ48" s="17">
        <v>0</v>
      </c>
      <c r="AR48" s="17">
        <v>1568.5229999999999</v>
      </c>
      <c r="AS48" s="17">
        <v>0</v>
      </c>
      <c r="AT48" s="18">
        <f>SUM(Table2[[#This Row],[Mortgage Recording Tax Through FY17]:[Mortgage Recording Tax FY18 and After]])</f>
        <v>1568.5229999999999</v>
      </c>
      <c r="AU48" s="17">
        <v>1400.7073</v>
      </c>
      <c r="AV48" s="17">
        <v>5898.8240999999998</v>
      </c>
      <c r="AW48" s="17">
        <v>3688.6062999999999</v>
      </c>
      <c r="AX48" s="18">
        <f>SUM(Table2[[#This Row],[Pilot Savings Through FY17]:[Pilot Savings FY18 and After]])</f>
        <v>9587.4303999999993</v>
      </c>
      <c r="AY48" s="17">
        <v>0</v>
      </c>
      <c r="AZ48" s="17">
        <v>1568.5229999999999</v>
      </c>
      <c r="BA48" s="17">
        <v>0</v>
      </c>
      <c r="BB48" s="18">
        <f>SUM(Table2[[#This Row],[Mortgage Recording Tax Exemption Through FY17]:[Mortgage Recording Tax Exemption FY18 and After]])</f>
        <v>1568.5229999999999</v>
      </c>
      <c r="BC48" s="17">
        <v>498.858</v>
      </c>
      <c r="BD48" s="17">
        <v>604.75570000000005</v>
      </c>
      <c r="BE48" s="17">
        <v>1313.6865</v>
      </c>
      <c r="BF48" s="18">
        <f>SUM(Table2[[#This Row],[Indirect and Induced Land Through FY17]:[Indirect and Induced Land FY18 and After]])</f>
        <v>1918.4422</v>
      </c>
      <c r="BG48" s="17">
        <v>926.45050000000003</v>
      </c>
      <c r="BH48" s="17">
        <v>1123.1179</v>
      </c>
      <c r="BI48" s="17">
        <v>2439.7039</v>
      </c>
      <c r="BJ48" s="18">
        <f>SUM(Table2[[#This Row],[Indirect and Induced Building Through FY17]:[Indirect and Induced Building FY18 and After]])</f>
        <v>3562.8217999999997</v>
      </c>
      <c r="BK48" s="17">
        <v>1693.6569999999999</v>
      </c>
      <c r="BL48" s="17">
        <v>3838.3415</v>
      </c>
      <c r="BM48" s="17">
        <v>4460.0567000000001</v>
      </c>
      <c r="BN48" s="18">
        <f>SUM(Table2[[#This Row],[TOTAL Real Property Related Taxes Through FY17]:[TOTAL Real Property Related Taxes FY18 and After]])</f>
        <v>8298.3981999999996</v>
      </c>
      <c r="BO48" s="17">
        <v>2652.0657999999999</v>
      </c>
      <c r="BP48" s="17">
        <v>3232.5443</v>
      </c>
      <c r="BQ48" s="17">
        <v>6983.9192000000003</v>
      </c>
      <c r="BR48" s="18">
        <f>SUM(Table2[[#This Row],[Company Direct Through FY17]:[Company Direct FY18 and After]])</f>
        <v>10216.4635</v>
      </c>
      <c r="BS48" s="17">
        <v>0</v>
      </c>
      <c r="BT48" s="17">
        <v>225.4931</v>
      </c>
      <c r="BU48" s="17">
        <v>0</v>
      </c>
      <c r="BV48" s="18">
        <f>SUM(Table2[[#This Row],[Sales Tax Exemption Through FY17]:[Sales Tax Exemption FY18 and After]])</f>
        <v>225.4931</v>
      </c>
      <c r="BW48" s="17">
        <v>0</v>
      </c>
      <c r="BX48" s="17">
        <v>0</v>
      </c>
      <c r="BY48" s="17">
        <v>0</v>
      </c>
      <c r="BZ48" s="17">
        <f>SUM(Table2[[#This Row],[Energy Tax Savings Through FY17]:[Energy Tax Savings FY18 and After]])</f>
        <v>0</v>
      </c>
      <c r="CA48" s="17">
        <v>0</v>
      </c>
      <c r="CB48" s="17">
        <v>0</v>
      </c>
      <c r="CC48" s="17">
        <v>0</v>
      </c>
      <c r="CD48" s="18">
        <f>SUM(Table2[[#This Row],[Tax Exempt Bond Savings Through FY17]:[Tax Exempt Bond Savings FY18 and After]])</f>
        <v>0</v>
      </c>
      <c r="CE48" s="17">
        <v>1568.5702000000001</v>
      </c>
      <c r="CF48" s="17">
        <v>1923.1024</v>
      </c>
      <c r="CG48" s="17">
        <v>4130.6547</v>
      </c>
      <c r="CH48" s="18">
        <f>SUM(Table2[[#This Row],[Indirect and Induced Through FY17]:[Indirect and Induced FY18 and After]])</f>
        <v>6053.7570999999998</v>
      </c>
      <c r="CI48" s="17">
        <v>4220.6360000000004</v>
      </c>
      <c r="CJ48" s="17">
        <v>4930.1535999999996</v>
      </c>
      <c r="CK48" s="17">
        <v>11114.573899999999</v>
      </c>
      <c r="CL48" s="18">
        <f>SUM(Table2[[#This Row],[TOTAL Income Consumption Use Taxes Through FY17]:[TOTAL Income Consumption Use Taxes FY18 and After]])</f>
        <v>16044.727499999999</v>
      </c>
      <c r="CM48" s="17">
        <v>1400.7073</v>
      </c>
      <c r="CN48" s="17">
        <v>7692.8401999999996</v>
      </c>
      <c r="CO48" s="17">
        <v>3688.6062999999999</v>
      </c>
      <c r="CP48" s="18">
        <f>SUM(Table2[[#This Row],[Assistance Provided Through FY17]:[Assistance Provided FY18 and After]])</f>
        <v>11381.4465</v>
      </c>
      <c r="CQ48" s="17">
        <v>0</v>
      </c>
      <c r="CR48" s="17">
        <v>0</v>
      </c>
      <c r="CS48" s="17">
        <v>0</v>
      </c>
      <c r="CT48" s="18">
        <f>SUM(Table2[[#This Row],[Recapture Cancellation Reduction Amount Through FY17]:[Recapture Cancellation Reduction Amount FY18 and After]])</f>
        <v>0</v>
      </c>
      <c r="CU48" s="17">
        <v>0</v>
      </c>
      <c r="CV48" s="17">
        <v>0</v>
      </c>
      <c r="CW48" s="17">
        <v>0</v>
      </c>
      <c r="CX48" s="18">
        <f>SUM(Table2[[#This Row],[Penalty Paid Through FY17]:[Penalty Paid FY18 and After]])</f>
        <v>0</v>
      </c>
      <c r="CY48" s="17">
        <v>1400.7073</v>
      </c>
      <c r="CZ48" s="17">
        <v>7692.8401999999996</v>
      </c>
      <c r="DA48" s="17">
        <v>3688.6062999999999</v>
      </c>
      <c r="DB48" s="18">
        <f>SUM(Table2[[#This Row],[TOTAL Assistance Net of Recapture Penalties Through FY17]:[TOTAL Assistance Net of Recapture Penalties FY18 and After]])</f>
        <v>11381.4465</v>
      </c>
      <c r="DC48" s="17">
        <v>4321.1216000000004</v>
      </c>
      <c r="DD48" s="17">
        <v>12810.3593</v>
      </c>
      <c r="DE48" s="17">
        <v>11379.191800000001</v>
      </c>
      <c r="DF48" s="18">
        <f>SUM(Table2[[#This Row],[Company Direct Tax Revenue Before Assistance Through FY17]:[Company Direct Tax Revenue Before Assistance FY18 and After]])</f>
        <v>24189.551100000001</v>
      </c>
      <c r="DG48" s="17">
        <v>2993.8787000000002</v>
      </c>
      <c r="DH48" s="17">
        <v>3650.9760000000001</v>
      </c>
      <c r="DI48" s="17">
        <v>7884.0451000000003</v>
      </c>
      <c r="DJ48" s="18">
        <f>SUM(Table2[[#This Row],[Indirect and Induced Tax Revenues Through FY17]:[Indirect and Induced Tax Revenues FY18 and After]])</f>
        <v>11535.0211</v>
      </c>
      <c r="DK48" s="17">
        <v>7315.0002999999997</v>
      </c>
      <c r="DL48" s="17">
        <v>16461.335299999999</v>
      </c>
      <c r="DM48" s="17">
        <v>19263.2369</v>
      </c>
      <c r="DN48" s="17">
        <f>SUM(Table2[[#This Row],[TOTAL Tax Revenues Before Assistance Through FY17]:[TOTAL Tax Revenues Before Assistance FY18 and After]])</f>
        <v>35724.572199999995</v>
      </c>
      <c r="DO48" s="17">
        <v>5914.2929999999997</v>
      </c>
      <c r="DP48" s="17">
        <v>8768.4951000000001</v>
      </c>
      <c r="DQ48" s="17">
        <v>15574.6306</v>
      </c>
      <c r="DR48" s="20">
        <f>SUM(Table2[[#This Row],[TOTAL Tax Revenues Net of Assistance Recapture and Penalty Through FY17]:[TOTAL Tax Revenues Net of Assistance Recapture and Penalty FY18 and After]])</f>
        <v>24343.125700000001</v>
      </c>
      <c r="DS48" s="20">
        <v>0</v>
      </c>
      <c r="DT48" s="20">
        <v>0</v>
      </c>
      <c r="DU48" s="20">
        <v>0</v>
      </c>
      <c r="DV48" s="20">
        <v>0</v>
      </c>
      <c r="DW48" s="15">
        <v>63</v>
      </c>
      <c r="DX48" s="15">
        <v>5</v>
      </c>
      <c r="DY48" s="15">
        <v>0</v>
      </c>
      <c r="DZ48" s="15">
        <v>465</v>
      </c>
      <c r="EA48" s="15">
        <v>63</v>
      </c>
      <c r="EB48" s="15">
        <v>5</v>
      </c>
      <c r="EC48" s="15">
        <v>0</v>
      </c>
      <c r="ED48" s="15">
        <v>465</v>
      </c>
      <c r="EE48" s="15">
        <v>100</v>
      </c>
      <c r="EF48" s="15">
        <v>100</v>
      </c>
      <c r="EG48" s="15">
        <v>0</v>
      </c>
      <c r="EH48" s="15">
        <v>100</v>
      </c>
      <c r="EI48" s="15">
        <f>SUM(Table2[[#This Row],[Total Industrial Employees FY17]:[Total Other Employees FY17]])</f>
        <v>533</v>
      </c>
      <c r="EJ48" s="15">
        <f>SUM(Table2[[#This Row],[Number of Industrial Employees Earning More than Living Wage FY17]:[Number of Other Employees Earning More than Living Wage FY17]])</f>
        <v>533</v>
      </c>
      <c r="EK48" s="15">
        <v>100</v>
      </c>
    </row>
    <row r="49" spans="1:141" x14ac:dyDescent="0.2">
      <c r="A49" s="6">
        <v>92895</v>
      </c>
      <c r="B49" s="6" t="s">
        <v>1002</v>
      </c>
      <c r="C49" s="7" t="s">
        <v>1042</v>
      </c>
      <c r="D49" s="7" t="s">
        <v>12</v>
      </c>
      <c r="E49" s="33">
        <v>31</v>
      </c>
      <c r="F49" s="8" t="s">
        <v>1997</v>
      </c>
      <c r="G49" s="41" t="s">
        <v>2079</v>
      </c>
      <c r="H49" s="35">
        <v>321757</v>
      </c>
      <c r="I49" s="35">
        <v>141782</v>
      </c>
      <c r="J49" s="39" t="s">
        <v>3238</v>
      </c>
      <c r="K49" s="11" t="s">
        <v>2453</v>
      </c>
      <c r="L49" s="13" t="s">
        <v>2584</v>
      </c>
      <c r="M49" s="13" t="s">
        <v>2546</v>
      </c>
      <c r="N49" s="23">
        <v>26970000</v>
      </c>
      <c r="O49" s="6" t="s">
        <v>2458</v>
      </c>
      <c r="P49" s="15">
        <v>0</v>
      </c>
      <c r="Q49" s="15">
        <v>1</v>
      </c>
      <c r="R49" s="15">
        <v>150</v>
      </c>
      <c r="S49" s="15">
        <v>24</v>
      </c>
      <c r="T49" s="15">
        <v>0</v>
      </c>
      <c r="U49" s="15">
        <v>175</v>
      </c>
      <c r="V49" s="15">
        <v>174</v>
      </c>
      <c r="W49" s="15">
        <v>0</v>
      </c>
      <c r="X49" s="15">
        <v>0</v>
      </c>
      <c r="Y49" s="15">
        <v>0</v>
      </c>
      <c r="Z49" s="15">
        <v>0</v>
      </c>
      <c r="AA49" s="15">
        <v>0</v>
      </c>
      <c r="AB49" s="15">
        <v>0</v>
      </c>
      <c r="AC49" s="15">
        <v>0</v>
      </c>
      <c r="AD49" s="15">
        <v>0</v>
      </c>
      <c r="AE49" s="15">
        <v>0</v>
      </c>
      <c r="AF49" s="15">
        <v>0</v>
      </c>
      <c r="AG49" s="15" t="s">
        <v>1861</v>
      </c>
      <c r="AH49" s="15" t="s">
        <v>1861</v>
      </c>
      <c r="AI49" s="17">
        <v>196.71170000000001</v>
      </c>
      <c r="AJ49" s="17">
        <v>2479.0601000000001</v>
      </c>
      <c r="AK49" s="17">
        <v>518.01840000000004</v>
      </c>
      <c r="AL49" s="17">
        <f>SUM(Table2[[#This Row],[Company Direct Land Through FY17]:[Company Direct Land FY18 and After]])</f>
        <v>2997.0785000000001</v>
      </c>
      <c r="AM49" s="17">
        <v>777.53790000000004</v>
      </c>
      <c r="AN49" s="17">
        <v>3176.3897000000002</v>
      </c>
      <c r="AO49" s="17">
        <v>2047.5590999999999</v>
      </c>
      <c r="AP49" s="18">
        <f>SUM(Table2[[#This Row],[Company Direct Building Through FY17]:[Company Direct Building FY18 and After]])</f>
        <v>5223.9488000000001</v>
      </c>
      <c r="AQ49" s="17">
        <v>0</v>
      </c>
      <c r="AR49" s="17">
        <v>1568.5229999999999</v>
      </c>
      <c r="AS49" s="17">
        <v>0</v>
      </c>
      <c r="AT49" s="18">
        <f>SUM(Table2[[#This Row],[Mortgage Recording Tax Through FY17]:[Mortgage Recording Tax FY18 and After]])</f>
        <v>1568.5229999999999</v>
      </c>
      <c r="AU49" s="17">
        <v>765.00450000000001</v>
      </c>
      <c r="AV49" s="17">
        <v>3859.1943000000001</v>
      </c>
      <c r="AW49" s="17">
        <v>2014.5540000000001</v>
      </c>
      <c r="AX49" s="18">
        <f>SUM(Table2[[#This Row],[Pilot Savings Through FY17]:[Pilot Savings FY18 and After]])</f>
        <v>5873.7483000000002</v>
      </c>
      <c r="AY49" s="17">
        <v>0</v>
      </c>
      <c r="AZ49" s="17">
        <v>1568.5229999999999</v>
      </c>
      <c r="BA49" s="17">
        <v>0</v>
      </c>
      <c r="BB49" s="18">
        <f>SUM(Table2[[#This Row],[Mortgage Recording Tax Exemption Through FY17]:[Mortgage Recording Tax Exemption FY18 and After]])</f>
        <v>1568.5229999999999</v>
      </c>
      <c r="BC49" s="17">
        <v>164.7081</v>
      </c>
      <c r="BD49" s="17">
        <v>183.1122</v>
      </c>
      <c r="BE49" s="17">
        <v>433.7405</v>
      </c>
      <c r="BF49" s="18">
        <f>SUM(Table2[[#This Row],[Indirect and Induced Land Through FY17]:[Indirect and Induced Land FY18 and After]])</f>
        <v>616.85270000000003</v>
      </c>
      <c r="BG49" s="17">
        <v>305.88650000000001</v>
      </c>
      <c r="BH49" s="17">
        <v>340.06569999999999</v>
      </c>
      <c r="BI49" s="17">
        <v>805.51790000000005</v>
      </c>
      <c r="BJ49" s="18">
        <f>SUM(Table2[[#This Row],[Indirect and Induced Building Through FY17]:[Indirect and Induced Building FY18 and After]])</f>
        <v>1145.5835999999999</v>
      </c>
      <c r="BK49" s="17">
        <v>679.83969999999999</v>
      </c>
      <c r="BL49" s="17">
        <v>2319.4333999999999</v>
      </c>
      <c r="BM49" s="17">
        <v>1790.2819</v>
      </c>
      <c r="BN49" s="18">
        <f>SUM(Table2[[#This Row],[TOTAL Real Property Related Taxes Through FY17]:[TOTAL Real Property Related Taxes FY18 and After]])</f>
        <v>4109.7152999999998</v>
      </c>
      <c r="BO49" s="17">
        <v>875.63459999999998</v>
      </c>
      <c r="BP49" s="17">
        <v>975.69219999999996</v>
      </c>
      <c r="BQ49" s="17">
        <v>2305.8863000000001</v>
      </c>
      <c r="BR49" s="18">
        <f>SUM(Table2[[#This Row],[Company Direct Through FY17]:[Company Direct FY18 and After]])</f>
        <v>3281.5785000000001</v>
      </c>
      <c r="BS49" s="17">
        <v>0</v>
      </c>
      <c r="BT49" s="17">
        <v>176.62139999999999</v>
      </c>
      <c r="BU49" s="17">
        <v>0</v>
      </c>
      <c r="BV49" s="18">
        <f>SUM(Table2[[#This Row],[Sales Tax Exemption Through FY17]:[Sales Tax Exemption FY18 and After]])</f>
        <v>176.62139999999999</v>
      </c>
      <c r="BW49" s="17">
        <v>0</v>
      </c>
      <c r="BX49" s="17">
        <v>0</v>
      </c>
      <c r="BY49" s="17">
        <v>0</v>
      </c>
      <c r="BZ49" s="17">
        <f>SUM(Table2[[#This Row],[Energy Tax Savings Through FY17]:[Energy Tax Savings FY18 and After]])</f>
        <v>0</v>
      </c>
      <c r="CA49" s="17">
        <v>0</v>
      </c>
      <c r="CB49" s="17">
        <v>0</v>
      </c>
      <c r="CC49" s="17">
        <v>0</v>
      </c>
      <c r="CD49" s="18">
        <f>SUM(Table2[[#This Row],[Tax Exempt Bond Savings Through FY17]:[Tax Exempt Bond Savings FY18 and After]])</f>
        <v>0</v>
      </c>
      <c r="CE49" s="17">
        <v>517.89549999999997</v>
      </c>
      <c r="CF49" s="17">
        <v>583.52359999999999</v>
      </c>
      <c r="CG49" s="17">
        <v>1363.8199</v>
      </c>
      <c r="CH49" s="18">
        <f>SUM(Table2[[#This Row],[Indirect and Induced Through FY17]:[Indirect and Induced FY18 and After]])</f>
        <v>1947.3434999999999</v>
      </c>
      <c r="CI49" s="17">
        <v>1393.5300999999999</v>
      </c>
      <c r="CJ49" s="17">
        <v>1382.5944</v>
      </c>
      <c r="CK49" s="17">
        <v>3669.7062000000001</v>
      </c>
      <c r="CL49" s="18">
        <f>SUM(Table2[[#This Row],[TOTAL Income Consumption Use Taxes Through FY17]:[TOTAL Income Consumption Use Taxes FY18 and After]])</f>
        <v>5052.3006000000005</v>
      </c>
      <c r="CM49" s="17">
        <v>765.00450000000001</v>
      </c>
      <c r="CN49" s="17">
        <v>5604.3387000000002</v>
      </c>
      <c r="CO49" s="17">
        <v>2014.5540000000001</v>
      </c>
      <c r="CP49" s="18">
        <f>SUM(Table2[[#This Row],[Assistance Provided Through FY17]:[Assistance Provided FY18 and After]])</f>
        <v>7618.8927000000003</v>
      </c>
      <c r="CQ49" s="17">
        <v>0</v>
      </c>
      <c r="CR49" s="17">
        <v>0</v>
      </c>
      <c r="CS49" s="17">
        <v>0</v>
      </c>
      <c r="CT49" s="18">
        <f>SUM(Table2[[#This Row],[Recapture Cancellation Reduction Amount Through FY17]:[Recapture Cancellation Reduction Amount FY18 and After]])</f>
        <v>0</v>
      </c>
      <c r="CU49" s="17">
        <v>0</v>
      </c>
      <c r="CV49" s="17">
        <v>0</v>
      </c>
      <c r="CW49" s="17">
        <v>0</v>
      </c>
      <c r="CX49" s="18">
        <f>SUM(Table2[[#This Row],[Penalty Paid Through FY17]:[Penalty Paid FY18 and After]])</f>
        <v>0</v>
      </c>
      <c r="CY49" s="17">
        <v>765.00450000000001</v>
      </c>
      <c r="CZ49" s="17">
        <v>5604.3387000000002</v>
      </c>
      <c r="DA49" s="17">
        <v>2014.5540000000001</v>
      </c>
      <c r="DB49" s="18">
        <f>SUM(Table2[[#This Row],[TOTAL Assistance Net of Recapture Penalties Through FY17]:[TOTAL Assistance Net of Recapture Penalties FY18 and After]])</f>
        <v>7618.8927000000003</v>
      </c>
      <c r="DC49" s="17">
        <v>1849.8842</v>
      </c>
      <c r="DD49" s="17">
        <v>8199.6650000000009</v>
      </c>
      <c r="DE49" s="17">
        <v>4871.4638000000004</v>
      </c>
      <c r="DF49" s="18">
        <f>SUM(Table2[[#This Row],[Company Direct Tax Revenue Before Assistance Through FY17]:[Company Direct Tax Revenue Before Assistance FY18 and After]])</f>
        <v>13071.128800000002</v>
      </c>
      <c r="DG49" s="17">
        <v>988.49009999999998</v>
      </c>
      <c r="DH49" s="17">
        <v>1106.7014999999999</v>
      </c>
      <c r="DI49" s="17">
        <v>2603.0783000000001</v>
      </c>
      <c r="DJ49" s="18">
        <f>SUM(Table2[[#This Row],[Indirect and Induced Tax Revenues Through FY17]:[Indirect and Induced Tax Revenues FY18 and After]])</f>
        <v>3709.7798000000003</v>
      </c>
      <c r="DK49" s="17">
        <v>2838.3742999999999</v>
      </c>
      <c r="DL49" s="17">
        <v>9306.3665000000001</v>
      </c>
      <c r="DM49" s="17">
        <v>7474.5420999999997</v>
      </c>
      <c r="DN49" s="17">
        <f>SUM(Table2[[#This Row],[TOTAL Tax Revenues Before Assistance Through FY17]:[TOTAL Tax Revenues Before Assistance FY18 and After]])</f>
        <v>16780.908599999999</v>
      </c>
      <c r="DO49" s="17">
        <v>2073.3697999999999</v>
      </c>
      <c r="DP49" s="17">
        <v>3702.0277999999998</v>
      </c>
      <c r="DQ49" s="17">
        <v>5459.9880999999996</v>
      </c>
      <c r="DR49" s="20">
        <f>SUM(Table2[[#This Row],[TOTAL Tax Revenues Net of Assistance Recapture and Penalty Through FY17]:[TOTAL Tax Revenues Net of Assistance Recapture and Penalty FY18 and After]])</f>
        <v>9162.0158999999985</v>
      </c>
      <c r="DS49" s="20">
        <v>0</v>
      </c>
      <c r="DT49" s="20">
        <v>0</v>
      </c>
      <c r="DU49" s="20">
        <v>0</v>
      </c>
      <c r="DV49" s="20">
        <v>0</v>
      </c>
      <c r="DW49" s="15">
        <v>48</v>
      </c>
      <c r="DX49" s="15">
        <v>0</v>
      </c>
      <c r="DY49" s="15">
        <v>39</v>
      </c>
      <c r="DZ49" s="15">
        <v>88</v>
      </c>
      <c r="EA49" s="15">
        <v>48</v>
      </c>
      <c r="EB49" s="15">
        <v>0</v>
      </c>
      <c r="EC49" s="15">
        <v>39</v>
      </c>
      <c r="ED49" s="15">
        <v>88</v>
      </c>
      <c r="EE49" s="15">
        <v>100</v>
      </c>
      <c r="EF49" s="15">
        <v>0</v>
      </c>
      <c r="EG49" s="15">
        <v>100</v>
      </c>
      <c r="EH49" s="15">
        <v>100</v>
      </c>
      <c r="EI49" s="15">
        <f>SUM(Table2[[#This Row],[Total Industrial Employees FY17]:[Total Other Employees FY17]])</f>
        <v>175</v>
      </c>
      <c r="EJ49" s="15">
        <f>SUM(Table2[[#This Row],[Number of Industrial Employees Earning More than Living Wage FY17]:[Number of Other Employees Earning More than Living Wage FY17]])</f>
        <v>175</v>
      </c>
      <c r="EK49" s="15">
        <v>100</v>
      </c>
    </row>
    <row r="50" spans="1:141" x14ac:dyDescent="0.2">
      <c r="A50" s="6">
        <v>92843</v>
      </c>
      <c r="B50" s="6" t="s">
        <v>128</v>
      </c>
      <c r="C50" s="7" t="s">
        <v>129</v>
      </c>
      <c r="D50" s="7" t="s">
        <v>9</v>
      </c>
      <c r="E50" s="33">
        <v>42</v>
      </c>
      <c r="F50" s="8" t="s">
        <v>2070</v>
      </c>
      <c r="G50" s="41" t="s">
        <v>1865</v>
      </c>
      <c r="H50" s="35">
        <v>64000</v>
      </c>
      <c r="I50" s="35">
        <v>309665</v>
      </c>
      <c r="J50" s="39" t="s">
        <v>3268</v>
      </c>
      <c r="K50" s="11" t="s">
        <v>2519</v>
      </c>
      <c r="L50" s="13" t="s">
        <v>2651</v>
      </c>
      <c r="M50" s="13" t="s">
        <v>2655</v>
      </c>
      <c r="N50" s="23">
        <v>13660000</v>
      </c>
      <c r="O50" s="6" t="s">
        <v>2503</v>
      </c>
      <c r="P50" s="15">
        <v>0</v>
      </c>
      <c r="Q50" s="15">
        <v>0</v>
      </c>
      <c r="R50" s="15">
        <v>0</v>
      </c>
      <c r="S50" s="15">
        <v>0</v>
      </c>
      <c r="T50" s="15">
        <v>7</v>
      </c>
      <c r="U50" s="15">
        <v>7</v>
      </c>
      <c r="V50" s="15">
        <v>7</v>
      </c>
      <c r="W50" s="15">
        <v>7</v>
      </c>
      <c r="X50" s="15">
        <v>0</v>
      </c>
      <c r="Y50" s="15">
        <v>0</v>
      </c>
      <c r="Z50" s="15">
        <v>12</v>
      </c>
      <c r="AA50" s="15">
        <v>0</v>
      </c>
      <c r="AB50" s="15">
        <v>0</v>
      </c>
      <c r="AC50" s="15">
        <v>0</v>
      </c>
      <c r="AD50" s="15">
        <v>0</v>
      </c>
      <c r="AE50" s="15">
        <v>0</v>
      </c>
      <c r="AF50" s="15">
        <v>0</v>
      </c>
      <c r="AG50" s="15" t="s">
        <v>1861</v>
      </c>
      <c r="AH50" s="15" t="s">
        <v>1861</v>
      </c>
      <c r="AI50" s="17">
        <v>0</v>
      </c>
      <c r="AJ50" s="17">
        <v>0</v>
      </c>
      <c r="AK50" s="17">
        <v>0</v>
      </c>
      <c r="AL50" s="17">
        <f>SUM(Table2[[#This Row],[Company Direct Land Through FY17]:[Company Direct Land FY18 and After]])</f>
        <v>0</v>
      </c>
      <c r="AM50" s="17">
        <v>0</v>
      </c>
      <c r="AN50" s="17">
        <v>0</v>
      </c>
      <c r="AO50" s="17">
        <v>0</v>
      </c>
      <c r="AP50" s="18">
        <f>SUM(Table2[[#This Row],[Company Direct Building Through FY17]:[Company Direct Building FY18 and After]])</f>
        <v>0</v>
      </c>
      <c r="AQ50" s="17">
        <v>0</v>
      </c>
      <c r="AR50" s="17">
        <v>221.97499999999999</v>
      </c>
      <c r="AS50" s="17">
        <v>0</v>
      </c>
      <c r="AT50" s="18">
        <f>SUM(Table2[[#This Row],[Mortgage Recording Tax Through FY17]:[Mortgage Recording Tax FY18 and After]])</f>
        <v>221.97499999999999</v>
      </c>
      <c r="AU50" s="17">
        <v>0</v>
      </c>
      <c r="AV50" s="17">
        <v>0</v>
      </c>
      <c r="AW50" s="17">
        <v>0</v>
      </c>
      <c r="AX50" s="18">
        <f>SUM(Table2[[#This Row],[Pilot Savings Through FY17]:[Pilot Savings FY18 and After]])</f>
        <v>0</v>
      </c>
      <c r="AY50" s="17">
        <v>0</v>
      </c>
      <c r="AZ50" s="17">
        <v>0</v>
      </c>
      <c r="BA50" s="17">
        <v>0</v>
      </c>
      <c r="BB50" s="18">
        <f>SUM(Table2[[#This Row],[Mortgage Recording Tax Exemption Through FY17]:[Mortgage Recording Tax Exemption FY18 and After]])</f>
        <v>0</v>
      </c>
      <c r="BC50" s="17">
        <v>19.690000000000001</v>
      </c>
      <c r="BD50" s="17">
        <v>51.8795</v>
      </c>
      <c r="BE50" s="17">
        <v>8.9466000000000001</v>
      </c>
      <c r="BF50" s="18">
        <f>SUM(Table2[[#This Row],[Indirect and Induced Land Through FY17]:[Indirect and Induced Land FY18 and After]])</f>
        <v>60.826099999999997</v>
      </c>
      <c r="BG50" s="17">
        <v>36.567100000000003</v>
      </c>
      <c r="BH50" s="17">
        <v>96.3476</v>
      </c>
      <c r="BI50" s="17">
        <v>16.615200000000002</v>
      </c>
      <c r="BJ50" s="18">
        <f>SUM(Table2[[#This Row],[Indirect and Induced Building Through FY17]:[Indirect and Induced Building FY18 and After]])</f>
        <v>112.9628</v>
      </c>
      <c r="BK50" s="17">
        <v>56.257100000000001</v>
      </c>
      <c r="BL50" s="17">
        <v>370.20209999999997</v>
      </c>
      <c r="BM50" s="17">
        <v>25.561800000000002</v>
      </c>
      <c r="BN50" s="18">
        <f>SUM(Table2[[#This Row],[TOTAL Real Property Related Taxes Through FY17]:[TOTAL Real Property Related Taxes FY18 and After]])</f>
        <v>395.76389999999998</v>
      </c>
      <c r="BO50" s="17">
        <v>60.918300000000002</v>
      </c>
      <c r="BP50" s="17">
        <v>172.8586</v>
      </c>
      <c r="BQ50" s="17">
        <v>21.021599999999999</v>
      </c>
      <c r="BR50" s="18">
        <f>SUM(Table2[[#This Row],[Company Direct Through FY17]:[Company Direct FY18 and After]])</f>
        <v>193.8802</v>
      </c>
      <c r="BS50" s="17">
        <v>0</v>
      </c>
      <c r="BT50" s="17">
        <v>0</v>
      </c>
      <c r="BU50" s="17">
        <v>0</v>
      </c>
      <c r="BV50" s="18">
        <f>SUM(Table2[[#This Row],[Sales Tax Exemption Through FY17]:[Sales Tax Exemption FY18 and After]])</f>
        <v>0</v>
      </c>
      <c r="BW50" s="17">
        <v>0</v>
      </c>
      <c r="BX50" s="17">
        <v>0</v>
      </c>
      <c r="BY50" s="17">
        <v>0</v>
      </c>
      <c r="BZ50" s="17">
        <f>SUM(Table2[[#This Row],[Energy Tax Savings Through FY17]:[Energy Tax Savings FY18 and After]])</f>
        <v>0</v>
      </c>
      <c r="CA50" s="17">
        <v>6.6010999999999997</v>
      </c>
      <c r="CB50" s="17">
        <v>158.49959999999999</v>
      </c>
      <c r="CC50" s="17">
        <v>4.4584999999999999</v>
      </c>
      <c r="CD50" s="18">
        <f>SUM(Table2[[#This Row],[Tax Exempt Bond Savings Through FY17]:[Tax Exempt Bond Savings FY18 and After]])</f>
        <v>162.95809999999997</v>
      </c>
      <c r="CE50" s="17">
        <v>67.401399999999995</v>
      </c>
      <c r="CF50" s="17">
        <v>197.29740000000001</v>
      </c>
      <c r="CG50" s="17">
        <v>48.703400000000002</v>
      </c>
      <c r="CH50" s="18">
        <f>SUM(Table2[[#This Row],[Indirect and Induced Through FY17]:[Indirect and Induced FY18 and After]])</f>
        <v>246.00080000000003</v>
      </c>
      <c r="CI50" s="17">
        <v>121.7186</v>
      </c>
      <c r="CJ50" s="17">
        <v>211.65639999999999</v>
      </c>
      <c r="CK50" s="17">
        <v>65.266499999999994</v>
      </c>
      <c r="CL50" s="18">
        <f>SUM(Table2[[#This Row],[TOTAL Income Consumption Use Taxes Through FY17]:[TOTAL Income Consumption Use Taxes FY18 and After]])</f>
        <v>276.92289999999997</v>
      </c>
      <c r="CM50" s="17">
        <v>6.6010999999999997</v>
      </c>
      <c r="CN50" s="17">
        <v>158.49959999999999</v>
      </c>
      <c r="CO50" s="17">
        <v>4.4584999999999999</v>
      </c>
      <c r="CP50" s="18">
        <f>SUM(Table2[[#This Row],[Assistance Provided Through FY17]:[Assistance Provided FY18 and After]])</f>
        <v>162.95809999999997</v>
      </c>
      <c r="CQ50" s="17">
        <v>0</v>
      </c>
      <c r="CR50" s="17">
        <v>0</v>
      </c>
      <c r="CS50" s="17">
        <v>0</v>
      </c>
      <c r="CT50" s="18">
        <f>SUM(Table2[[#This Row],[Recapture Cancellation Reduction Amount Through FY17]:[Recapture Cancellation Reduction Amount FY18 and After]])</f>
        <v>0</v>
      </c>
      <c r="CU50" s="17">
        <v>0</v>
      </c>
      <c r="CV50" s="17">
        <v>0</v>
      </c>
      <c r="CW50" s="17">
        <v>0</v>
      </c>
      <c r="CX50" s="18">
        <f>SUM(Table2[[#This Row],[Penalty Paid Through FY17]:[Penalty Paid FY18 and After]])</f>
        <v>0</v>
      </c>
      <c r="CY50" s="17">
        <v>6.6010999999999997</v>
      </c>
      <c r="CZ50" s="17">
        <v>158.49959999999999</v>
      </c>
      <c r="DA50" s="17">
        <v>4.4584999999999999</v>
      </c>
      <c r="DB50" s="18">
        <f>SUM(Table2[[#This Row],[TOTAL Assistance Net of Recapture Penalties Through FY17]:[TOTAL Assistance Net of Recapture Penalties FY18 and After]])</f>
        <v>162.95809999999997</v>
      </c>
      <c r="DC50" s="17">
        <v>60.918300000000002</v>
      </c>
      <c r="DD50" s="17">
        <v>394.83359999999999</v>
      </c>
      <c r="DE50" s="17">
        <v>21.021599999999999</v>
      </c>
      <c r="DF50" s="18">
        <f>SUM(Table2[[#This Row],[Company Direct Tax Revenue Before Assistance Through FY17]:[Company Direct Tax Revenue Before Assistance FY18 and After]])</f>
        <v>415.85519999999997</v>
      </c>
      <c r="DG50" s="17">
        <v>123.6585</v>
      </c>
      <c r="DH50" s="17">
        <v>345.52449999999999</v>
      </c>
      <c r="DI50" s="17">
        <v>74.265199999999993</v>
      </c>
      <c r="DJ50" s="18">
        <f>SUM(Table2[[#This Row],[Indirect and Induced Tax Revenues Through FY17]:[Indirect and Induced Tax Revenues FY18 and After]])</f>
        <v>419.78969999999998</v>
      </c>
      <c r="DK50" s="17">
        <v>184.57679999999999</v>
      </c>
      <c r="DL50" s="17">
        <v>740.35810000000004</v>
      </c>
      <c r="DM50" s="17">
        <v>95.286799999999999</v>
      </c>
      <c r="DN50" s="17">
        <f>SUM(Table2[[#This Row],[TOTAL Tax Revenues Before Assistance Through FY17]:[TOTAL Tax Revenues Before Assistance FY18 and After]])</f>
        <v>835.64490000000001</v>
      </c>
      <c r="DO50" s="17">
        <v>177.97569999999999</v>
      </c>
      <c r="DP50" s="17">
        <v>581.85850000000005</v>
      </c>
      <c r="DQ50" s="17">
        <v>90.828299999999999</v>
      </c>
      <c r="DR50" s="20">
        <f>SUM(Table2[[#This Row],[TOTAL Tax Revenues Net of Assistance Recapture and Penalty Through FY17]:[TOTAL Tax Revenues Net of Assistance Recapture and Penalty FY18 and After]])</f>
        <v>672.68680000000006</v>
      </c>
      <c r="DS50" s="20">
        <v>0</v>
      </c>
      <c r="DT50" s="20">
        <v>0</v>
      </c>
      <c r="DU50" s="20">
        <v>0</v>
      </c>
      <c r="DV50" s="20">
        <v>0</v>
      </c>
      <c r="DW50" s="15">
        <v>0</v>
      </c>
      <c r="DX50" s="15">
        <v>0</v>
      </c>
      <c r="DY50" s="15">
        <v>0</v>
      </c>
      <c r="DZ50" s="15">
        <v>7</v>
      </c>
      <c r="EA50" s="15">
        <v>0</v>
      </c>
      <c r="EB50" s="15">
        <v>0</v>
      </c>
      <c r="EC50" s="15">
        <v>0</v>
      </c>
      <c r="ED50" s="15">
        <v>7</v>
      </c>
      <c r="EE50" s="15">
        <v>0</v>
      </c>
      <c r="EF50" s="15">
        <v>0</v>
      </c>
      <c r="EG50" s="15">
        <v>0</v>
      </c>
      <c r="EH50" s="15">
        <v>100</v>
      </c>
      <c r="EI50" s="15">
        <f>SUM(Table2[[#This Row],[Total Industrial Employees FY17]:[Total Other Employees FY17]])</f>
        <v>7</v>
      </c>
      <c r="EJ50" s="15">
        <f>SUM(Table2[[#This Row],[Number of Industrial Employees Earning More than Living Wage FY17]:[Number of Other Employees Earning More than Living Wage FY17]])</f>
        <v>7</v>
      </c>
      <c r="EK50" s="15">
        <v>100</v>
      </c>
    </row>
    <row r="51" spans="1:141" x14ac:dyDescent="0.2">
      <c r="A51" s="6">
        <v>94084</v>
      </c>
      <c r="B51" s="6" t="s">
        <v>1603</v>
      </c>
      <c r="C51" s="7" t="s">
        <v>635</v>
      </c>
      <c r="D51" s="7" t="s">
        <v>19</v>
      </c>
      <c r="E51" s="33">
        <v>6</v>
      </c>
      <c r="F51" s="8" t="s">
        <v>2258</v>
      </c>
      <c r="G51" s="41" t="s">
        <v>2360</v>
      </c>
      <c r="H51" s="35">
        <v>30054</v>
      </c>
      <c r="I51" s="35">
        <v>137000</v>
      </c>
      <c r="J51" s="39" t="s">
        <v>3267</v>
      </c>
      <c r="K51" s="11" t="s">
        <v>2804</v>
      </c>
      <c r="L51" s="13" t="s">
        <v>3102</v>
      </c>
      <c r="M51" s="13" t="s">
        <v>3103</v>
      </c>
      <c r="N51" s="23">
        <v>21000000</v>
      </c>
      <c r="O51" s="6" t="s">
        <v>2518</v>
      </c>
      <c r="P51" s="15">
        <v>49</v>
      </c>
      <c r="Q51" s="15">
        <v>387</v>
      </c>
      <c r="R51" s="15">
        <v>99</v>
      </c>
      <c r="S51" s="15">
        <v>10</v>
      </c>
      <c r="T51" s="15">
        <v>60</v>
      </c>
      <c r="U51" s="15">
        <v>605</v>
      </c>
      <c r="V51" s="15">
        <v>386</v>
      </c>
      <c r="W51" s="15">
        <v>82</v>
      </c>
      <c r="X51" s="15">
        <v>0</v>
      </c>
      <c r="Y51" s="15">
        <v>235</v>
      </c>
      <c r="Z51" s="15">
        <v>41</v>
      </c>
      <c r="AA51" s="15">
        <v>46</v>
      </c>
      <c r="AB51" s="15">
        <v>52</v>
      </c>
      <c r="AC51" s="15">
        <v>7</v>
      </c>
      <c r="AD51" s="15">
        <v>5</v>
      </c>
      <c r="AE51" s="15">
        <v>0</v>
      </c>
      <c r="AF51" s="15">
        <v>46</v>
      </c>
      <c r="AG51" s="15" t="s">
        <v>1860</v>
      </c>
      <c r="AH51" s="15" t="s">
        <v>1861</v>
      </c>
      <c r="AI51" s="17">
        <v>0</v>
      </c>
      <c r="AJ51" s="17">
        <v>0</v>
      </c>
      <c r="AK51" s="17">
        <v>0</v>
      </c>
      <c r="AL51" s="17">
        <f>SUM(Table2[[#This Row],[Company Direct Land Through FY17]:[Company Direct Land FY18 and After]])</f>
        <v>0</v>
      </c>
      <c r="AM51" s="17">
        <v>0</v>
      </c>
      <c r="AN51" s="17">
        <v>0</v>
      </c>
      <c r="AO51" s="17">
        <v>0</v>
      </c>
      <c r="AP51" s="18">
        <f>SUM(Table2[[#This Row],[Company Direct Building Through FY17]:[Company Direct Building FY18 and After]])</f>
        <v>0</v>
      </c>
      <c r="AQ51" s="17">
        <v>0</v>
      </c>
      <c r="AR51" s="17">
        <v>343.98</v>
      </c>
      <c r="AS51" s="17">
        <v>0</v>
      </c>
      <c r="AT51" s="18">
        <f>SUM(Table2[[#This Row],[Mortgage Recording Tax Through FY17]:[Mortgage Recording Tax FY18 and After]])</f>
        <v>343.98</v>
      </c>
      <c r="AU51" s="17">
        <v>0</v>
      </c>
      <c r="AV51" s="17">
        <v>0</v>
      </c>
      <c r="AW51" s="17">
        <v>0</v>
      </c>
      <c r="AX51" s="18">
        <f>SUM(Table2[[#This Row],[Pilot Savings Through FY17]:[Pilot Savings FY18 and After]])</f>
        <v>0</v>
      </c>
      <c r="AY51" s="17">
        <v>0</v>
      </c>
      <c r="AZ51" s="17">
        <v>343.98</v>
      </c>
      <c r="BA51" s="17">
        <v>0</v>
      </c>
      <c r="BB51" s="18">
        <f>SUM(Table2[[#This Row],[Mortgage Recording Tax Exemption Through FY17]:[Mortgage Recording Tax Exemption FY18 and After]])</f>
        <v>343.98</v>
      </c>
      <c r="BC51" s="17">
        <v>382.46660000000003</v>
      </c>
      <c r="BD51" s="17">
        <v>689.83910000000003</v>
      </c>
      <c r="BE51" s="17">
        <v>2210.6404000000002</v>
      </c>
      <c r="BF51" s="18">
        <f>SUM(Table2[[#This Row],[Indirect and Induced Land Through FY17]:[Indirect and Induced Land FY18 and After]])</f>
        <v>2900.4795000000004</v>
      </c>
      <c r="BG51" s="17">
        <v>710.29510000000005</v>
      </c>
      <c r="BH51" s="17">
        <v>1281.1297</v>
      </c>
      <c r="BI51" s="17">
        <v>4105.4736999999996</v>
      </c>
      <c r="BJ51" s="18">
        <f>SUM(Table2[[#This Row],[Indirect and Induced Building Through FY17]:[Indirect and Induced Building FY18 and After]])</f>
        <v>5386.6034</v>
      </c>
      <c r="BK51" s="17">
        <v>1092.7617</v>
      </c>
      <c r="BL51" s="17">
        <v>1970.9688000000001</v>
      </c>
      <c r="BM51" s="17">
        <v>6316.1140999999998</v>
      </c>
      <c r="BN51" s="18">
        <f>SUM(Table2[[#This Row],[TOTAL Real Property Related Taxes Through FY17]:[TOTAL Real Property Related Taxes FY18 and After]])</f>
        <v>8287.0828999999994</v>
      </c>
      <c r="BO51" s="17">
        <v>950.27949999999998</v>
      </c>
      <c r="BP51" s="17">
        <v>1718.8072999999999</v>
      </c>
      <c r="BQ51" s="17">
        <v>4755.5589</v>
      </c>
      <c r="BR51" s="18">
        <f>SUM(Table2[[#This Row],[Company Direct Through FY17]:[Company Direct FY18 and After]])</f>
        <v>6474.3662000000004</v>
      </c>
      <c r="BS51" s="17">
        <v>0</v>
      </c>
      <c r="BT51" s="17">
        <v>0</v>
      </c>
      <c r="BU51" s="17">
        <v>0</v>
      </c>
      <c r="BV51" s="18">
        <f>SUM(Table2[[#This Row],[Sales Tax Exemption Through FY17]:[Sales Tax Exemption FY18 and After]])</f>
        <v>0</v>
      </c>
      <c r="BW51" s="17">
        <v>0</v>
      </c>
      <c r="BX51" s="17">
        <v>0</v>
      </c>
      <c r="BY51" s="17">
        <v>0</v>
      </c>
      <c r="BZ51" s="17">
        <f>SUM(Table2[[#This Row],[Energy Tax Savings Through FY17]:[Energy Tax Savings FY18 and After]])</f>
        <v>0</v>
      </c>
      <c r="CA51" s="17">
        <v>7.1565000000000003</v>
      </c>
      <c r="CB51" s="17">
        <v>17.565200000000001</v>
      </c>
      <c r="CC51" s="17">
        <v>45.318600000000004</v>
      </c>
      <c r="CD51" s="18">
        <f>SUM(Table2[[#This Row],[Tax Exempt Bond Savings Through FY17]:[Tax Exempt Bond Savings FY18 and After]])</f>
        <v>62.883800000000008</v>
      </c>
      <c r="CE51" s="17">
        <v>1094.4829</v>
      </c>
      <c r="CF51" s="17">
        <v>1985.5209</v>
      </c>
      <c r="CG51" s="17">
        <v>8150.3188</v>
      </c>
      <c r="CH51" s="18">
        <f>SUM(Table2[[#This Row],[Indirect and Induced Through FY17]:[Indirect and Induced FY18 and After]])</f>
        <v>10135.8397</v>
      </c>
      <c r="CI51" s="17">
        <v>2037.6059</v>
      </c>
      <c r="CJ51" s="17">
        <v>3686.7629999999999</v>
      </c>
      <c r="CK51" s="17">
        <v>12860.5591</v>
      </c>
      <c r="CL51" s="18">
        <f>SUM(Table2[[#This Row],[TOTAL Income Consumption Use Taxes Through FY17]:[TOTAL Income Consumption Use Taxes FY18 and After]])</f>
        <v>16547.322100000001</v>
      </c>
      <c r="CM51" s="17">
        <v>7.1565000000000003</v>
      </c>
      <c r="CN51" s="17">
        <v>361.54520000000002</v>
      </c>
      <c r="CO51" s="17">
        <v>45.318600000000004</v>
      </c>
      <c r="CP51" s="18">
        <f>SUM(Table2[[#This Row],[Assistance Provided Through FY17]:[Assistance Provided FY18 and After]])</f>
        <v>406.86380000000003</v>
      </c>
      <c r="CQ51" s="17">
        <v>0</v>
      </c>
      <c r="CR51" s="17">
        <v>0</v>
      </c>
      <c r="CS51" s="17">
        <v>0</v>
      </c>
      <c r="CT51" s="18">
        <f>SUM(Table2[[#This Row],[Recapture Cancellation Reduction Amount Through FY17]:[Recapture Cancellation Reduction Amount FY18 and After]])</f>
        <v>0</v>
      </c>
      <c r="CU51" s="17">
        <v>0</v>
      </c>
      <c r="CV51" s="17">
        <v>0</v>
      </c>
      <c r="CW51" s="17">
        <v>0</v>
      </c>
      <c r="CX51" s="18">
        <f>SUM(Table2[[#This Row],[Penalty Paid Through FY17]:[Penalty Paid FY18 and After]])</f>
        <v>0</v>
      </c>
      <c r="CY51" s="17">
        <v>7.1565000000000003</v>
      </c>
      <c r="CZ51" s="17">
        <v>361.54520000000002</v>
      </c>
      <c r="DA51" s="17">
        <v>45.318600000000004</v>
      </c>
      <c r="DB51" s="18">
        <f>SUM(Table2[[#This Row],[TOTAL Assistance Net of Recapture Penalties Through FY17]:[TOTAL Assistance Net of Recapture Penalties FY18 and After]])</f>
        <v>406.86380000000003</v>
      </c>
      <c r="DC51" s="17">
        <v>950.27949999999998</v>
      </c>
      <c r="DD51" s="17">
        <v>2062.7873</v>
      </c>
      <c r="DE51" s="17">
        <v>4755.5589</v>
      </c>
      <c r="DF51" s="18">
        <f>SUM(Table2[[#This Row],[Company Direct Tax Revenue Before Assistance Through FY17]:[Company Direct Tax Revenue Before Assistance FY18 and After]])</f>
        <v>6818.3462</v>
      </c>
      <c r="DG51" s="17">
        <v>2187.2446</v>
      </c>
      <c r="DH51" s="17">
        <v>3956.4897000000001</v>
      </c>
      <c r="DI51" s="17">
        <v>14466.4329</v>
      </c>
      <c r="DJ51" s="18">
        <f>SUM(Table2[[#This Row],[Indirect and Induced Tax Revenues Through FY17]:[Indirect and Induced Tax Revenues FY18 and After]])</f>
        <v>18422.922599999998</v>
      </c>
      <c r="DK51" s="17">
        <v>3137.5241000000001</v>
      </c>
      <c r="DL51" s="17">
        <v>6019.277</v>
      </c>
      <c r="DM51" s="17">
        <v>19221.9918</v>
      </c>
      <c r="DN51" s="17">
        <f>SUM(Table2[[#This Row],[TOTAL Tax Revenues Before Assistance Through FY17]:[TOTAL Tax Revenues Before Assistance FY18 and After]])</f>
        <v>25241.268799999998</v>
      </c>
      <c r="DO51" s="17">
        <v>3130.3676</v>
      </c>
      <c r="DP51" s="17">
        <v>5657.7317999999996</v>
      </c>
      <c r="DQ51" s="17">
        <v>19176.673200000001</v>
      </c>
      <c r="DR51" s="20">
        <f>SUM(Table2[[#This Row],[TOTAL Tax Revenues Net of Assistance Recapture and Penalty Through FY17]:[TOTAL Tax Revenues Net of Assistance Recapture and Penalty FY18 and After]])</f>
        <v>24834.404999999999</v>
      </c>
      <c r="DS51" s="20">
        <v>0</v>
      </c>
      <c r="DT51" s="20">
        <v>0</v>
      </c>
      <c r="DU51" s="20">
        <v>0</v>
      </c>
      <c r="DV51" s="20">
        <v>0</v>
      </c>
      <c r="DW51" s="15">
        <v>0</v>
      </c>
      <c r="DX51" s="15">
        <v>0</v>
      </c>
      <c r="DY51" s="15">
        <v>0</v>
      </c>
      <c r="DZ51" s="15">
        <v>605</v>
      </c>
      <c r="EA51" s="15">
        <v>0</v>
      </c>
      <c r="EB51" s="15">
        <v>0</v>
      </c>
      <c r="EC51" s="15">
        <v>0</v>
      </c>
      <c r="ED51" s="15">
        <v>545</v>
      </c>
      <c r="EE51" s="15">
        <v>0</v>
      </c>
      <c r="EF51" s="15">
        <v>0</v>
      </c>
      <c r="EG51" s="15">
        <v>0</v>
      </c>
      <c r="EH51" s="15">
        <v>90.08</v>
      </c>
      <c r="EI51" s="15">
        <f>SUM(Table2[[#This Row],[Total Industrial Employees FY17]:[Total Other Employees FY17]])</f>
        <v>605</v>
      </c>
      <c r="EJ51" s="15">
        <f>SUM(Table2[[#This Row],[Number of Industrial Employees Earning More than Living Wage FY17]:[Number of Other Employees Earning More than Living Wage FY17]])</f>
        <v>545</v>
      </c>
      <c r="EK51" s="15">
        <v>90.082644628099175</v>
      </c>
    </row>
    <row r="52" spans="1:141" x14ac:dyDescent="0.2">
      <c r="A52" s="6">
        <v>92957</v>
      </c>
      <c r="B52" s="6" t="s">
        <v>352</v>
      </c>
      <c r="C52" s="7" t="s">
        <v>35</v>
      </c>
      <c r="D52" s="7" t="s">
        <v>19</v>
      </c>
      <c r="E52" s="33">
        <v>1</v>
      </c>
      <c r="F52" s="8" t="s">
        <v>1894</v>
      </c>
      <c r="G52" s="41" t="s">
        <v>2098</v>
      </c>
      <c r="H52" s="35">
        <v>4416</v>
      </c>
      <c r="I52" s="35">
        <v>105000</v>
      </c>
      <c r="J52" s="39" t="s">
        <v>3282</v>
      </c>
      <c r="K52" s="11" t="s">
        <v>2519</v>
      </c>
      <c r="L52" s="13" t="s">
        <v>2683</v>
      </c>
      <c r="M52" s="13" t="s">
        <v>2684</v>
      </c>
      <c r="N52" s="23">
        <v>20000000</v>
      </c>
      <c r="O52" s="6" t="s">
        <v>2518</v>
      </c>
      <c r="P52" s="15">
        <v>0</v>
      </c>
      <c r="Q52" s="15">
        <v>0</v>
      </c>
      <c r="R52" s="15">
        <v>0</v>
      </c>
      <c r="S52" s="15">
        <v>0</v>
      </c>
      <c r="T52" s="15">
        <v>0</v>
      </c>
      <c r="U52" s="15">
        <v>0</v>
      </c>
      <c r="V52" s="15">
        <v>304</v>
      </c>
      <c r="W52" s="15">
        <v>0</v>
      </c>
      <c r="X52" s="15">
        <v>0</v>
      </c>
      <c r="Y52" s="15">
        <v>157</v>
      </c>
      <c r="Z52" s="15">
        <v>43</v>
      </c>
      <c r="AA52" s="15">
        <v>0</v>
      </c>
      <c r="AB52" s="15">
        <v>0</v>
      </c>
      <c r="AC52" s="15">
        <v>0</v>
      </c>
      <c r="AD52" s="15">
        <v>0</v>
      </c>
      <c r="AE52" s="15">
        <v>0</v>
      </c>
      <c r="AF52" s="15">
        <v>0</v>
      </c>
      <c r="AG52" s="15"/>
      <c r="AH52" s="15"/>
      <c r="AI52" s="17">
        <v>0</v>
      </c>
      <c r="AJ52" s="17">
        <v>0</v>
      </c>
      <c r="AK52" s="17">
        <v>0</v>
      </c>
      <c r="AL52" s="17">
        <f>SUM(Table2[[#This Row],[Company Direct Land Through FY17]:[Company Direct Land FY18 and After]])</f>
        <v>0</v>
      </c>
      <c r="AM52" s="17">
        <v>0</v>
      </c>
      <c r="AN52" s="17">
        <v>0</v>
      </c>
      <c r="AO52" s="17">
        <v>0</v>
      </c>
      <c r="AP52" s="18">
        <f>SUM(Table2[[#This Row],[Company Direct Building Through FY17]:[Company Direct Building FY18 and After]])</f>
        <v>0</v>
      </c>
      <c r="AQ52" s="17">
        <v>0</v>
      </c>
      <c r="AR52" s="17">
        <v>35.570700000000002</v>
      </c>
      <c r="AS52" s="17">
        <v>0</v>
      </c>
      <c r="AT52" s="18">
        <f>SUM(Table2[[#This Row],[Mortgage Recording Tax Through FY17]:[Mortgage Recording Tax FY18 and After]])</f>
        <v>35.570700000000002</v>
      </c>
      <c r="AU52" s="17">
        <v>0</v>
      </c>
      <c r="AV52" s="17">
        <v>0</v>
      </c>
      <c r="AW52" s="17">
        <v>0</v>
      </c>
      <c r="AX52" s="18">
        <f>SUM(Table2[[#This Row],[Pilot Savings Through FY17]:[Pilot Savings FY18 and After]])</f>
        <v>0</v>
      </c>
      <c r="AY52" s="17">
        <v>0</v>
      </c>
      <c r="AZ52" s="17">
        <v>35.570700000000002</v>
      </c>
      <c r="BA52" s="17">
        <v>0</v>
      </c>
      <c r="BB52" s="18">
        <f>SUM(Table2[[#This Row],[Mortgage Recording Tax Exemption Through FY17]:[Mortgage Recording Tax Exemption FY18 and After]])</f>
        <v>35.570700000000002</v>
      </c>
      <c r="BC52" s="17">
        <v>274.61070000000001</v>
      </c>
      <c r="BD52" s="17">
        <v>2188.7926000000002</v>
      </c>
      <c r="BE52" s="17">
        <v>1407.2653</v>
      </c>
      <c r="BF52" s="18">
        <f>SUM(Table2[[#This Row],[Indirect and Induced Land Through FY17]:[Indirect and Induced Land FY18 and After]])</f>
        <v>3596.0579000000002</v>
      </c>
      <c r="BG52" s="17">
        <v>509.99130000000002</v>
      </c>
      <c r="BH52" s="17">
        <v>4064.9007999999999</v>
      </c>
      <c r="BI52" s="17">
        <v>2613.4924000000001</v>
      </c>
      <c r="BJ52" s="18">
        <f>SUM(Table2[[#This Row],[Indirect and Induced Building Through FY17]:[Indirect and Induced Building FY18 and After]])</f>
        <v>6678.3932000000004</v>
      </c>
      <c r="BK52" s="17">
        <v>784.60199999999998</v>
      </c>
      <c r="BL52" s="17">
        <v>6253.6934000000001</v>
      </c>
      <c r="BM52" s="17">
        <v>4020.7577000000001</v>
      </c>
      <c r="BN52" s="18">
        <f>SUM(Table2[[#This Row],[TOTAL Real Property Related Taxes Through FY17]:[TOTAL Real Property Related Taxes FY18 and After]])</f>
        <v>10274.4511</v>
      </c>
      <c r="BO52" s="17">
        <v>676.24379999999996</v>
      </c>
      <c r="BP52" s="17">
        <v>5911.5919000000004</v>
      </c>
      <c r="BQ52" s="17">
        <v>3465.4670999999998</v>
      </c>
      <c r="BR52" s="18">
        <f>SUM(Table2[[#This Row],[Company Direct Through FY17]:[Company Direct FY18 and After]])</f>
        <v>9377.0590000000011</v>
      </c>
      <c r="BS52" s="17">
        <v>0</v>
      </c>
      <c r="BT52" s="17">
        <v>0</v>
      </c>
      <c r="BU52" s="17">
        <v>0</v>
      </c>
      <c r="BV52" s="18">
        <f>SUM(Table2[[#This Row],[Sales Tax Exemption Through FY17]:[Sales Tax Exemption FY18 and After]])</f>
        <v>0</v>
      </c>
      <c r="BW52" s="17">
        <v>0</v>
      </c>
      <c r="BX52" s="17">
        <v>0</v>
      </c>
      <c r="BY52" s="17">
        <v>0</v>
      </c>
      <c r="BZ52" s="17">
        <f>SUM(Table2[[#This Row],[Energy Tax Savings Through FY17]:[Energy Tax Savings FY18 and After]])</f>
        <v>0</v>
      </c>
      <c r="CA52" s="17">
        <v>0.65700000000000003</v>
      </c>
      <c r="CB52" s="17">
        <v>13.1403</v>
      </c>
      <c r="CC52" s="17">
        <v>2.5583</v>
      </c>
      <c r="CD52" s="18">
        <f>SUM(Table2[[#This Row],[Tax Exempt Bond Savings Through FY17]:[Tax Exempt Bond Savings FY18 and After]])</f>
        <v>15.698599999999999</v>
      </c>
      <c r="CE52" s="17">
        <v>785.83780000000002</v>
      </c>
      <c r="CF52" s="17">
        <v>7136.7278999999999</v>
      </c>
      <c r="CG52" s="17">
        <v>4027.0909000000001</v>
      </c>
      <c r="CH52" s="18">
        <f>SUM(Table2[[#This Row],[Indirect and Induced Through FY17]:[Indirect and Induced FY18 and After]])</f>
        <v>11163.818800000001</v>
      </c>
      <c r="CI52" s="17">
        <v>1461.4246000000001</v>
      </c>
      <c r="CJ52" s="17">
        <v>13035.1795</v>
      </c>
      <c r="CK52" s="17">
        <v>7489.9997000000003</v>
      </c>
      <c r="CL52" s="18">
        <f>SUM(Table2[[#This Row],[TOTAL Income Consumption Use Taxes Through FY17]:[TOTAL Income Consumption Use Taxes FY18 and After]])</f>
        <v>20525.179199999999</v>
      </c>
      <c r="CM52" s="17">
        <v>0.65700000000000003</v>
      </c>
      <c r="CN52" s="17">
        <v>48.710999999999999</v>
      </c>
      <c r="CO52" s="17">
        <v>2.5583</v>
      </c>
      <c r="CP52" s="18">
        <f>SUM(Table2[[#This Row],[Assistance Provided Through FY17]:[Assistance Provided FY18 and After]])</f>
        <v>51.269300000000001</v>
      </c>
      <c r="CQ52" s="17">
        <v>0</v>
      </c>
      <c r="CR52" s="17">
        <v>0</v>
      </c>
      <c r="CS52" s="17">
        <v>0</v>
      </c>
      <c r="CT52" s="18">
        <f>SUM(Table2[[#This Row],[Recapture Cancellation Reduction Amount Through FY17]:[Recapture Cancellation Reduction Amount FY18 and After]])</f>
        <v>0</v>
      </c>
      <c r="CU52" s="17">
        <v>0</v>
      </c>
      <c r="CV52" s="17">
        <v>0</v>
      </c>
      <c r="CW52" s="17">
        <v>0</v>
      </c>
      <c r="CX52" s="18">
        <f>SUM(Table2[[#This Row],[Penalty Paid Through FY17]:[Penalty Paid FY18 and After]])</f>
        <v>0</v>
      </c>
      <c r="CY52" s="17">
        <v>0.65700000000000003</v>
      </c>
      <c r="CZ52" s="17">
        <v>48.710999999999999</v>
      </c>
      <c r="DA52" s="17">
        <v>2.5583</v>
      </c>
      <c r="DB52" s="18">
        <f>SUM(Table2[[#This Row],[TOTAL Assistance Net of Recapture Penalties Through FY17]:[TOTAL Assistance Net of Recapture Penalties FY18 and After]])</f>
        <v>51.269300000000001</v>
      </c>
      <c r="DC52" s="17">
        <v>676.24379999999996</v>
      </c>
      <c r="DD52" s="17">
        <v>5947.1625999999997</v>
      </c>
      <c r="DE52" s="17">
        <v>3465.4670999999998</v>
      </c>
      <c r="DF52" s="18">
        <f>SUM(Table2[[#This Row],[Company Direct Tax Revenue Before Assistance Through FY17]:[Company Direct Tax Revenue Before Assistance FY18 and After]])</f>
        <v>9412.6296999999995</v>
      </c>
      <c r="DG52" s="17">
        <v>1570.4398000000001</v>
      </c>
      <c r="DH52" s="17">
        <v>13390.4213</v>
      </c>
      <c r="DI52" s="17">
        <v>8047.8486000000003</v>
      </c>
      <c r="DJ52" s="18">
        <f>SUM(Table2[[#This Row],[Indirect and Induced Tax Revenues Through FY17]:[Indirect and Induced Tax Revenues FY18 and After]])</f>
        <v>21438.269899999999</v>
      </c>
      <c r="DK52" s="17">
        <v>2246.6835999999998</v>
      </c>
      <c r="DL52" s="17">
        <v>19337.583900000001</v>
      </c>
      <c r="DM52" s="17">
        <v>11513.315699999999</v>
      </c>
      <c r="DN52" s="17">
        <f>SUM(Table2[[#This Row],[TOTAL Tax Revenues Before Assistance Through FY17]:[TOTAL Tax Revenues Before Assistance FY18 and After]])</f>
        <v>30850.899600000001</v>
      </c>
      <c r="DO52" s="17">
        <v>2246.0266000000001</v>
      </c>
      <c r="DP52" s="17">
        <v>19288.872899999998</v>
      </c>
      <c r="DQ52" s="17">
        <v>11510.7574</v>
      </c>
      <c r="DR52" s="20">
        <f>SUM(Table2[[#This Row],[TOTAL Tax Revenues Net of Assistance Recapture and Penalty Through FY17]:[TOTAL Tax Revenues Net of Assistance Recapture and Penalty FY18 and After]])</f>
        <v>30799.630299999997</v>
      </c>
      <c r="DS52" s="20">
        <v>0</v>
      </c>
      <c r="DT52" s="20">
        <v>0</v>
      </c>
      <c r="DU52" s="20">
        <v>0</v>
      </c>
      <c r="DV52" s="20">
        <v>0</v>
      </c>
      <c r="DW52" s="15">
        <v>0</v>
      </c>
      <c r="DX52" s="15">
        <v>0</v>
      </c>
      <c r="DY52" s="15">
        <v>0</v>
      </c>
      <c r="DZ52" s="15">
        <v>0</v>
      </c>
      <c r="EA52" s="15">
        <v>0</v>
      </c>
      <c r="EB52" s="15">
        <v>0</v>
      </c>
      <c r="EC52" s="15">
        <v>0</v>
      </c>
      <c r="ED52" s="15">
        <v>0</v>
      </c>
      <c r="EE52" s="15">
        <v>0</v>
      </c>
      <c r="EF52" s="15">
        <v>0</v>
      </c>
      <c r="EG52" s="15">
        <v>0</v>
      </c>
      <c r="EH52" s="15">
        <v>0</v>
      </c>
      <c r="EI52" s="15">
        <v>0</v>
      </c>
      <c r="EJ52" s="15">
        <v>0</v>
      </c>
      <c r="EK52" s="15">
        <v>0</v>
      </c>
    </row>
    <row r="53" spans="1:141" ht="25.5" x14ac:dyDescent="0.2">
      <c r="A53" s="6">
        <v>94095</v>
      </c>
      <c r="B53" s="6" t="s">
        <v>1611</v>
      </c>
      <c r="C53" s="7" t="s">
        <v>162</v>
      </c>
      <c r="D53" s="7" t="s">
        <v>19</v>
      </c>
      <c r="E53" s="33">
        <v>4</v>
      </c>
      <c r="F53" s="8" t="s">
        <v>1924</v>
      </c>
      <c r="G53" s="41" t="s">
        <v>2415</v>
      </c>
      <c r="H53" s="35">
        <v>18972</v>
      </c>
      <c r="I53" s="35">
        <v>18972</v>
      </c>
      <c r="J53" s="39" t="s">
        <v>3307</v>
      </c>
      <c r="K53" s="11" t="s">
        <v>2804</v>
      </c>
      <c r="L53" s="13" t="s">
        <v>3115</v>
      </c>
      <c r="M53" s="13" t="s">
        <v>2685</v>
      </c>
      <c r="N53" s="23">
        <v>8830000</v>
      </c>
      <c r="O53" s="6" t="s">
        <v>2518</v>
      </c>
      <c r="P53" s="15">
        <v>4</v>
      </c>
      <c r="Q53" s="15">
        <v>0</v>
      </c>
      <c r="R53" s="15">
        <v>37</v>
      </c>
      <c r="S53" s="15">
        <v>0</v>
      </c>
      <c r="T53" s="15">
        <v>0</v>
      </c>
      <c r="U53" s="15">
        <v>41</v>
      </c>
      <c r="V53" s="15">
        <v>39</v>
      </c>
      <c r="W53" s="15">
        <v>0</v>
      </c>
      <c r="X53" s="15">
        <v>0</v>
      </c>
      <c r="Y53" s="15">
        <v>48</v>
      </c>
      <c r="Z53" s="15">
        <v>0</v>
      </c>
      <c r="AA53" s="15">
        <v>73</v>
      </c>
      <c r="AB53" s="15">
        <v>0</v>
      </c>
      <c r="AC53" s="15">
        <v>0</v>
      </c>
      <c r="AD53" s="15">
        <v>0</v>
      </c>
      <c r="AE53" s="15">
        <v>0</v>
      </c>
      <c r="AF53" s="15">
        <v>73</v>
      </c>
      <c r="AG53" s="15" t="s">
        <v>1860</v>
      </c>
      <c r="AH53" s="15" t="s">
        <v>1861</v>
      </c>
      <c r="AI53" s="17">
        <v>296.18369999999999</v>
      </c>
      <c r="AJ53" s="17">
        <v>362.85890000000001</v>
      </c>
      <c r="AK53" s="17">
        <v>3947.5255999999999</v>
      </c>
      <c r="AL53" s="17">
        <f>SUM(Table2[[#This Row],[Company Direct Land Through FY17]:[Company Direct Land FY18 and After]])</f>
        <v>4310.3845000000001</v>
      </c>
      <c r="AM53" s="17">
        <v>49.407699999999998</v>
      </c>
      <c r="AN53" s="17">
        <v>202.6831</v>
      </c>
      <c r="AO53" s="17">
        <v>658.50379999999996</v>
      </c>
      <c r="AP53" s="18">
        <f>SUM(Table2[[#This Row],[Company Direct Building Through FY17]:[Company Direct Building FY18 and After]])</f>
        <v>861.18689999999992</v>
      </c>
      <c r="AQ53" s="17">
        <v>0</v>
      </c>
      <c r="AR53" s="17">
        <v>144.6354</v>
      </c>
      <c r="AS53" s="17">
        <v>0</v>
      </c>
      <c r="AT53" s="18">
        <f>SUM(Table2[[#This Row],[Mortgage Recording Tax Through FY17]:[Mortgage Recording Tax FY18 and After]])</f>
        <v>144.6354</v>
      </c>
      <c r="AU53" s="17">
        <v>0</v>
      </c>
      <c r="AV53" s="17">
        <v>0</v>
      </c>
      <c r="AW53" s="17">
        <v>0</v>
      </c>
      <c r="AX53" s="18">
        <f>SUM(Table2[[#This Row],[Pilot Savings Through FY17]:[Pilot Savings FY18 and After]])</f>
        <v>0</v>
      </c>
      <c r="AY53" s="17">
        <v>0</v>
      </c>
      <c r="AZ53" s="17">
        <v>144.6354</v>
      </c>
      <c r="BA53" s="17">
        <v>0</v>
      </c>
      <c r="BB53" s="18">
        <f>SUM(Table2[[#This Row],[Mortgage Recording Tax Exemption Through FY17]:[Mortgage Recording Tax Exemption FY18 and After]])</f>
        <v>144.6354</v>
      </c>
      <c r="BC53" s="17">
        <v>35.229300000000002</v>
      </c>
      <c r="BD53" s="17">
        <v>68.759799999999998</v>
      </c>
      <c r="BE53" s="17">
        <v>469.53410000000002</v>
      </c>
      <c r="BF53" s="18">
        <f>SUM(Table2[[#This Row],[Indirect and Induced Land Through FY17]:[Indirect and Induced Land FY18 and After]])</f>
        <v>538.29390000000001</v>
      </c>
      <c r="BG53" s="17">
        <v>65.425799999999995</v>
      </c>
      <c r="BH53" s="17">
        <v>127.69670000000001</v>
      </c>
      <c r="BI53" s="17">
        <v>871.99369999999999</v>
      </c>
      <c r="BJ53" s="18">
        <f>SUM(Table2[[#This Row],[Indirect and Induced Building Through FY17]:[Indirect and Induced Building FY18 and After]])</f>
        <v>999.69039999999995</v>
      </c>
      <c r="BK53" s="17">
        <v>446.24650000000003</v>
      </c>
      <c r="BL53" s="17">
        <v>761.99850000000004</v>
      </c>
      <c r="BM53" s="17">
        <v>5947.5572000000002</v>
      </c>
      <c r="BN53" s="18">
        <f>SUM(Table2[[#This Row],[TOTAL Real Property Related Taxes Through FY17]:[TOTAL Real Property Related Taxes FY18 and After]])</f>
        <v>6709.5556999999999</v>
      </c>
      <c r="BO53" s="17">
        <v>129.74860000000001</v>
      </c>
      <c r="BP53" s="17">
        <v>255.1918</v>
      </c>
      <c r="BQ53" s="17">
        <v>1729.2833000000001</v>
      </c>
      <c r="BR53" s="18">
        <f>SUM(Table2[[#This Row],[Company Direct Through FY17]:[Company Direct FY18 and After]])</f>
        <v>1984.4751000000001</v>
      </c>
      <c r="BS53" s="17">
        <v>0</v>
      </c>
      <c r="BT53" s="17">
        <v>0</v>
      </c>
      <c r="BU53" s="17">
        <v>0</v>
      </c>
      <c r="BV53" s="18">
        <f>SUM(Table2[[#This Row],[Sales Tax Exemption Through FY17]:[Sales Tax Exemption FY18 and After]])</f>
        <v>0</v>
      </c>
      <c r="BW53" s="17">
        <v>0</v>
      </c>
      <c r="BX53" s="17">
        <v>0</v>
      </c>
      <c r="BY53" s="17">
        <v>0</v>
      </c>
      <c r="BZ53" s="17">
        <f>SUM(Table2[[#This Row],[Energy Tax Savings Through FY17]:[Energy Tax Savings FY18 and After]])</f>
        <v>0</v>
      </c>
      <c r="CA53" s="17">
        <v>4.7804000000000002</v>
      </c>
      <c r="CB53" s="17">
        <v>6.8894000000000002</v>
      </c>
      <c r="CC53" s="17">
        <v>47.814</v>
      </c>
      <c r="CD53" s="18">
        <f>SUM(Table2[[#This Row],[Tax Exempt Bond Savings Through FY17]:[Tax Exempt Bond Savings FY18 and After]])</f>
        <v>54.703400000000002</v>
      </c>
      <c r="CE53" s="17">
        <v>100.81359999999999</v>
      </c>
      <c r="CF53" s="17">
        <v>198.00149999999999</v>
      </c>
      <c r="CG53" s="17">
        <v>1343.6407999999999</v>
      </c>
      <c r="CH53" s="18">
        <f>SUM(Table2[[#This Row],[Indirect and Induced Through FY17]:[Indirect and Induced FY18 and After]])</f>
        <v>1541.6423</v>
      </c>
      <c r="CI53" s="17">
        <v>225.7818</v>
      </c>
      <c r="CJ53" s="17">
        <v>446.3039</v>
      </c>
      <c r="CK53" s="17">
        <v>3025.1100999999999</v>
      </c>
      <c r="CL53" s="18">
        <f>SUM(Table2[[#This Row],[TOTAL Income Consumption Use Taxes Through FY17]:[TOTAL Income Consumption Use Taxes FY18 and After]])</f>
        <v>3471.4139999999998</v>
      </c>
      <c r="CM53" s="17">
        <v>4.7804000000000002</v>
      </c>
      <c r="CN53" s="17">
        <v>151.5248</v>
      </c>
      <c r="CO53" s="17">
        <v>47.814</v>
      </c>
      <c r="CP53" s="18">
        <f>SUM(Table2[[#This Row],[Assistance Provided Through FY17]:[Assistance Provided FY18 and After]])</f>
        <v>199.33879999999999</v>
      </c>
      <c r="CQ53" s="17">
        <v>0</v>
      </c>
      <c r="CR53" s="17">
        <v>0</v>
      </c>
      <c r="CS53" s="17">
        <v>0</v>
      </c>
      <c r="CT53" s="18">
        <f>SUM(Table2[[#This Row],[Recapture Cancellation Reduction Amount Through FY17]:[Recapture Cancellation Reduction Amount FY18 and After]])</f>
        <v>0</v>
      </c>
      <c r="CU53" s="17">
        <v>0</v>
      </c>
      <c r="CV53" s="17">
        <v>0</v>
      </c>
      <c r="CW53" s="17">
        <v>0</v>
      </c>
      <c r="CX53" s="18">
        <f>SUM(Table2[[#This Row],[Penalty Paid Through FY17]:[Penalty Paid FY18 and After]])</f>
        <v>0</v>
      </c>
      <c r="CY53" s="17">
        <v>4.7804000000000002</v>
      </c>
      <c r="CZ53" s="17">
        <v>151.5248</v>
      </c>
      <c r="DA53" s="17">
        <v>47.814</v>
      </c>
      <c r="DB53" s="18">
        <f>SUM(Table2[[#This Row],[TOTAL Assistance Net of Recapture Penalties Through FY17]:[TOTAL Assistance Net of Recapture Penalties FY18 and After]])</f>
        <v>199.33879999999999</v>
      </c>
      <c r="DC53" s="17">
        <v>475.34</v>
      </c>
      <c r="DD53" s="17">
        <v>965.36919999999998</v>
      </c>
      <c r="DE53" s="17">
        <v>6335.3127000000004</v>
      </c>
      <c r="DF53" s="18">
        <f>SUM(Table2[[#This Row],[Company Direct Tax Revenue Before Assistance Through FY17]:[Company Direct Tax Revenue Before Assistance FY18 and After]])</f>
        <v>7300.6819000000005</v>
      </c>
      <c r="DG53" s="17">
        <v>201.46870000000001</v>
      </c>
      <c r="DH53" s="17">
        <v>394.45800000000003</v>
      </c>
      <c r="DI53" s="17">
        <v>2685.1686</v>
      </c>
      <c r="DJ53" s="18">
        <f>SUM(Table2[[#This Row],[Indirect and Induced Tax Revenues Through FY17]:[Indirect and Induced Tax Revenues FY18 and After]])</f>
        <v>3079.6266000000001</v>
      </c>
      <c r="DK53" s="17">
        <v>676.80870000000004</v>
      </c>
      <c r="DL53" s="17">
        <v>1359.8271999999999</v>
      </c>
      <c r="DM53" s="17">
        <v>9020.4812999999995</v>
      </c>
      <c r="DN53" s="17">
        <f>SUM(Table2[[#This Row],[TOTAL Tax Revenues Before Assistance Through FY17]:[TOTAL Tax Revenues Before Assistance FY18 and After]])</f>
        <v>10380.308499999999</v>
      </c>
      <c r="DO53" s="17">
        <v>672.02829999999994</v>
      </c>
      <c r="DP53" s="17">
        <v>1208.3024</v>
      </c>
      <c r="DQ53" s="17">
        <v>8972.6672999999992</v>
      </c>
      <c r="DR53" s="20">
        <f>SUM(Table2[[#This Row],[TOTAL Tax Revenues Net of Assistance Recapture and Penalty Through FY17]:[TOTAL Tax Revenues Net of Assistance Recapture and Penalty FY18 and After]])</f>
        <v>10180.9697</v>
      </c>
      <c r="DS53" s="20">
        <v>0</v>
      </c>
      <c r="DT53" s="20">
        <v>0</v>
      </c>
      <c r="DU53" s="20">
        <v>0</v>
      </c>
      <c r="DV53" s="20">
        <v>0</v>
      </c>
      <c r="DW53" s="15">
        <v>0</v>
      </c>
      <c r="DX53" s="15">
        <v>0</v>
      </c>
      <c r="DY53" s="15">
        <v>0</v>
      </c>
      <c r="DZ53" s="15">
        <v>0</v>
      </c>
      <c r="EA53" s="15">
        <v>0</v>
      </c>
      <c r="EB53" s="15">
        <v>0</v>
      </c>
      <c r="EC53" s="15">
        <v>0</v>
      </c>
      <c r="ED53" s="15">
        <v>0</v>
      </c>
      <c r="EE53" s="15">
        <v>0</v>
      </c>
      <c r="EF53" s="15">
        <v>0</v>
      </c>
      <c r="EG53" s="15">
        <v>0</v>
      </c>
      <c r="EH53" s="15">
        <v>0</v>
      </c>
      <c r="EI53" s="15">
        <v>0</v>
      </c>
      <c r="EJ53" s="15">
        <v>0</v>
      </c>
      <c r="EK53" s="15">
        <v>0</v>
      </c>
    </row>
    <row r="54" spans="1:141" x14ac:dyDescent="0.2">
      <c r="A54" s="6">
        <v>92984</v>
      </c>
      <c r="B54" s="6" t="s">
        <v>1583</v>
      </c>
      <c r="C54" s="7" t="s">
        <v>365</v>
      </c>
      <c r="D54" s="7" t="s">
        <v>12</v>
      </c>
      <c r="E54" s="33">
        <v>26</v>
      </c>
      <c r="F54" s="8" t="s">
        <v>1981</v>
      </c>
      <c r="G54" s="41" t="s">
        <v>2001</v>
      </c>
      <c r="H54" s="35">
        <v>5000</v>
      </c>
      <c r="I54" s="35">
        <v>10000</v>
      </c>
      <c r="J54" s="39" t="s">
        <v>3288</v>
      </c>
      <c r="K54" s="11" t="s">
        <v>2453</v>
      </c>
      <c r="L54" s="13" t="s">
        <v>2691</v>
      </c>
      <c r="M54" s="13" t="s">
        <v>2668</v>
      </c>
      <c r="N54" s="23">
        <v>2500000</v>
      </c>
      <c r="O54" s="6" t="s">
        <v>2458</v>
      </c>
      <c r="P54" s="15">
        <v>0</v>
      </c>
      <c r="Q54" s="15">
        <v>0</v>
      </c>
      <c r="R54" s="15">
        <v>0</v>
      </c>
      <c r="S54" s="15">
        <v>0</v>
      </c>
      <c r="T54" s="15">
        <v>0</v>
      </c>
      <c r="U54" s="15">
        <v>0</v>
      </c>
      <c r="V54" s="15">
        <v>91</v>
      </c>
      <c r="W54" s="15">
        <v>0</v>
      </c>
      <c r="X54" s="15">
        <v>0</v>
      </c>
      <c r="Y54" s="15">
        <v>0</v>
      </c>
      <c r="Z54" s="15">
        <v>15</v>
      </c>
      <c r="AA54" s="15">
        <v>0</v>
      </c>
      <c r="AB54" s="15">
        <v>0</v>
      </c>
      <c r="AC54" s="15">
        <v>0</v>
      </c>
      <c r="AD54" s="15">
        <v>0</v>
      </c>
      <c r="AE54" s="15">
        <v>0</v>
      </c>
      <c r="AF54" s="15">
        <v>0</v>
      </c>
      <c r="AG54" s="15"/>
      <c r="AH54" s="15"/>
      <c r="AI54" s="17">
        <v>4.9409999999999998</v>
      </c>
      <c r="AJ54" s="17">
        <v>65.811300000000003</v>
      </c>
      <c r="AK54" s="17">
        <v>21.161899999999999</v>
      </c>
      <c r="AL54" s="17">
        <f>SUM(Table2[[#This Row],[Company Direct Land Through FY17]:[Company Direct Land FY18 and After]])</f>
        <v>86.973200000000006</v>
      </c>
      <c r="AM54" s="17">
        <v>36.459699999999998</v>
      </c>
      <c r="AN54" s="17">
        <v>191.2996</v>
      </c>
      <c r="AO54" s="17">
        <v>156.15539999999999</v>
      </c>
      <c r="AP54" s="18">
        <f>SUM(Table2[[#This Row],[Company Direct Building Through FY17]:[Company Direct Building FY18 and After]])</f>
        <v>347.45499999999998</v>
      </c>
      <c r="AQ54" s="17">
        <v>0</v>
      </c>
      <c r="AR54" s="17">
        <v>35.090000000000003</v>
      </c>
      <c r="AS54" s="17">
        <v>0</v>
      </c>
      <c r="AT54" s="18">
        <f>SUM(Table2[[#This Row],[Mortgage Recording Tax Through FY17]:[Mortgage Recording Tax FY18 and After]])</f>
        <v>35.090000000000003</v>
      </c>
      <c r="AU54" s="17">
        <v>13.2536</v>
      </c>
      <c r="AV54" s="17">
        <v>108.2698</v>
      </c>
      <c r="AW54" s="17">
        <v>56.764400000000002</v>
      </c>
      <c r="AX54" s="18">
        <f>SUM(Table2[[#This Row],[Pilot Savings Through FY17]:[Pilot Savings FY18 and After]])</f>
        <v>165.0342</v>
      </c>
      <c r="AY54" s="17">
        <v>0</v>
      </c>
      <c r="AZ54" s="17">
        <v>35.090000000000003</v>
      </c>
      <c r="BA54" s="17">
        <v>0</v>
      </c>
      <c r="BB54" s="18">
        <f>SUM(Table2[[#This Row],[Mortgage Recording Tax Exemption Through FY17]:[Mortgage Recording Tax Exemption FY18 and After]])</f>
        <v>35.090000000000003</v>
      </c>
      <c r="BC54" s="17">
        <v>54.4788</v>
      </c>
      <c r="BD54" s="17">
        <v>234.69829999999999</v>
      </c>
      <c r="BE54" s="17">
        <v>233.33029999999999</v>
      </c>
      <c r="BF54" s="18">
        <f>SUM(Table2[[#This Row],[Indirect and Induced Land Through FY17]:[Indirect and Induced Land FY18 and After]])</f>
        <v>468.02859999999998</v>
      </c>
      <c r="BG54" s="17">
        <v>101.17489999999999</v>
      </c>
      <c r="BH54" s="17">
        <v>435.86849999999998</v>
      </c>
      <c r="BI54" s="17">
        <v>433.32670000000002</v>
      </c>
      <c r="BJ54" s="18">
        <f>SUM(Table2[[#This Row],[Indirect and Induced Building Through FY17]:[Indirect and Induced Building FY18 and After]])</f>
        <v>869.1952</v>
      </c>
      <c r="BK54" s="17">
        <v>183.80080000000001</v>
      </c>
      <c r="BL54" s="17">
        <v>819.40790000000004</v>
      </c>
      <c r="BM54" s="17">
        <v>787.20989999999995</v>
      </c>
      <c r="BN54" s="18">
        <f>SUM(Table2[[#This Row],[TOTAL Real Property Related Taxes Through FY17]:[TOTAL Real Property Related Taxes FY18 and After]])</f>
        <v>1606.6178</v>
      </c>
      <c r="BO54" s="17">
        <v>253.25370000000001</v>
      </c>
      <c r="BP54" s="17">
        <v>1178.0139999999999</v>
      </c>
      <c r="BQ54" s="17">
        <v>1084.6729</v>
      </c>
      <c r="BR54" s="18">
        <f>SUM(Table2[[#This Row],[Company Direct Through FY17]:[Company Direct FY18 and After]])</f>
        <v>2262.6868999999997</v>
      </c>
      <c r="BS54" s="17">
        <v>0</v>
      </c>
      <c r="BT54" s="17">
        <v>0</v>
      </c>
      <c r="BU54" s="17">
        <v>0</v>
      </c>
      <c r="BV54" s="18">
        <f>SUM(Table2[[#This Row],[Sales Tax Exemption Through FY17]:[Sales Tax Exemption FY18 and After]])</f>
        <v>0</v>
      </c>
      <c r="BW54" s="17">
        <v>0</v>
      </c>
      <c r="BX54" s="17">
        <v>0</v>
      </c>
      <c r="BY54" s="17">
        <v>0</v>
      </c>
      <c r="BZ54" s="17">
        <f>SUM(Table2[[#This Row],[Energy Tax Savings Through FY17]:[Energy Tax Savings FY18 and After]])</f>
        <v>0</v>
      </c>
      <c r="CA54" s="17">
        <v>0</v>
      </c>
      <c r="CB54" s="17">
        <v>0</v>
      </c>
      <c r="CC54" s="17">
        <v>0</v>
      </c>
      <c r="CD54" s="18">
        <f>SUM(Table2[[#This Row],[Tax Exempt Bond Savings Through FY17]:[Tax Exempt Bond Savings FY18 and After]])</f>
        <v>0</v>
      </c>
      <c r="CE54" s="17">
        <v>171.2989</v>
      </c>
      <c r="CF54" s="17">
        <v>819.97400000000005</v>
      </c>
      <c r="CG54" s="17">
        <v>733.66480000000001</v>
      </c>
      <c r="CH54" s="18">
        <f>SUM(Table2[[#This Row],[Indirect and Induced Through FY17]:[Indirect and Induced FY18 and After]])</f>
        <v>1553.6388000000002</v>
      </c>
      <c r="CI54" s="17">
        <v>424.55259999999998</v>
      </c>
      <c r="CJ54" s="17">
        <v>1997.9880000000001</v>
      </c>
      <c r="CK54" s="17">
        <v>1818.3377</v>
      </c>
      <c r="CL54" s="18">
        <f>SUM(Table2[[#This Row],[TOTAL Income Consumption Use Taxes Through FY17]:[TOTAL Income Consumption Use Taxes FY18 and After]])</f>
        <v>3816.3257000000003</v>
      </c>
      <c r="CM54" s="17">
        <v>13.2536</v>
      </c>
      <c r="CN54" s="17">
        <v>143.35980000000001</v>
      </c>
      <c r="CO54" s="17">
        <v>56.764400000000002</v>
      </c>
      <c r="CP54" s="18">
        <f>SUM(Table2[[#This Row],[Assistance Provided Through FY17]:[Assistance Provided FY18 and After]])</f>
        <v>200.1242</v>
      </c>
      <c r="CQ54" s="17">
        <v>47.565600000000003</v>
      </c>
      <c r="CR54" s="17">
        <v>19.421600000000002</v>
      </c>
      <c r="CS54" s="17">
        <v>0</v>
      </c>
      <c r="CT54" s="18">
        <f>SUM(Table2[[#This Row],[Recapture Cancellation Reduction Amount Through FY17]:[Recapture Cancellation Reduction Amount FY18 and After]])</f>
        <v>19.421600000000002</v>
      </c>
      <c r="CU54" s="17">
        <v>0</v>
      </c>
      <c r="CV54" s="17">
        <v>0</v>
      </c>
      <c r="CW54" s="17">
        <v>0</v>
      </c>
      <c r="CX54" s="18">
        <f>SUM(Table2[[#This Row],[Penalty Paid Through FY17]:[Penalty Paid FY18 and After]])</f>
        <v>0</v>
      </c>
      <c r="CY54" s="17">
        <v>-34.311999999999998</v>
      </c>
      <c r="CZ54" s="17">
        <v>123.93819999999999</v>
      </c>
      <c r="DA54" s="17">
        <v>56.764400000000002</v>
      </c>
      <c r="DB54" s="18">
        <f>SUM(Table2[[#This Row],[TOTAL Assistance Net of Recapture Penalties Through FY17]:[TOTAL Assistance Net of Recapture Penalties FY18 and After]])</f>
        <v>180.70259999999999</v>
      </c>
      <c r="DC54" s="17">
        <v>294.65440000000001</v>
      </c>
      <c r="DD54" s="17">
        <v>1470.2148999999999</v>
      </c>
      <c r="DE54" s="17">
        <v>1261.9902</v>
      </c>
      <c r="DF54" s="18">
        <f>SUM(Table2[[#This Row],[Company Direct Tax Revenue Before Assistance Through FY17]:[Company Direct Tax Revenue Before Assistance FY18 and After]])</f>
        <v>2732.2051000000001</v>
      </c>
      <c r="DG54" s="17">
        <v>326.95260000000002</v>
      </c>
      <c r="DH54" s="17">
        <v>1490.5408</v>
      </c>
      <c r="DI54" s="17">
        <v>1400.3217999999999</v>
      </c>
      <c r="DJ54" s="18">
        <f>SUM(Table2[[#This Row],[Indirect and Induced Tax Revenues Through FY17]:[Indirect and Induced Tax Revenues FY18 and After]])</f>
        <v>2890.8625999999999</v>
      </c>
      <c r="DK54" s="17">
        <v>621.60699999999997</v>
      </c>
      <c r="DL54" s="17">
        <v>2960.7557000000002</v>
      </c>
      <c r="DM54" s="17">
        <v>2662.3119999999999</v>
      </c>
      <c r="DN54" s="17">
        <f>SUM(Table2[[#This Row],[TOTAL Tax Revenues Before Assistance Through FY17]:[TOTAL Tax Revenues Before Assistance FY18 and After]])</f>
        <v>5623.0676999999996</v>
      </c>
      <c r="DO54" s="17">
        <v>655.91899999999998</v>
      </c>
      <c r="DP54" s="17">
        <v>2836.8175000000001</v>
      </c>
      <c r="DQ54" s="17">
        <v>2605.5475999999999</v>
      </c>
      <c r="DR54" s="20">
        <f>SUM(Table2[[#This Row],[TOTAL Tax Revenues Net of Assistance Recapture and Penalty Through FY17]:[TOTAL Tax Revenues Net of Assistance Recapture and Penalty FY18 and After]])</f>
        <v>5442.3651</v>
      </c>
      <c r="DS54" s="20">
        <v>0</v>
      </c>
      <c r="DT54" s="20">
        <v>0</v>
      </c>
      <c r="DU54" s="20">
        <v>0</v>
      </c>
      <c r="DV54" s="20">
        <v>0</v>
      </c>
      <c r="DW54" s="15">
        <v>0</v>
      </c>
      <c r="DX54" s="15">
        <v>0</v>
      </c>
      <c r="DY54" s="15">
        <v>0</v>
      </c>
      <c r="DZ54" s="15">
        <v>0</v>
      </c>
      <c r="EA54" s="15">
        <v>0</v>
      </c>
      <c r="EB54" s="15">
        <v>0</v>
      </c>
      <c r="EC54" s="15">
        <v>0</v>
      </c>
      <c r="ED54" s="15">
        <v>0</v>
      </c>
      <c r="EE54" s="15">
        <v>0</v>
      </c>
      <c r="EF54" s="15">
        <v>0</v>
      </c>
      <c r="EG54" s="15">
        <v>0</v>
      </c>
      <c r="EH54" s="15">
        <v>0</v>
      </c>
      <c r="EI54" s="15">
        <v>0</v>
      </c>
      <c r="EJ54" s="15">
        <v>0</v>
      </c>
      <c r="EK54" s="15">
        <v>0</v>
      </c>
    </row>
    <row r="55" spans="1:141" x14ac:dyDescent="0.2">
      <c r="A55" s="6">
        <v>93320</v>
      </c>
      <c r="B55" s="6" t="s">
        <v>538</v>
      </c>
      <c r="C55" s="7" t="s">
        <v>539</v>
      </c>
      <c r="D55" s="7" t="s">
        <v>9</v>
      </c>
      <c r="E55" s="33">
        <v>38</v>
      </c>
      <c r="F55" s="8" t="s">
        <v>2213</v>
      </c>
      <c r="G55" s="41" t="s">
        <v>1927</v>
      </c>
      <c r="H55" s="35">
        <v>37500</v>
      </c>
      <c r="I55" s="35">
        <v>23600</v>
      </c>
      <c r="J55" s="39" t="s">
        <v>3319</v>
      </c>
      <c r="K55" s="11" t="s">
        <v>2453</v>
      </c>
      <c r="L55" s="13" t="s">
        <v>2823</v>
      </c>
      <c r="M55" s="13" t="s">
        <v>2819</v>
      </c>
      <c r="N55" s="23">
        <v>5200000</v>
      </c>
      <c r="O55" s="6" t="s">
        <v>2458</v>
      </c>
      <c r="P55" s="15">
        <v>0</v>
      </c>
      <c r="Q55" s="15">
        <v>0</v>
      </c>
      <c r="R55" s="15">
        <v>176</v>
      </c>
      <c r="S55" s="15">
        <v>0</v>
      </c>
      <c r="T55" s="15">
        <v>0</v>
      </c>
      <c r="U55" s="15">
        <v>176</v>
      </c>
      <c r="V55" s="15">
        <v>176</v>
      </c>
      <c r="W55" s="15">
        <v>0</v>
      </c>
      <c r="X55" s="15">
        <v>0</v>
      </c>
      <c r="Y55" s="15">
        <v>0</v>
      </c>
      <c r="Z55" s="15">
        <v>69</v>
      </c>
      <c r="AA55" s="15">
        <v>11</v>
      </c>
      <c r="AB55" s="15">
        <v>0</v>
      </c>
      <c r="AC55" s="15">
        <v>0</v>
      </c>
      <c r="AD55" s="15">
        <v>0</v>
      </c>
      <c r="AE55" s="15">
        <v>0</v>
      </c>
      <c r="AF55" s="15">
        <v>11</v>
      </c>
      <c r="AG55" s="15" t="s">
        <v>1860</v>
      </c>
      <c r="AH55" s="15" t="s">
        <v>1861</v>
      </c>
      <c r="AI55" s="17">
        <v>54.771299999999997</v>
      </c>
      <c r="AJ55" s="17">
        <v>279.05970000000002</v>
      </c>
      <c r="AK55" s="17">
        <v>429.65699999999998</v>
      </c>
      <c r="AL55" s="17">
        <f>SUM(Table2[[#This Row],[Company Direct Land Through FY17]:[Company Direct Land FY18 and After]])</f>
        <v>708.71669999999995</v>
      </c>
      <c r="AM55" s="17">
        <v>97.592399999999998</v>
      </c>
      <c r="AN55" s="17">
        <v>403.93680000000001</v>
      </c>
      <c r="AO55" s="17">
        <v>765.56979999999999</v>
      </c>
      <c r="AP55" s="18">
        <f>SUM(Table2[[#This Row],[Company Direct Building Through FY17]:[Company Direct Building FY18 and After]])</f>
        <v>1169.5065999999999</v>
      </c>
      <c r="AQ55" s="17">
        <v>0</v>
      </c>
      <c r="AR55" s="17">
        <v>44.66</v>
      </c>
      <c r="AS55" s="17">
        <v>0</v>
      </c>
      <c r="AT55" s="18">
        <f>SUM(Table2[[#This Row],[Mortgage Recording Tax Through FY17]:[Mortgage Recording Tax FY18 and After]])</f>
        <v>44.66</v>
      </c>
      <c r="AU55" s="17">
        <v>101.8625</v>
      </c>
      <c r="AV55" s="17">
        <v>384.6481</v>
      </c>
      <c r="AW55" s="17">
        <v>799.06700000000001</v>
      </c>
      <c r="AX55" s="18">
        <f>SUM(Table2[[#This Row],[Pilot Savings Through FY17]:[Pilot Savings FY18 and After]])</f>
        <v>1183.7150999999999</v>
      </c>
      <c r="AY55" s="17">
        <v>0</v>
      </c>
      <c r="AZ55" s="17">
        <v>44.66</v>
      </c>
      <c r="BA55" s="17">
        <v>0</v>
      </c>
      <c r="BB55" s="18">
        <f>SUM(Table2[[#This Row],[Mortgage Recording Tax Exemption Through FY17]:[Mortgage Recording Tax Exemption FY18 and After]])</f>
        <v>44.66</v>
      </c>
      <c r="BC55" s="17">
        <v>117.34780000000001</v>
      </c>
      <c r="BD55" s="17">
        <v>380.02670000000001</v>
      </c>
      <c r="BE55" s="17">
        <v>920.54309999999998</v>
      </c>
      <c r="BF55" s="18">
        <f>SUM(Table2[[#This Row],[Indirect and Induced Land Through FY17]:[Indirect and Induced Land FY18 and After]])</f>
        <v>1300.5698</v>
      </c>
      <c r="BG55" s="17">
        <v>217.93170000000001</v>
      </c>
      <c r="BH55" s="17">
        <v>705.76379999999995</v>
      </c>
      <c r="BI55" s="17">
        <v>1709.5807</v>
      </c>
      <c r="BJ55" s="18">
        <f>SUM(Table2[[#This Row],[Indirect and Induced Building Through FY17]:[Indirect and Induced Building FY18 and After]])</f>
        <v>2415.3445000000002</v>
      </c>
      <c r="BK55" s="17">
        <v>385.78070000000002</v>
      </c>
      <c r="BL55" s="17">
        <v>1384.1388999999999</v>
      </c>
      <c r="BM55" s="17">
        <v>3026.2836000000002</v>
      </c>
      <c r="BN55" s="18">
        <f>SUM(Table2[[#This Row],[TOTAL Real Property Related Taxes Through FY17]:[TOTAL Real Property Related Taxes FY18 and After]])</f>
        <v>4410.4225000000006</v>
      </c>
      <c r="BO55" s="17">
        <v>599.01509999999996</v>
      </c>
      <c r="BP55" s="17">
        <v>2155.2406999999998</v>
      </c>
      <c r="BQ55" s="17">
        <v>4699.0142999999998</v>
      </c>
      <c r="BR55" s="18">
        <f>SUM(Table2[[#This Row],[Company Direct Through FY17]:[Company Direct FY18 and After]])</f>
        <v>6854.2549999999992</v>
      </c>
      <c r="BS55" s="17">
        <v>0</v>
      </c>
      <c r="BT55" s="17">
        <v>4.3034999999999997</v>
      </c>
      <c r="BU55" s="17">
        <v>0</v>
      </c>
      <c r="BV55" s="18">
        <f>SUM(Table2[[#This Row],[Sales Tax Exemption Through FY17]:[Sales Tax Exemption FY18 and After]])</f>
        <v>4.3034999999999997</v>
      </c>
      <c r="BW55" s="17">
        <v>0</v>
      </c>
      <c r="BX55" s="17">
        <v>0</v>
      </c>
      <c r="BY55" s="17">
        <v>0</v>
      </c>
      <c r="BZ55" s="17">
        <f>SUM(Table2[[#This Row],[Energy Tax Savings Through FY17]:[Energy Tax Savings FY18 and After]])</f>
        <v>0</v>
      </c>
      <c r="CA55" s="17">
        <v>0</v>
      </c>
      <c r="CB55" s="17">
        <v>0</v>
      </c>
      <c r="CC55" s="17">
        <v>0</v>
      </c>
      <c r="CD55" s="18">
        <f>SUM(Table2[[#This Row],[Tax Exempt Bond Savings Through FY17]:[Tax Exempt Bond Savings FY18 and After]])</f>
        <v>0</v>
      </c>
      <c r="CE55" s="17">
        <v>401.6968</v>
      </c>
      <c r="CF55" s="17">
        <v>1406.2995000000001</v>
      </c>
      <c r="CG55" s="17">
        <v>3151.1381000000001</v>
      </c>
      <c r="CH55" s="18">
        <f>SUM(Table2[[#This Row],[Indirect and Induced Through FY17]:[Indirect and Induced FY18 and After]])</f>
        <v>4557.4376000000002</v>
      </c>
      <c r="CI55" s="17">
        <v>1000.7119</v>
      </c>
      <c r="CJ55" s="17">
        <v>3557.2366999999999</v>
      </c>
      <c r="CK55" s="17">
        <v>7850.1523999999999</v>
      </c>
      <c r="CL55" s="18">
        <f>SUM(Table2[[#This Row],[TOTAL Income Consumption Use Taxes Through FY17]:[TOTAL Income Consumption Use Taxes FY18 and After]])</f>
        <v>11407.3891</v>
      </c>
      <c r="CM55" s="17">
        <v>101.8625</v>
      </c>
      <c r="CN55" s="17">
        <v>433.61160000000001</v>
      </c>
      <c r="CO55" s="17">
        <v>799.06700000000001</v>
      </c>
      <c r="CP55" s="18">
        <f>SUM(Table2[[#This Row],[Assistance Provided Through FY17]:[Assistance Provided FY18 and After]])</f>
        <v>1232.6786</v>
      </c>
      <c r="CQ55" s="17">
        <v>0</v>
      </c>
      <c r="CR55" s="17">
        <v>0</v>
      </c>
      <c r="CS55" s="17">
        <v>0</v>
      </c>
      <c r="CT55" s="18">
        <f>SUM(Table2[[#This Row],[Recapture Cancellation Reduction Amount Through FY17]:[Recapture Cancellation Reduction Amount FY18 and After]])</f>
        <v>0</v>
      </c>
      <c r="CU55" s="17">
        <v>0</v>
      </c>
      <c r="CV55" s="17">
        <v>0</v>
      </c>
      <c r="CW55" s="17">
        <v>0</v>
      </c>
      <c r="CX55" s="18">
        <f>SUM(Table2[[#This Row],[Penalty Paid Through FY17]:[Penalty Paid FY18 and After]])</f>
        <v>0</v>
      </c>
      <c r="CY55" s="17">
        <v>101.8625</v>
      </c>
      <c r="CZ55" s="17">
        <v>433.61160000000001</v>
      </c>
      <c r="DA55" s="17">
        <v>799.06700000000001</v>
      </c>
      <c r="DB55" s="18">
        <f>SUM(Table2[[#This Row],[TOTAL Assistance Net of Recapture Penalties Through FY17]:[TOTAL Assistance Net of Recapture Penalties FY18 and After]])</f>
        <v>1232.6786</v>
      </c>
      <c r="DC55" s="17">
        <v>751.37879999999996</v>
      </c>
      <c r="DD55" s="17">
        <v>2882.8971999999999</v>
      </c>
      <c r="DE55" s="17">
        <v>5894.2411000000002</v>
      </c>
      <c r="DF55" s="18">
        <f>SUM(Table2[[#This Row],[Company Direct Tax Revenue Before Assistance Through FY17]:[Company Direct Tax Revenue Before Assistance FY18 and After]])</f>
        <v>8777.1383000000005</v>
      </c>
      <c r="DG55" s="17">
        <v>736.97630000000004</v>
      </c>
      <c r="DH55" s="17">
        <v>2492.09</v>
      </c>
      <c r="DI55" s="17">
        <v>5781.2619000000004</v>
      </c>
      <c r="DJ55" s="18">
        <f>SUM(Table2[[#This Row],[Indirect and Induced Tax Revenues Through FY17]:[Indirect and Induced Tax Revenues FY18 and After]])</f>
        <v>8273.3519000000015</v>
      </c>
      <c r="DK55" s="17">
        <v>1488.3551</v>
      </c>
      <c r="DL55" s="17">
        <v>5374.9871999999996</v>
      </c>
      <c r="DM55" s="17">
        <v>11675.503000000001</v>
      </c>
      <c r="DN55" s="17">
        <f>SUM(Table2[[#This Row],[TOTAL Tax Revenues Before Assistance Through FY17]:[TOTAL Tax Revenues Before Assistance FY18 and After]])</f>
        <v>17050.4902</v>
      </c>
      <c r="DO55" s="17">
        <v>1386.4926</v>
      </c>
      <c r="DP55" s="17">
        <v>4941.3756000000003</v>
      </c>
      <c r="DQ55" s="17">
        <v>10876.436</v>
      </c>
      <c r="DR55" s="20">
        <f>SUM(Table2[[#This Row],[TOTAL Tax Revenues Net of Assistance Recapture and Penalty Through FY17]:[TOTAL Tax Revenues Net of Assistance Recapture and Penalty FY18 and After]])</f>
        <v>15817.811600000001</v>
      </c>
      <c r="DS55" s="20">
        <v>0</v>
      </c>
      <c r="DT55" s="20">
        <v>0</v>
      </c>
      <c r="DU55" s="20">
        <v>0</v>
      </c>
      <c r="DV55" s="20">
        <v>0</v>
      </c>
      <c r="DW55" s="15">
        <v>0</v>
      </c>
      <c r="DX55" s="15">
        <v>0</v>
      </c>
      <c r="DY55" s="15">
        <v>176</v>
      </c>
      <c r="DZ55" s="15">
        <v>0</v>
      </c>
      <c r="EA55" s="15">
        <v>0</v>
      </c>
      <c r="EB55" s="15">
        <v>0</v>
      </c>
      <c r="EC55" s="15">
        <v>176</v>
      </c>
      <c r="ED55" s="15">
        <v>0</v>
      </c>
      <c r="EE55" s="15">
        <v>0</v>
      </c>
      <c r="EF55" s="15">
        <v>0</v>
      </c>
      <c r="EG55" s="15">
        <v>100</v>
      </c>
      <c r="EH55" s="15">
        <v>0</v>
      </c>
      <c r="EI55" s="15">
        <f>SUM(Table2[[#This Row],[Total Industrial Employees FY17]:[Total Other Employees FY17]])</f>
        <v>176</v>
      </c>
      <c r="EJ55" s="15">
        <f>SUM(Table2[[#This Row],[Number of Industrial Employees Earning More than Living Wage FY17]:[Number of Other Employees Earning More than Living Wage FY17]])</f>
        <v>176</v>
      </c>
      <c r="EK55" s="15">
        <v>100</v>
      </c>
    </row>
    <row r="56" spans="1:141" x14ac:dyDescent="0.2">
      <c r="A56" s="6">
        <v>93207</v>
      </c>
      <c r="B56" s="6" t="s">
        <v>465</v>
      </c>
      <c r="C56" s="7" t="s">
        <v>466</v>
      </c>
      <c r="D56" s="7" t="s">
        <v>6</v>
      </c>
      <c r="E56" s="33">
        <v>8</v>
      </c>
      <c r="F56" s="8" t="s">
        <v>2173</v>
      </c>
      <c r="G56" s="41" t="s">
        <v>2174</v>
      </c>
      <c r="H56" s="35">
        <v>5675</v>
      </c>
      <c r="I56" s="35">
        <v>5698</v>
      </c>
      <c r="J56" s="39" t="s">
        <v>3215</v>
      </c>
      <c r="K56" s="11" t="s">
        <v>2453</v>
      </c>
      <c r="L56" s="13" t="s">
        <v>2775</v>
      </c>
      <c r="M56" s="13" t="s">
        <v>2774</v>
      </c>
      <c r="N56" s="23">
        <v>1128300</v>
      </c>
      <c r="O56" s="6" t="s">
        <v>2458</v>
      </c>
      <c r="P56" s="15">
        <v>1</v>
      </c>
      <c r="Q56" s="15">
        <v>0</v>
      </c>
      <c r="R56" s="15">
        <v>17</v>
      </c>
      <c r="S56" s="15">
        <v>0</v>
      </c>
      <c r="T56" s="15">
        <v>0</v>
      </c>
      <c r="U56" s="15">
        <v>18</v>
      </c>
      <c r="V56" s="15">
        <v>17</v>
      </c>
      <c r="W56" s="15">
        <v>0</v>
      </c>
      <c r="X56" s="15">
        <v>0</v>
      </c>
      <c r="Y56" s="15">
        <v>0</v>
      </c>
      <c r="Z56" s="15">
        <v>11</v>
      </c>
      <c r="AA56" s="15">
        <v>94</v>
      </c>
      <c r="AB56" s="15">
        <v>0</v>
      </c>
      <c r="AC56" s="15">
        <v>0</v>
      </c>
      <c r="AD56" s="15">
        <v>0</v>
      </c>
      <c r="AE56" s="15">
        <v>0</v>
      </c>
      <c r="AF56" s="15">
        <v>94</v>
      </c>
      <c r="AG56" s="15" t="s">
        <v>1860</v>
      </c>
      <c r="AH56" s="15" t="s">
        <v>1860</v>
      </c>
      <c r="AI56" s="17">
        <v>9.8477999999999994</v>
      </c>
      <c r="AJ56" s="17">
        <v>57.600499999999997</v>
      </c>
      <c r="AK56" s="17">
        <v>69.268299999999996</v>
      </c>
      <c r="AL56" s="17">
        <f>SUM(Table2[[#This Row],[Company Direct Land Through FY17]:[Company Direct Land FY18 and After]])</f>
        <v>126.86879999999999</v>
      </c>
      <c r="AM56" s="17">
        <v>27.366</v>
      </c>
      <c r="AN56" s="17">
        <v>143.88570000000001</v>
      </c>
      <c r="AO56" s="17">
        <v>192.48929999999999</v>
      </c>
      <c r="AP56" s="18">
        <f>SUM(Table2[[#This Row],[Company Direct Building Through FY17]:[Company Direct Building FY18 and After]])</f>
        <v>336.375</v>
      </c>
      <c r="AQ56" s="17">
        <v>0</v>
      </c>
      <c r="AR56" s="17">
        <v>10.1793</v>
      </c>
      <c r="AS56" s="17">
        <v>0</v>
      </c>
      <c r="AT56" s="18">
        <f>SUM(Table2[[#This Row],[Mortgage Recording Tax Through FY17]:[Mortgage Recording Tax FY18 and After]])</f>
        <v>10.1793</v>
      </c>
      <c r="AU56" s="17">
        <v>23.088999999999999</v>
      </c>
      <c r="AV56" s="17">
        <v>95.141499999999994</v>
      </c>
      <c r="AW56" s="17">
        <v>162.4058</v>
      </c>
      <c r="AX56" s="18">
        <f>SUM(Table2[[#This Row],[Pilot Savings Through FY17]:[Pilot Savings FY18 and After]])</f>
        <v>257.54730000000001</v>
      </c>
      <c r="AY56" s="17">
        <v>0</v>
      </c>
      <c r="AZ56" s="17">
        <v>10.1793</v>
      </c>
      <c r="BA56" s="17">
        <v>0</v>
      </c>
      <c r="BB56" s="18">
        <f>SUM(Table2[[#This Row],[Mortgage Recording Tax Exemption Through FY17]:[Mortgage Recording Tax Exemption FY18 and After]])</f>
        <v>10.1793</v>
      </c>
      <c r="BC56" s="17">
        <v>15.3558</v>
      </c>
      <c r="BD56" s="17">
        <v>163.40029999999999</v>
      </c>
      <c r="BE56" s="17">
        <v>108.0112</v>
      </c>
      <c r="BF56" s="18">
        <f>SUM(Table2[[#This Row],[Indirect and Induced Land Through FY17]:[Indirect and Induced Land FY18 and After]])</f>
        <v>271.41149999999999</v>
      </c>
      <c r="BG56" s="17">
        <v>28.518000000000001</v>
      </c>
      <c r="BH56" s="17">
        <v>303.45729999999998</v>
      </c>
      <c r="BI56" s="17">
        <v>200.5925</v>
      </c>
      <c r="BJ56" s="18">
        <f>SUM(Table2[[#This Row],[Indirect and Induced Building Through FY17]:[Indirect and Induced Building FY18 and After]])</f>
        <v>504.0498</v>
      </c>
      <c r="BK56" s="17">
        <v>57.998600000000003</v>
      </c>
      <c r="BL56" s="17">
        <v>573.20230000000004</v>
      </c>
      <c r="BM56" s="17">
        <v>407.95549999999997</v>
      </c>
      <c r="BN56" s="18">
        <f>SUM(Table2[[#This Row],[TOTAL Real Property Related Taxes Through FY17]:[TOTAL Real Property Related Taxes FY18 and After]])</f>
        <v>981.15779999999995</v>
      </c>
      <c r="BO56" s="17">
        <v>62.3735</v>
      </c>
      <c r="BP56" s="17">
        <v>712.26760000000002</v>
      </c>
      <c r="BQ56" s="17">
        <v>438.72910000000002</v>
      </c>
      <c r="BR56" s="18">
        <f>SUM(Table2[[#This Row],[Company Direct Through FY17]:[Company Direct FY18 and After]])</f>
        <v>1150.9967000000001</v>
      </c>
      <c r="BS56" s="17">
        <v>0</v>
      </c>
      <c r="BT56" s="17">
        <v>0</v>
      </c>
      <c r="BU56" s="17">
        <v>0</v>
      </c>
      <c r="BV56" s="18">
        <f>SUM(Table2[[#This Row],[Sales Tax Exemption Through FY17]:[Sales Tax Exemption FY18 and After]])</f>
        <v>0</v>
      </c>
      <c r="BW56" s="17">
        <v>0</v>
      </c>
      <c r="BX56" s="17">
        <v>0</v>
      </c>
      <c r="BY56" s="17">
        <v>0</v>
      </c>
      <c r="BZ56" s="17">
        <f>SUM(Table2[[#This Row],[Energy Tax Savings Through FY17]:[Energy Tax Savings FY18 and After]])</f>
        <v>0</v>
      </c>
      <c r="CA56" s="17">
        <v>0</v>
      </c>
      <c r="CB56" s="17">
        <v>0</v>
      </c>
      <c r="CC56" s="17">
        <v>0</v>
      </c>
      <c r="CD56" s="18">
        <f>SUM(Table2[[#This Row],[Tax Exempt Bond Savings Through FY17]:[Tax Exempt Bond Savings FY18 and After]])</f>
        <v>0</v>
      </c>
      <c r="CE56" s="17">
        <v>48.4621</v>
      </c>
      <c r="CF56" s="17">
        <v>581.25559999999996</v>
      </c>
      <c r="CG56" s="17">
        <v>340.87740000000002</v>
      </c>
      <c r="CH56" s="18">
        <f>SUM(Table2[[#This Row],[Indirect and Induced Through FY17]:[Indirect and Induced FY18 and After]])</f>
        <v>922.13300000000004</v>
      </c>
      <c r="CI56" s="17">
        <v>110.8356</v>
      </c>
      <c r="CJ56" s="17">
        <v>1293.5232000000001</v>
      </c>
      <c r="CK56" s="17">
        <v>779.60649999999998</v>
      </c>
      <c r="CL56" s="18">
        <f>SUM(Table2[[#This Row],[TOTAL Income Consumption Use Taxes Through FY17]:[TOTAL Income Consumption Use Taxes FY18 and After]])</f>
        <v>2073.1297</v>
      </c>
      <c r="CM56" s="17">
        <v>23.088999999999999</v>
      </c>
      <c r="CN56" s="17">
        <v>105.32080000000001</v>
      </c>
      <c r="CO56" s="17">
        <v>162.4058</v>
      </c>
      <c r="CP56" s="18">
        <f>SUM(Table2[[#This Row],[Assistance Provided Through FY17]:[Assistance Provided FY18 and After]])</f>
        <v>267.72660000000002</v>
      </c>
      <c r="CQ56" s="17">
        <v>0</v>
      </c>
      <c r="CR56" s="17">
        <v>0</v>
      </c>
      <c r="CS56" s="17">
        <v>0</v>
      </c>
      <c r="CT56" s="18">
        <f>SUM(Table2[[#This Row],[Recapture Cancellation Reduction Amount Through FY17]:[Recapture Cancellation Reduction Amount FY18 and After]])</f>
        <v>0</v>
      </c>
      <c r="CU56" s="17">
        <v>0</v>
      </c>
      <c r="CV56" s="17">
        <v>0</v>
      </c>
      <c r="CW56" s="17">
        <v>0</v>
      </c>
      <c r="CX56" s="18">
        <f>SUM(Table2[[#This Row],[Penalty Paid Through FY17]:[Penalty Paid FY18 and After]])</f>
        <v>0</v>
      </c>
      <c r="CY56" s="17">
        <v>23.088999999999999</v>
      </c>
      <c r="CZ56" s="17">
        <v>105.32080000000001</v>
      </c>
      <c r="DA56" s="17">
        <v>162.4058</v>
      </c>
      <c r="DB56" s="18">
        <f>SUM(Table2[[#This Row],[TOTAL Assistance Net of Recapture Penalties Through FY17]:[TOTAL Assistance Net of Recapture Penalties FY18 and After]])</f>
        <v>267.72660000000002</v>
      </c>
      <c r="DC56" s="17">
        <v>99.587299999999999</v>
      </c>
      <c r="DD56" s="17">
        <v>923.93309999999997</v>
      </c>
      <c r="DE56" s="17">
        <v>700.48670000000004</v>
      </c>
      <c r="DF56" s="18">
        <f>SUM(Table2[[#This Row],[Company Direct Tax Revenue Before Assistance Through FY17]:[Company Direct Tax Revenue Before Assistance FY18 and After]])</f>
        <v>1624.4198000000001</v>
      </c>
      <c r="DG56" s="17">
        <v>92.335899999999995</v>
      </c>
      <c r="DH56" s="17">
        <v>1048.1132</v>
      </c>
      <c r="DI56" s="17">
        <v>649.48109999999997</v>
      </c>
      <c r="DJ56" s="18">
        <f>SUM(Table2[[#This Row],[Indirect and Induced Tax Revenues Through FY17]:[Indirect and Induced Tax Revenues FY18 and After]])</f>
        <v>1697.5943</v>
      </c>
      <c r="DK56" s="17">
        <v>191.92320000000001</v>
      </c>
      <c r="DL56" s="17">
        <v>1972.0463</v>
      </c>
      <c r="DM56" s="17">
        <v>1349.9677999999999</v>
      </c>
      <c r="DN56" s="17">
        <f>SUM(Table2[[#This Row],[TOTAL Tax Revenues Before Assistance Through FY17]:[TOTAL Tax Revenues Before Assistance FY18 and After]])</f>
        <v>3322.0140999999999</v>
      </c>
      <c r="DO56" s="17">
        <v>168.83420000000001</v>
      </c>
      <c r="DP56" s="17">
        <v>1866.7255</v>
      </c>
      <c r="DQ56" s="17">
        <v>1187.5619999999999</v>
      </c>
      <c r="DR56" s="20">
        <f>SUM(Table2[[#This Row],[TOTAL Tax Revenues Net of Assistance Recapture and Penalty Through FY17]:[TOTAL Tax Revenues Net of Assistance Recapture and Penalty FY18 and After]])</f>
        <v>3054.2874999999999</v>
      </c>
      <c r="DS56" s="20">
        <v>0</v>
      </c>
      <c r="DT56" s="20">
        <v>0</v>
      </c>
      <c r="DU56" s="20">
        <v>0</v>
      </c>
      <c r="DV56" s="20">
        <v>0</v>
      </c>
      <c r="DW56" s="15">
        <v>17</v>
      </c>
      <c r="DX56" s="15">
        <v>0</v>
      </c>
      <c r="DY56" s="15">
        <v>0</v>
      </c>
      <c r="DZ56" s="15">
        <v>0</v>
      </c>
      <c r="EA56" s="15">
        <v>15</v>
      </c>
      <c r="EB56" s="15">
        <v>0</v>
      </c>
      <c r="EC56" s="15">
        <v>0</v>
      </c>
      <c r="ED56" s="15">
        <v>0</v>
      </c>
      <c r="EE56" s="15">
        <v>88.24</v>
      </c>
      <c r="EF56" s="15">
        <v>0</v>
      </c>
      <c r="EG56" s="15">
        <v>0</v>
      </c>
      <c r="EH56" s="15">
        <v>0</v>
      </c>
      <c r="EI56" s="15">
        <f>SUM(Table2[[#This Row],[Total Industrial Employees FY17]:[Total Other Employees FY17]])</f>
        <v>17</v>
      </c>
      <c r="EJ56" s="15">
        <f>SUM(Table2[[#This Row],[Number of Industrial Employees Earning More than Living Wage FY17]:[Number of Other Employees Earning More than Living Wage FY17]])</f>
        <v>15</v>
      </c>
      <c r="EK56" s="15">
        <v>88.235294117647058</v>
      </c>
    </row>
    <row r="57" spans="1:141" x14ac:dyDescent="0.2">
      <c r="A57" s="6">
        <v>93192</v>
      </c>
      <c r="B57" s="6" t="s">
        <v>445</v>
      </c>
      <c r="C57" s="7" t="s">
        <v>446</v>
      </c>
      <c r="D57" s="7" t="s">
        <v>19</v>
      </c>
      <c r="E57" s="33">
        <v>4</v>
      </c>
      <c r="F57" s="8" t="s">
        <v>2161</v>
      </c>
      <c r="G57" s="41" t="s">
        <v>2107</v>
      </c>
      <c r="H57" s="35">
        <v>129000</v>
      </c>
      <c r="I57" s="35">
        <v>334751</v>
      </c>
      <c r="J57" s="39" t="s">
        <v>3304</v>
      </c>
      <c r="K57" s="11" t="s">
        <v>2453</v>
      </c>
      <c r="L57" s="13" t="s">
        <v>2761</v>
      </c>
      <c r="M57" s="13" t="s">
        <v>2762</v>
      </c>
      <c r="N57" s="23">
        <v>556389672</v>
      </c>
      <c r="O57" s="6" t="s">
        <v>2763</v>
      </c>
      <c r="P57" s="15">
        <v>0</v>
      </c>
      <c r="Q57" s="15">
        <v>0</v>
      </c>
      <c r="R57" s="15">
        <v>0</v>
      </c>
      <c r="S57" s="15">
        <v>0</v>
      </c>
      <c r="T57" s="15">
        <v>0</v>
      </c>
      <c r="U57" s="15">
        <v>0</v>
      </c>
      <c r="V57" s="15">
        <v>1066</v>
      </c>
      <c r="W57" s="15">
        <v>0</v>
      </c>
      <c r="X57" s="15">
        <v>0</v>
      </c>
      <c r="Y57" s="15">
        <v>0</v>
      </c>
      <c r="Z57" s="15">
        <v>1355</v>
      </c>
      <c r="AA57" s="15">
        <v>0</v>
      </c>
      <c r="AB57" s="15">
        <v>0</v>
      </c>
      <c r="AC57" s="15">
        <v>0</v>
      </c>
      <c r="AD57" s="15">
        <v>0</v>
      </c>
      <c r="AE57" s="15">
        <v>0</v>
      </c>
      <c r="AF57" s="15">
        <v>0</v>
      </c>
      <c r="AG57" s="15"/>
      <c r="AH57" s="15"/>
      <c r="AI57" s="17">
        <v>27343.518100000001</v>
      </c>
      <c r="AJ57" s="17">
        <v>39010.037499999999</v>
      </c>
      <c r="AK57" s="17">
        <v>359426.21470000001</v>
      </c>
      <c r="AL57" s="17">
        <f>SUM(Table2[[#This Row],[Company Direct Land Through FY17]:[Company Direct Land FY18 and After]])</f>
        <v>398436.25219999999</v>
      </c>
      <c r="AM57" s="17">
        <v>1512.06</v>
      </c>
      <c r="AN57" s="17">
        <v>47730.429400000001</v>
      </c>
      <c r="AO57" s="17">
        <v>19875.790300000001</v>
      </c>
      <c r="AP57" s="18">
        <f>SUM(Table2[[#This Row],[Company Direct Building Through FY17]:[Company Direct Building FY18 and After]])</f>
        <v>67606.219700000001</v>
      </c>
      <c r="AQ57" s="17">
        <v>0</v>
      </c>
      <c r="AR57" s="17">
        <v>3572.8</v>
      </c>
      <c r="AS57" s="17">
        <v>0</v>
      </c>
      <c r="AT57" s="18">
        <f>SUM(Table2[[#This Row],[Mortgage Recording Tax Through FY17]:[Mortgage Recording Tax FY18 and After]])</f>
        <v>3572.8</v>
      </c>
      <c r="AU57" s="17">
        <v>0</v>
      </c>
      <c r="AV57" s="17">
        <v>0</v>
      </c>
      <c r="AW57" s="17">
        <v>0</v>
      </c>
      <c r="AX57" s="18">
        <f>SUM(Table2[[#This Row],[Pilot Savings Through FY17]:[Pilot Savings FY18 and After]])</f>
        <v>0</v>
      </c>
      <c r="AY57" s="17">
        <v>0</v>
      </c>
      <c r="AZ57" s="17">
        <v>3572.8</v>
      </c>
      <c r="BA57" s="17">
        <v>0</v>
      </c>
      <c r="BB57" s="18">
        <f>SUM(Table2[[#This Row],[Mortgage Recording Tax Exemption Through FY17]:[Mortgage Recording Tax Exemption FY18 and After]])</f>
        <v>3572.8</v>
      </c>
      <c r="BC57" s="17">
        <v>1744.5605</v>
      </c>
      <c r="BD57" s="17">
        <v>4972.7641999999996</v>
      </c>
      <c r="BE57" s="17">
        <v>22931.972600000001</v>
      </c>
      <c r="BF57" s="18">
        <f>SUM(Table2[[#This Row],[Indirect and Induced Land Through FY17]:[Indirect and Induced Land FY18 and After]])</f>
        <v>27904.736799999999</v>
      </c>
      <c r="BG57" s="17">
        <v>3239.8980999999999</v>
      </c>
      <c r="BH57" s="17">
        <v>9235.1332000000002</v>
      </c>
      <c r="BI57" s="17">
        <v>42587.947500000002</v>
      </c>
      <c r="BJ57" s="18">
        <f>SUM(Table2[[#This Row],[Indirect and Induced Building Through FY17]:[Indirect and Induced Building FY18 and After]])</f>
        <v>51823.080700000006</v>
      </c>
      <c r="BK57" s="17">
        <v>33840.036699999997</v>
      </c>
      <c r="BL57" s="17">
        <v>100948.3643</v>
      </c>
      <c r="BM57" s="17">
        <v>444821.92509999999</v>
      </c>
      <c r="BN57" s="18">
        <f>SUM(Table2[[#This Row],[TOTAL Real Property Related Taxes Through FY17]:[TOTAL Real Property Related Taxes FY18 and After]])</f>
        <v>545770.28940000001</v>
      </c>
      <c r="BO57" s="17">
        <v>7578.1683999999996</v>
      </c>
      <c r="BP57" s="17">
        <v>22263.469300000001</v>
      </c>
      <c r="BQ57" s="17">
        <v>99613.822899999999</v>
      </c>
      <c r="BR57" s="18">
        <f>SUM(Table2[[#This Row],[Company Direct Through FY17]:[Company Direct FY18 and After]])</f>
        <v>121877.2922</v>
      </c>
      <c r="BS57" s="17">
        <v>0</v>
      </c>
      <c r="BT57" s="17">
        <v>0</v>
      </c>
      <c r="BU57" s="17">
        <v>0</v>
      </c>
      <c r="BV57" s="18">
        <f>SUM(Table2[[#This Row],[Sales Tax Exemption Through FY17]:[Sales Tax Exemption FY18 and After]])</f>
        <v>0</v>
      </c>
      <c r="BW57" s="17">
        <v>0</v>
      </c>
      <c r="BX57" s="17">
        <v>10.920999999999999</v>
      </c>
      <c r="BY57" s="17">
        <v>0</v>
      </c>
      <c r="BZ57" s="17">
        <f>SUM(Table2[[#This Row],[Energy Tax Savings Through FY17]:[Energy Tax Savings FY18 and After]])</f>
        <v>10.920999999999999</v>
      </c>
      <c r="CA57" s="17">
        <v>0</v>
      </c>
      <c r="CB57" s="17">
        <v>0</v>
      </c>
      <c r="CC57" s="17">
        <v>0</v>
      </c>
      <c r="CD57" s="18">
        <f>SUM(Table2[[#This Row],[Tax Exempt Bond Savings Through FY17]:[Tax Exempt Bond Savings FY18 and After]])</f>
        <v>0</v>
      </c>
      <c r="CE57" s="17">
        <v>4992.3095000000003</v>
      </c>
      <c r="CF57" s="17">
        <v>14851.8717</v>
      </c>
      <c r="CG57" s="17">
        <v>65623.115699999995</v>
      </c>
      <c r="CH57" s="18">
        <f>SUM(Table2[[#This Row],[Indirect and Induced Through FY17]:[Indirect and Induced FY18 and After]])</f>
        <v>80474.987399999998</v>
      </c>
      <c r="CI57" s="17">
        <v>12570.4779</v>
      </c>
      <c r="CJ57" s="17">
        <v>37104.42</v>
      </c>
      <c r="CK57" s="17">
        <v>165236.93859999999</v>
      </c>
      <c r="CL57" s="18">
        <f>SUM(Table2[[#This Row],[TOTAL Income Consumption Use Taxes Through FY17]:[TOTAL Income Consumption Use Taxes FY18 and After]])</f>
        <v>202341.35859999998</v>
      </c>
      <c r="CM57" s="17">
        <v>0</v>
      </c>
      <c r="CN57" s="17">
        <v>3583.721</v>
      </c>
      <c r="CO57" s="17">
        <v>0</v>
      </c>
      <c r="CP57" s="18">
        <f>SUM(Table2[[#This Row],[Assistance Provided Through FY17]:[Assistance Provided FY18 and After]])</f>
        <v>3583.721</v>
      </c>
      <c r="CQ57" s="17">
        <v>0</v>
      </c>
      <c r="CR57" s="17">
        <v>0</v>
      </c>
      <c r="CS57" s="17">
        <v>0</v>
      </c>
      <c r="CT57" s="18">
        <f>SUM(Table2[[#This Row],[Recapture Cancellation Reduction Amount Through FY17]:[Recapture Cancellation Reduction Amount FY18 and After]])</f>
        <v>0</v>
      </c>
      <c r="CU57" s="17">
        <v>0</v>
      </c>
      <c r="CV57" s="17">
        <v>0</v>
      </c>
      <c r="CW57" s="17">
        <v>0</v>
      </c>
      <c r="CX57" s="18">
        <f>SUM(Table2[[#This Row],[Penalty Paid Through FY17]:[Penalty Paid FY18 and After]])</f>
        <v>0</v>
      </c>
      <c r="CY57" s="17">
        <v>0</v>
      </c>
      <c r="CZ57" s="17">
        <v>3583.721</v>
      </c>
      <c r="DA57" s="17">
        <v>0</v>
      </c>
      <c r="DB57" s="18">
        <f>SUM(Table2[[#This Row],[TOTAL Assistance Net of Recapture Penalties Through FY17]:[TOTAL Assistance Net of Recapture Penalties FY18 and After]])</f>
        <v>3583.721</v>
      </c>
      <c r="DC57" s="17">
        <v>36433.746500000001</v>
      </c>
      <c r="DD57" s="17">
        <v>112576.7362</v>
      </c>
      <c r="DE57" s="17">
        <v>478915.82789999997</v>
      </c>
      <c r="DF57" s="18">
        <f>SUM(Table2[[#This Row],[Company Direct Tax Revenue Before Assistance Through FY17]:[Company Direct Tax Revenue Before Assistance FY18 and After]])</f>
        <v>591492.56409999996</v>
      </c>
      <c r="DG57" s="17">
        <v>9976.7680999999993</v>
      </c>
      <c r="DH57" s="17">
        <v>29059.769100000001</v>
      </c>
      <c r="DI57" s="17">
        <v>131143.03580000001</v>
      </c>
      <c r="DJ57" s="18">
        <f>SUM(Table2[[#This Row],[Indirect and Induced Tax Revenues Through FY17]:[Indirect and Induced Tax Revenues FY18 and After]])</f>
        <v>160202.80490000002</v>
      </c>
      <c r="DK57" s="17">
        <v>46410.514600000002</v>
      </c>
      <c r="DL57" s="17">
        <v>141636.50529999999</v>
      </c>
      <c r="DM57" s="17">
        <v>610058.86369999999</v>
      </c>
      <c r="DN57" s="17">
        <f>SUM(Table2[[#This Row],[TOTAL Tax Revenues Before Assistance Through FY17]:[TOTAL Tax Revenues Before Assistance FY18 and After]])</f>
        <v>751695.36899999995</v>
      </c>
      <c r="DO57" s="17">
        <v>46410.514600000002</v>
      </c>
      <c r="DP57" s="17">
        <v>138052.7843</v>
      </c>
      <c r="DQ57" s="17">
        <v>610058.86369999999</v>
      </c>
      <c r="DR57" s="20">
        <f>SUM(Table2[[#This Row],[TOTAL Tax Revenues Net of Assistance Recapture and Penalty Through FY17]:[TOTAL Tax Revenues Net of Assistance Recapture and Penalty FY18 and After]])</f>
        <v>748111.64800000004</v>
      </c>
      <c r="DS57" s="20">
        <v>0</v>
      </c>
      <c r="DT57" s="20">
        <v>0</v>
      </c>
      <c r="DU57" s="20">
        <v>0</v>
      </c>
      <c r="DV57" s="20">
        <v>0</v>
      </c>
      <c r="DW57" s="15">
        <v>0</v>
      </c>
      <c r="DX57" s="15">
        <v>0</v>
      </c>
      <c r="DY57" s="15">
        <v>0</v>
      </c>
      <c r="DZ57" s="15">
        <v>0</v>
      </c>
      <c r="EA57" s="15">
        <v>0</v>
      </c>
      <c r="EB57" s="15">
        <v>0</v>
      </c>
      <c r="EC57" s="15">
        <v>0</v>
      </c>
      <c r="ED57" s="15">
        <v>0</v>
      </c>
      <c r="EE57" s="15">
        <v>0</v>
      </c>
      <c r="EF57" s="15">
        <v>0</v>
      </c>
      <c r="EG57" s="15">
        <v>0</v>
      </c>
      <c r="EH57" s="15">
        <v>0</v>
      </c>
      <c r="EI57" s="15">
        <v>0</v>
      </c>
      <c r="EJ57" s="15">
        <v>0</v>
      </c>
      <c r="EK57" s="15">
        <v>0</v>
      </c>
    </row>
    <row r="58" spans="1:141" x14ac:dyDescent="0.2">
      <c r="A58" s="6">
        <v>94116</v>
      </c>
      <c r="B58" s="6" t="s">
        <v>1701</v>
      </c>
      <c r="C58" s="7" t="s">
        <v>1757</v>
      </c>
      <c r="D58" s="7" t="s">
        <v>12</v>
      </c>
      <c r="E58" s="33">
        <v>28</v>
      </c>
      <c r="F58" s="8" t="s">
        <v>1866</v>
      </c>
      <c r="G58" s="41" t="s">
        <v>1863</v>
      </c>
      <c r="H58" s="35">
        <v>178000</v>
      </c>
      <c r="I58" s="35">
        <v>0</v>
      </c>
      <c r="J58" s="39" t="s">
        <v>3390</v>
      </c>
      <c r="K58" s="11" t="s">
        <v>2804</v>
      </c>
      <c r="L58" s="13" t="s">
        <v>3137</v>
      </c>
      <c r="M58" s="13" t="s">
        <v>3138</v>
      </c>
      <c r="N58" s="23">
        <v>35000000</v>
      </c>
      <c r="O58" s="6" t="s">
        <v>2518</v>
      </c>
      <c r="P58" s="15">
        <v>0</v>
      </c>
      <c r="Q58" s="15">
        <v>0</v>
      </c>
      <c r="R58" s="15">
        <v>0</v>
      </c>
      <c r="S58" s="15">
        <v>0</v>
      </c>
      <c r="T58" s="15">
        <v>0</v>
      </c>
      <c r="U58" s="15">
        <v>0</v>
      </c>
      <c r="V58" s="15">
        <v>1</v>
      </c>
      <c r="W58" s="15">
        <v>0</v>
      </c>
      <c r="X58" s="15">
        <v>0</v>
      </c>
      <c r="Y58" s="15">
        <v>0</v>
      </c>
      <c r="Z58" s="15">
        <v>228</v>
      </c>
      <c r="AA58" s="15">
        <v>0</v>
      </c>
      <c r="AB58" s="15">
        <v>0</v>
      </c>
      <c r="AC58" s="15">
        <v>0</v>
      </c>
      <c r="AD58" s="15">
        <v>0</v>
      </c>
      <c r="AE58" s="15">
        <v>0</v>
      </c>
      <c r="AF58" s="15">
        <v>0</v>
      </c>
      <c r="AG58" s="15"/>
      <c r="AH58" s="15"/>
      <c r="AI58" s="17">
        <v>71885.724600000001</v>
      </c>
      <c r="AJ58" s="17">
        <v>71885.724600000001</v>
      </c>
      <c r="AK58" s="17">
        <v>1263653.6786</v>
      </c>
      <c r="AL58" s="17">
        <f>SUM(Table2[[#This Row],[Company Direct Land Through FY17]:[Company Direct Land FY18 and After]])</f>
        <v>1335539.4032000001</v>
      </c>
      <c r="AM58" s="17">
        <v>30186.400300000001</v>
      </c>
      <c r="AN58" s="17">
        <v>30186.400300000001</v>
      </c>
      <c r="AO58" s="17">
        <v>530636.03449999995</v>
      </c>
      <c r="AP58" s="18">
        <f>SUM(Table2[[#This Row],[Company Direct Building Through FY17]:[Company Direct Building FY18 and After]])</f>
        <v>560822.43479999993</v>
      </c>
      <c r="AQ58" s="17">
        <v>63.816600000000001</v>
      </c>
      <c r="AR58" s="17">
        <v>63.816600000000001</v>
      </c>
      <c r="AS58" s="17">
        <v>0</v>
      </c>
      <c r="AT58" s="18">
        <f>SUM(Table2[[#This Row],[Mortgage Recording Tax Through FY17]:[Mortgage Recording Tax FY18 and After]])</f>
        <v>63.816600000000001</v>
      </c>
      <c r="AU58" s="17">
        <v>0</v>
      </c>
      <c r="AV58" s="17">
        <v>0</v>
      </c>
      <c r="AW58" s="17">
        <v>0</v>
      </c>
      <c r="AX58" s="18">
        <f>SUM(Table2[[#This Row],[Pilot Savings Through FY17]:[Pilot Savings FY18 and After]])</f>
        <v>0</v>
      </c>
      <c r="AY58" s="17">
        <v>63.816600000000001</v>
      </c>
      <c r="AZ58" s="17">
        <v>63.816600000000001</v>
      </c>
      <c r="BA58" s="17">
        <v>0</v>
      </c>
      <c r="BB58" s="18">
        <f>SUM(Table2[[#This Row],[Mortgage Recording Tax Exemption Through FY17]:[Mortgage Recording Tax Exemption FY18 and After]])</f>
        <v>63.816600000000001</v>
      </c>
      <c r="BC58" s="17">
        <v>0.94589999999999996</v>
      </c>
      <c r="BD58" s="17">
        <v>0.94589999999999996</v>
      </c>
      <c r="BE58" s="17">
        <v>16.627800000000001</v>
      </c>
      <c r="BF58" s="18">
        <f>SUM(Table2[[#This Row],[Indirect and Induced Land Through FY17]:[Indirect and Induced Land FY18 and After]])</f>
        <v>17.573700000000002</v>
      </c>
      <c r="BG58" s="17">
        <v>1.7567999999999999</v>
      </c>
      <c r="BH58" s="17">
        <v>1.7567999999999999</v>
      </c>
      <c r="BI58" s="17">
        <v>30.8826</v>
      </c>
      <c r="BJ58" s="18">
        <f>SUM(Table2[[#This Row],[Indirect and Induced Building Through FY17]:[Indirect and Induced Building FY18 and After]])</f>
        <v>32.639400000000002</v>
      </c>
      <c r="BK58" s="17">
        <v>102074.8276</v>
      </c>
      <c r="BL58" s="17">
        <v>102074.8276</v>
      </c>
      <c r="BM58" s="17">
        <v>1794337.2235000001</v>
      </c>
      <c r="BN58" s="18">
        <f>SUM(Table2[[#This Row],[TOTAL Real Property Related Taxes Through FY17]:[TOTAL Real Property Related Taxes FY18 and After]])</f>
        <v>1896412.0511</v>
      </c>
      <c r="BO58" s="17">
        <v>5.0324</v>
      </c>
      <c r="BP58" s="17">
        <v>5.0324</v>
      </c>
      <c r="BQ58" s="17">
        <v>88.463499999999996</v>
      </c>
      <c r="BR58" s="18">
        <f>SUM(Table2[[#This Row],[Company Direct Through FY17]:[Company Direct FY18 and After]])</f>
        <v>93.495899999999992</v>
      </c>
      <c r="BS58" s="17">
        <v>0</v>
      </c>
      <c r="BT58" s="17">
        <v>0</v>
      </c>
      <c r="BU58" s="17">
        <v>0</v>
      </c>
      <c r="BV58" s="18">
        <f>SUM(Table2[[#This Row],[Sales Tax Exemption Through FY17]:[Sales Tax Exemption FY18 and After]])</f>
        <v>0</v>
      </c>
      <c r="BW58" s="17">
        <v>0</v>
      </c>
      <c r="BX58" s="17">
        <v>0</v>
      </c>
      <c r="BY58" s="17">
        <v>0</v>
      </c>
      <c r="BZ58" s="17">
        <f>SUM(Table2[[#This Row],[Energy Tax Savings Through FY17]:[Energy Tax Savings FY18 and After]])</f>
        <v>0</v>
      </c>
      <c r="CA58" s="17">
        <v>13.9976</v>
      </c>
      <c r="CB58" s="17">
        <v>13.9976</v>
      </c>
      <c r="CC58" s="17">
        <v>171.6885</v>
      </c>
      <c r="CD58" s="18">
        <f>SUM(Table2[[#This Row],[Tax Exempt Bond Savings Through FY17]:[Tax Exempt Bond Savings FY18 and After]])</f>
        <v>185.68610000000001</v>
      </c>
      <c r="CE58" s="17">
        <v>2.9744000000000002</v>
      </c>
      <c r="CF58" s="17">
        <v>2.9744000000000002</v>
      </c>
      <c r="CG58" s="17">
        <v>52.284300000000002</v>
      </c>
      <c r="CH58" s="18">
        <f>SUM(Table2[[#This Row],[Indirect and Induced Through FY17]:[Indirect and Induced FY18 and After]])</f>
        <v>55.258700000000005</v>
      </c>
      <c r="CI58" s="17">
        <v>-5.9908000000000001</v>
      </c>
      <c r="CJ58" s="17">
        <v>-5.9908000000000001</v>
      </c>
      <c r="CK58" s="17">
        <v>-30.9407</v>
      </c>
      <c r="CL58" s="18">
        <f>SUM(Table2[[#This Row],[TOTAL Income Consumption Use Taxes Through FY17]:[TOTAL Income Consumption Use Taxes FY18 and After]])</f>
        <v>-36.9315</v>
      </c>
      <c r="CM58" s="17">
        <v>77.8142</v>
      </c>
      <c r="CN58" s="17">
        <v>77.8142</v>
      </c>
      <c r="CO58" s="17">
        <v>171.6885</v>
      </c>
      <c r="CP58" s="18">
        <f>SUM(Table2[[#This Row],[Assistance Provided Through FY17]:[Assistance Provided FY18 and After]])</f>
        <v>249.5027</v>
      </c>
      <c r="CQ58" s="17">
        <v>0</v>
      </c>
      <c r="CR58" s="17">
        <v>0</v>
      </c>
      <c r="CS58" s="17">
        <v>0</v>
      </c>
      <c r="CT58" s="18">
        <f>SUM(Table2[[#This Row],[Recapture Cancellation Reduction Amount Through FY17]:[Recapture Cancellation Reduction Amount FY18 and After]])</f>
        <v>0</v>
      </c>
      <c r="CU58" s="17">
        <v>0</v>
      </c>
      <c r="CV58" s="17">
        <v>0</v>
      </c>
      <c r="CW58" s="17">
        <v>0</v>
      </c>
      <c r="CX58" s="18">
        <f>SUM(Table2[[#This Row],[Penalty Paid Through FY17]:[Penalty Paid FY18 and After]])</f>
        <v>0</v>
      </c>
      <c r="CY58" s="17">
        <v>77.8142</v>
      </c>
      <c r="CZ58" s="17">
        <v>77.8142</v>
      </c>
      <c r="DA58" s="17">
        <v>171.6885</v>
      </c>
      <c r="DB58" s="18">
        <f>SUM(Table2[[#This Row],[TOTAL Assistance Net of Recapture Penalties Through FY17]:[TOTAL Assistance Net of Recapture Penalties FY18 and After]])</f>
        <v>249.5027</v>
      </c>
      <c r="DC58" s="17">
        <v>102140.9739</v>
      </c>
      <c r="DD58" s="17">
        <v>102140.9739</v>
      </c>
      <c r="DE58" s="17">
        <v>1794378.1765999999</v>
      </c>
      <c r="DF58" s="18">
        <f>SUM(Table2[[#This Row],[Company Direct Tax Revenue Before Assistance Through FY17]:[Company Direct Tax Revenue Before Assistance FY18 and After]])</f>
        <v>1896519.1505</v>
      </c>
      <c r="DG58" s="17">
        <v>5.6771000000000003</v>
      </c>
      <c r="DH58" s="17">
        <v>5.6771000000000003</v>
      </c>
      <c r="DI58" s="17">
        <v>99.794700000000006</v>
      </c>
      <c r="DJ58" s="18">
        <f>SUM(Table2[[#This Row],[Indirect and Induced Tax Revenues Through FY17]:[Indirect and Induced Tax Revenues FY18 and After]])</f>
        <v>105.4718</v>
      </c>
      <c r="DK58" s="17">
        <v>102146.651</v>
      </c>
      <c r="DL58" s="17">
        <v>102146.651</v>
      </c>
      <c r="DM58" s="17">
        <v>1794477.9713000001</v>
      </c>
      <c r="DN58" s="17">
        <f>SUM(Table2[[#This Row],[TOTAL Tax Revenues Before Assistance Through FY17]:[TOTAL Tax Revenues Before Assistance FY18 and After]])</f>
        <v>1896624.6223000002</v>
      </c>
      <c r="DO58" s="17">
        <v>102068.8368</v>
      </c>
      <c r="DP58" s="17">
        <v>102068.8368</v>
      </c>
      <c r="DQ58" s="17">
        <v>1794306.2827999999</v>
      </c>
      <c r="DR58" s="20">
        <f>SUM(Table2[[#This Row],[TOTAL Tax Revenues Net of Assistance Recapture and Penalty Through FY17]:[TOTAL Tax Revenues Net of Assistance Recapture and Penalty FY18 and After]])</f>
        <v>1896375.1195999999</v>
      </c>
      <c r="DS58" s="20">
        <v>35000</v>
      </c>
      <c r="DT58" s="20">
        <v>0</v>
      </c>
      <c r="DU58" s="20">
        <v>0</v>
      </c>
      <c r="DV58" s="20">
        <v>0</v>
      </c>
      <c r="DW58" s="15">
        <v>0</v>
      </c>
      <c r="DX58" s="15">
        <v>0</v>
      </c>
      <c r="DY58" s="15">
        <v>0</v>
      </c>
      <c r="DZ58" s="15">
        <v>0</v>
      </c>
      <c r="EA58" s="15">
        <v>0</v>
      </c>
      <c r="EB58" s="15">
        <v>0</v>
      </c>
      <c r="EC58" s="15">
        <v>0</v>
      </c>
      <c r="ED58" s="15">
        <v>0</v>
      </c>
      <c r="EE58" s="15">
        <v>0</v>
      </c>
      <c r="EF58" s="15">
        <v>0</v>
      </c>
      <c r="EG58" s="15">
        <v>0</v>
      </c>
      <c r="EH58" s="15">
        <v>0</v>
      </c>
      <c r="EI58" s="15">
        <v>0</v>
      </c>
      <c r="EJ58" s="15">
        <v>0</v>
      </c>
      <c r="EK58" s="15">
        <v>0</v>
      </c>
    </row>
    <row r="59" spans="1:141" x14ac:dyDescent="0.2">
      <c r="A59" s="6">
        <v>92678</v>
      </c>
      <c r="B59" s="6" t="s">
        <v>236</v>
      </c>
      <c r="C59" s="7" t="s">
        <v>237</v>
      </c>
      <c r="D59" s="7" t="s">
        <v>9</v>
      </c>
      <c r="E59" s="33">
        <v>34</v>
      </c>
      <c r="F59" s="8" t="s">
        <v>2017</v>
      </c>
      <c r="G59" s="41" t="s">
        <v>1892</v>
      </c>
      <c r="H59" s="35">
        <v>18700</v>
      </c>
      <c r="I59" s="35">
        <v>18800</v>
      </c>
      <c r="J59" s="39" t="s">
        <v>3248</v>
      </c>
      <c r="K59" s="11" t="s">
        <v>2453</v>
      </c>
      <c r="L59" s="13" t="s">
        <v>2606</v>
      </c>
      <c r="M59" s="13" t="s">
        <v>2571</v>
      </c>
      <c r="N59" s="23">
        <v>1890000</v>
      </c>
      <c r="O59" s="6" t="s">
        <v>2500</v>
      </c>
      <c r="P59" s="15">
        <v>0</v>
      </c>
      <c r="Q59" s="15">
        <v>0</v>
      </c>
      <c r="R59" s="15">
        <v>20</v>
      </c>
      <c r="S59" s="15">
        <v>0</v>
      </c>
      <c r="T59" s="15">
        <v>0</v>
      </c>
      <c r="U59" s="15">
        <v>20</v>
      </c>
      <c r="V59" s="15">
        <v>20</v>
      </c>
      <c r="W59" s="15">
        <v>0</v>
      </c>
      <c r="X59" s="15">
        <v>0</v>
      </c>
      <c r="Y59" s="15">
        <v>0</v>
      </c>
      <c r="Z59" s="15">
        <v>3</v>
      </c>
      <c r="AA59" s="15">
        <v>100</v>
      </c>
      <c r="AB59" s="15">
        <v>0</v>
      </c>
      <c r="AC59" s="15">
        <v>0</v>
      </c>
      <c r="AD59" s="15">
        <v>0</v>
      </c>
      <c r="AE59" s="15">
        <v>0</v>
      </c>
      <c r="AF59" s="15">
        <v>100</v>
      </c>
      <c r="AG59" s="15" t="s">
        <v>1861</v>
      </c>
      <c r="AH59" s="15" t="s">
        <v>1861</v>
      </c>
      <c r="AI59" s="17">
        <v>32.690600000000003</v>
      </c>
      <c r="AJ59" s="17">
        <v>127.4558</v>
      </c>
      <c r="AK59" s="17">
        <v>92.940799999999996</v>
      </c>
      <c r="AL59" s="17">
        <f>SUM(Table2[[#This Row],[Company Direct Land Through FY17]:[Company Direct Land FY18 and After]])</f>
        <v>220.39659999999998</v>
      </c>
      <c r="AM59" s="17">
        <v>39.246200000000002</v>
      </c>
      <c r="AN59" s="17">
        <v>246.24270000000001</v>
      </c>
      <c r="AO59" s="17">
        <v>111.5784</v>
      </c>
      <c r="AP59" s="18">
        <f>SUM(Table2[[#This Row],[Company Direct Building Through FY17]:[Company Direct Building FY18 and After]])</f>
        <v>357.8211</v>
      </c>
      <c r="AQ59" s="17">
        <v>0</v>
      </c>
      <c r="AR59" s="17">
        <v>23.6858</v>
      </c>
      <c r="AS59" s="17">
        <v>0</v>
      </c>
      <c r="AT59" s="18">
        <f>SUM(Table2[[#This Row],[Mortgage Recording Tax Through FY17]:[Mortgage Recording Tax FY18 and After]])</f>
        <v>23.6858</v>
      </c>
      <c r="AU59" s="17">
        <v>55.426600000000001</v>
      </c>
      <c r="AV59" s="17">
        <v>191.85210000000001</v>
      </c>
      <c r="AW59" s="17">
        <v>157.57990000000001</v>
      </c>
      <c r="AX59" s="18">
        <f>SUM(Table2[[#This Row],[Pilot Savings Through FY17]:[Pilot Savings FY18 and After]])</f>
        <v>349.43200000000002</v>
      </c>
      <c r="AY59" s="17">
        <v>0</v>
      </c>
      <c r="AZ59" s="17">
        <v>23.6858</v>
      </c>
      <c r="BA59" s="17">
        <v>0</v>
      </c>
      <c r="BB59" s="18">
        <f>SUM(Table2[[#This Row],[Mortgage Recording Tax Exemption Through FY17]:[Mortgage Recording Tax Exemption FY18 and After]])</f>
        <v>23.6858</v>
      </c>
      <c r="BC59" s="17">
        <v>16.898</v>
      </c>
      <c r="BD59" s="17">
        <v>515.85910000000001</v>
      </c>
      <c r="BE59" s="17">
        <v>48.041499999999999</v>
      </c>
      <c r="BF59" s="18">
        <f>SUM(Table2[[#This Row],[Indirect and Induced Land Through FY17]:[Indirect and Induced Land FY18 and After]])</f>
        <v>563.90060000000005</v>
      </c>
      <c r="BG59" s="17">
        <v>31.382000000000001</v>
      </c>
      <c r="BH59" s="17">
        <v>958.02390000000003</v>
      </c>
      <c r="BI59" s="17">
        <v>89.220299999999995</v>
      </c>
      <c r="BJ59" s="18">
        <f>SUM(Table2[[#This Row],[Indirect and Induced Building Through FY17]:[Indirect and Induced Building FY18 and After]])</f>
        <v>1047.2442000000001</v>
      </c>
      <c r="BK59" s="17">
        <v>64.790199999999999</v>
      </c>
      <c r="BL59" s="17">
        <v>1655.7293999999999</v>
      </c>
      <c r="BM59" s="17">
        <v>184.2011</v>
      </c>
      <c r="BN59" s="18">
        <f>SUM(Table2[[#This Row],[TOTAL Real Property Related Taxes Through FY17]:[TOTAL Real Property Related Taxes FY18 and After]])</f>
        <v>1839.9304999999999</v>
      </c>
      <c r="BO59" s="17">
        <v>87.834000000000003</v>
      </c>
      <c r="BP59" s="17">
        <v>2868.0979000000002</v>
      </c>
      <c r="BQ59" s="17">
        <v>249.71539999999999</v>
      </c>
      <c r="BR59" s="18">
        <f>SUM(Table2[[#This Row],[Company Direct Through FY17]:[Company Direct FY18 and After]])</f>
        <v>3117.8133000000003</v>
      </c>
      <c r="BS59" s="17">
        <v>0</v>
      </c>
      <c r="BT59" s="17">
        <v>0</v>
      </c>
      <c r="BU59" s="17">
        <v>0</v>
      </c>
      <c r="BV59" s="18">
        <f>SUM(Table2[[#This Row],[Sales Tax Exemption Through FY17]:[Sales Tax Exemption FY18 and After]])</f>
        <v>0</v>
      </c>
      <c r="BW59" s="17">
        <v>0</v>
      </c>
      <c r="BX59" s="17">
        <v>2.7627999999999999</v>
      </c>
      <c r="BY59" s="17">
        <v>0</v>
      </c>
      <c r="BZ59" s="17">
        <f>SUM(Table2[[#This Row],[Energy Tax Savings Through FY17]:[Energy Tax Savings FY18 and After]])</f>
        <v>2.7627999999999999</v>
      </c>
      <c r="CA59" s="17">
        <v>0</v>
      </c>
      <c r="CB59" s="17">
        <v>0</v>
      </c>
      <c r="CC59" s="17">
        <v>0</v>
      </c>
      <c r="CD59" s="18">
        <f>SUM(Table2[[#This Row],[Tax Exempt Bond Savings Through FY17]:[Tax Exempt Bond Savings FY18 and After]])</f>
        <v>0</v>
      </c>
      <c r="CE59" s="17">
        <v>57.844099999999997</v>
      </c>
      <c r="CF59" s="17">
        <v>2148.6509999999998</v>
      </c>
      <c r="CG59" s="17">
        <v>164.45269999999999</v>
      </c>
      <c r="CH59" s="18">
        <f>SUM(Table2[[#This Row],[Indirect and Induced Through FY17]:[Indirect and Induced FY18 and After]])</f>
        <v>2313.1036999999997</v>
      </c>
      <c r="CI59" s="17">
        <v>145.6781</v>
      </c>
      <c r="CJ59" s="17">
        <v>5013.9861000000001</v>
      </c>
      <c r="CK59" s="17">
        <v>414.16809999999998</v>
      </c>
      <c r="CL59" s="18">
        <f>SUM(Table2[[#This Row],[TOTAL Income Consumption Use Taxes Through FY17]:[TOTAL Income Consumption Use Taxes FY18 and After]])</f>
        <v>5428.1541999999999</v>
      </c>
      <c r="CM59" s="17">
        <v>55.426600000000001</v>
      </c>
      <c r="CN59" s="17">
        <v>218.30070000000001</v>
      </c>
      <c r="CO59" s="17">
        <v>157.57990000000001</v>
      </c>
      <c r="CP59" s="18">
        <f>SUM(Table2[[#This Row],[Assistance Provided Through FY17]:[Assistance Provided FY18 and After]])</f>
        <v>375.88060000000002</v>
      </c>
      <c r="CQ59" s="17">
        <v>0</v>
      </c>
      <c r="CR59" s="17">
        <v>0</v>
      </c>
      <c r="CS59" s="17">
        <v>0</v>
      </c>
      <c r="CT59" s="18">
        <f>SUM(Table2[[#This Row],[Recapture Cancellation Reduction Amount Through FY17]:[Recapture Cancellation Reduction Amount FY18 and After]])</f>
        <v>0</v>
      </c>
      <c r="CU59" s="17">
        <v>0</v>
      </c>
      <c r="CV59" s="17">
        <v>0</v>
      </c>
      <c r="CW59" s="17">
        <v>0</v>
      </c>
      <c r="CX59" s="18">
        <f>SUM(Table2[[#This Row],[Penalty Paid Through FY17]:[Penalty Paid FY18 and After]])</f>
        <v>0</v>
      </c>
      <c r="CY59" s="17">
        <v>55.426600000000001</v>
      </c>
      <c r="CZ59" s="17">
        <v>218.30070000000001</v>
      </c>
      <c r="DA59" s="17">
        <v>157.57990000000001</v>
      </c>
      <c r="DB59" s="18">
        <f>SUM(Table2[[#This Row],[TOTAL Assistance Net of Recapture Penalties Through FY17]:[TOTAL Assistance Net of Recapture Penalties FY18 and After]])</f>
        <v>375.88060000000002</v>
      </c>
      <c r="DC59" s="17">
        <v>159.77080000000001</v>
      </c>
      <c r="DD59" s="17">
        <v>3265.4821999999999</v>
      </c>
      <c r="DE59" s="17">
        <v>454.2346</v>
      </c>
      <c r="DF59" s="18">
        <f>SUM(Table2[[#This Row],[Company Direct Tax Revenue Before Assistance Through FY17]:[Company Direct Tax Revenue Before Assistance FY18 and After]])</f>
        <v>3719.7168000000001</v>
      </c>
      <c r="DG59" s="17">
        <v>106.1241</v>
      </c>
      <c r="DH59" s="17">
        <v>3622.5340000000001</v>
      </c>
      <c r="DI59" s="17">
        <v>301.71449999999999</v>
      </c>
      <c r="DJ59" s="18">
        <f>SUM(Table2[[#This Row],[Indirect and Induced Tax Revenues Through FY17]:[Indirect and Induced Tax Revenues FY18 and After]])</f>
        <v>3924.2485000000001</v>
      </c>
      <c r="DK59" s="17">
        <v>265.89490000000001</v>
      </c>
      <c r="DL59" s="17">
        <v>6888.0162</v>
      </c>
      <c r="DM59" s="17">
        <v>755.94910000000004</v>
      </c>
      <c r="DN59" s="17">
        <f>SUM(Table2[[#This Row],[TOTAL Tax Revenues Before Assistance Through FY17]:[TOTAL Tax Revenues Before Assistance FY18 and After]])</f>
        <v>7643.9652999999998</v>
      </c>
      <c r="DO59" s="17">
        <v>210.4683</v>
      </c>
      <c r="DP59" s="17">
        <v>6669.7155000000002</v>
      </c>
      <c r="DQ59" s="17">
        <v>598.36919999999998</v>
      </c>
      <c r="DR59" s="20">
        <f>SUM(Table2[[#This Row],[TOTAL Tax Revenues Net of Assistance Recapture and Penalty Through FY17]:[TOTAL Tax Revenues Net of Assistance Recapture and Penalty FY18 and After]])</f>
        <v>7268.0847000000003</v>
      </c>
      <c r="DS59" s="20">
        <v>0</v>
      </c>
      <c r="DT59" s="20">
        <v>0</v>
      </c>
      <c r="DU59" s="20">
        <v>0</v>
      </c>
      <c r="DV59" s="20">
        <v>0</v>
      </c>
      <c r="DW59" s="15">
        <v>20</v>
      </c>
      <c r="DX59" s="15">
        <v>0</v>
      </c>
      <c r="DY59" s="15">
        <v>0</v>
      </c>
      <c r="DZ59" s="15">
        <v>0</v>
      </c>
      <c r="EA59" s="15">
        <v>20</v>
      </c>
      <c r="EB59" s="15">
        <v>0</v>
      </c>
      <c r="EC59" s="15">
        <v>0</v>
      </c>
      <c r="ED59" s="15">
        <v>0</v>
      </c>
      <c r="EE59" s="15">
        <v>100</v>
      </c>
      <c r="EF59" s="15">
        <v>0</v>
      </c>
      <c r="EG59" s="15">
        <v>0</v>
      </c>
      <c r="EH59" s="15">
        <v>0</v>
      </c>
      <c r="EI59" s="15">
        <f>SUM(Table2[[#This Row],[Total Industrial Employees FY17]:[Total Other Employees FY17]])</f>
        <v>20</v>
      </c>
      <c r="EJ59" s="15">
        <f>SUM(Table2[[#This Row],[Number of Industrial Employees Earning More than Living Wage FY17]:[Number of Other Employees Earning More than Living Wage FY17]])</f>
        <v>20</v>
      </c>
      <c r="EK59" s="15">
        <v>100</v>
      </c>
    </row>
    <row r="60" spans="1:141" x14ac:dyDescent="0.2">
      <c r="A60" s="6">
        <v>92753</v>
      </c>
      <c r="B60" s="6" t="s">
        <v>276</v>
      </c>
      <c r="C60" s="7" t="s">
        <v>277</v>
      </c>
      <c r="D60" s="7" t="s">
        <v>9</v>
      </c>
      <c r="E60" s="33">
        <v>39</v>
      </c>
      <c r="F60" s="8" t="s">
        <v>2041</v>
      </c>
      <c r="G60" s="41" t="s">
        <v>2042</v>
      </c>
      <c r="H60" s="35">
        <v>54580</v>
      </c>
      <c r="I60" s="35">
        <v>42850</v>
      </c>
      <c r="J60" s="39" t="s">
        <v>3257</v>
      </c>
      <c r="K60" s="11" t="s">
        <v>2453</v>
      </c>
      <c r="L60" s="13" t="s">
        <v>2627</v>
      </c>
      <c r="M60" s="13" t="s">
        <v>2611</v>
      </c>
      <c r="N60" s="23">
        <v>897000</v>
      </c>
      <c r="O60" s="6" t="s">
        <v>2628</v>
      </c>
      <c r="P60" s="15">
        <v>6</v>
      </c>
      <c r="Q60" s="15">
        <v>0</v>
      </c>
      <c r="R60" s="15">
        <v>242</v>
      </c>
      <c r="S60" s="15">
        <v>0</v>
      </c>
      <c r="T60" s="15">
        <v>0</v>
      </c>
      <c r="U60" s="15">
        <v>248</v>
      </c>
      <c r="V60" s="15">
        <v>245</v>
      </c>
      <c r="W60" s="15">
        <v>0</v>
      </c>
      <c r="X60" s="15">
        <v>0</v>
      </c>
      <c r="Y60" s="15">
        <v>175</v>
      </c>
      <c r="Z60" s="15">
        <v>10</v>
      </c>
      <c r="AA60" s="15">
        <v>96</v>
      </c>
      <c r="AB60" s="15">
        <v>0</v>
      </c>
      <c r="AC60" s="15">
        <v>0</v>
      </c>
      <c r="AD60" s="15">
        <v>0</v>
      </c>
      <c r="AE60" s="15">
        <v>0</v>
      </c>
      <c r="AF60" s="15">
        <v>96</v>
      </c>
      <c r="AG60" s="15" t="s">
        <v>1860</v>
      </c>
      <c r="AH60" s="15" t="s">
        <v>1861</v>
      </c>
      <c r="AI60" s="17">
        <v>60.955800000000004</v>
      </c>
      <c r="AJ60" s="17">
        <v>497.59059999999999</v>
      </c>
      <c r="AK60" s="17">
        <v>215.45410000000001</v>
      </c>
      <c r="AL60" s="17">
        <f>SUM(Table2[[#This Row],[Company Direct Land Through FY17]:[Company Direct Land FY18 and After]])</f>
        <v>713.04470000000003</v>
      </c>
      <c r="AM60" s="17">
        <v>153.0325</v>
      </c>
      <c r="AN60" s="17">
        <v>560.37300000000005</v>
      </c>
      <c r="AO60" s="17">
        <v>540.90679999999998</v>
      </c>
      <c r="AP60" s="18">
        <f>SUM(Table2[[#This Row],[Company Direct Building Through FY17]:[Company Direct Building FY18 and After]])</f>
        <v>1101.2798</v>
      </c>
      <c r="AQ60" s="17">
        <v>0</v>
      </c>
      <c r="AR60" s="17">
        <v>6.8006000000000002</v>
      </c>
      <c r="AS60" s="17">
        <v>0</v>
      </c>
      <c r="AT60" s="18">
        <f>SUM(Table2[[#This Row],[Mortgage Recording Tax Through FY17]:[Mortgage Recording Tax FY18 and After]])</f>
        <v>6.8006000000000002</v>
      </c>
      <c r="AU60" s="17">
        <v>145.798</v>
      </c>
      <c r="AV60" s="17">
        <v>721.69860000000006</v>
      </c>
      <c r="AW60" s="17">
        <v>515.33590000000004</v>
      </c>
      <c r="AX60" s="18">
        <f>SUM(Table2[[#This Row],[Pilot Savings Through FY17]:[Pilot Savings FY18 and After]])</f>
        <v>1237.0345000000002</v>
      </c>
      <c r="AY60" s="17">
        <v>0</v>
      </c>
      <c r="AZ60" s="17">
        <v>0</v>
      </c>
      <c r="BA60" s="17">
        <v>0</v>
      </c>
      <c r="BB60" s="18">
        <f>SUM(Table2[[#This Row],[Mortgage Recording Tax Exemption Through FY17]:[Mortgage Recording Tax Exemption FY18 and After]])</f>
        <v>0</v>
      </c>
      <c r="BC60" s="17">
        <v>221.31479999999999</v>
      </c>
      <c r="BD60" s="17">
        <v>1472.7761</v>
      </c>
      <c r="BE60" s="17">
        <v>782.25649999999996</v>
      </c>
      <c r="BF60" s="18">
        <f>SUM(Table2[[#This Row],[Indirect and Induced Land Through FY17]:[Indirect and Induced Land FY18 and After]])</f>
        <v>2255.0326</v>
      </c>
      <c r="BG60" s="17">
        <v>411.01319999999998</v>
      </c>
      <c r="BH60" s="17">
        <v>2735.1552999999999</v>
      </c>
      <c r="BI60" s="17">
        <v>1452.7630999999999</v>
      </c>
      <c r="BJ60" s="18">
        <f>SUM(Table2[[#This Row],[Indirect and Induced Building Through FY17]:[Indirect and Induced Building FY18 and After]])</f>
        <v>4187.9183999999996</v>
      </c>
      <c r="BK60" s="17">
        <v>700.51829999999995</v>
      </c>
      <c r="BL60" s="17">
        <v>4550.9970000000003</v>
      </c>
      <c r="BM60" s="17">
        <v>2476.0446000000002</v>
      </c>
      <c r="BN60" s="18">
        <f>SUM(Table2[[#This Row],[TOTAL Real Property Related Taxes Through FY17]:[TOTAL Real Property Related Taxes FY18 and After]])</f>
        <v>7027.0416000000005</v>
      </c>
      <c r="BO60" s="17">
        <v>975.0163</v>
      </c>
      <c r="BP60" s="17">
        <v>7371.1509999999998</v>
      </c>
      <c r="BQ60" s="17">
        <v>3446.2824999999998</v>
      </c>
      <c r="BR60" s="18">
        <f>SUM(Table2[[#This Row],[Company Direct Through FY17]:[Company Direct FY18 and After]])</f>
        <v>10817.433499999999</v>
      </c>
      <c r="BS60" s="17">
        <v>0</v>
      </c>
      <c r="BT60" s="17">
        <v>25.761700000000001</v>
      </c>
      <c r="BU60" s="17">
        <v>0</v>
      </c>
      <c r="BV60" s="18">
        <f>SUM(Table2[[#This Row],[Sales Tax Exemption Through FY17]:[Sales Tax Exemption FY18 and After]])</f>
        <v>25.761700000000001</v>
      </c>
      <c r="BW60" s="17">
        <v>0</v>
      </c>
      <c r="BX60" s="17">
        <v>2.0828000000000002</v>
      </c>
      <c r="BY60" s="17">
        <v>0</v>
      </c>
      <c r="BZ60" s="17">
        <f>SUM(Table2[[#This Row],[Energy Tax Savings Through FY17]:[Energy Tax Savings FY18 and After]])</f>
        <v>2.0828000000000002</v>
      </c>
      <c r="CA60" s="17">
        <v>0</v>
      </c>
      <c r="CB60" s="17">
        <v>0</v>
      </c>
      <c r="CC60" s="17">
        <v>0</v>
      </c>
      <c r="CD60" s="18">
        <f>SUM(Table2[[#This Row],[Tax Exempt Bond Savings Through FY17]:[Tax Exempt Bond Savings FY18 and After]])</f>
        <v>0</v>
      </c>
      <c r="CE60" s="17">
        <v>757.58920000000001</v>
      </c>
      <c r="CF60" s="17">
        <v>5793.96</v>
      </c>
      <c r="CG60" s="17">
        <v>2677.7667000000001</v>
      </c>
      <c r="CH60" s="18">
        <f>SUM(Table2[[#This Row],[Indirect and Induced Through FY17]:[Indirect and Induced FY18 and After]])</f>
        <v>8471.7266999999993</v>
      </c>
      <c r="CI60" s="17">
        <v>1732.6054999999999</v>
      </c>
      <c r="CJ60" s="17">
        <v>13137.2665</v>
      </c>
      <c r="CK60" s="17">
        <v>6124.0492000000004</v>
      </c>
      <c r="CL60" s="18">
        <f>SUM(Table2[[#This Row],[TOTAL Income Consumption Use Taxes Through FY17]:[TOTAL Income Consumption Use Taxes FY18 and After]])</f>
        <v>19261.315699999999</v>
      </c>
      <c r="CM60" s="17">
        <v>145.798</v>
      </c>
      <c r="CN60" s="17">
        <v>749.54309999999998</v>
      </c>
      <c r="CO60" s="17">
        <v>515.33590000000004</v>
      </c>
      <c r="CP60" s="18">
        <f>SUM(Table2[[#This Row],[Assistance Provided Through FY17]:[Assistance Provided FY18 and After]])</f>
        <v>1264.8789999999999</v>
      </c>
      <c r="CQ60" s="17">
        <v>0</v>
      </c>
      <c r="CR60" s="17">
        <v>0</v>
      </c>
      <c r="CS60" s="17">
        <v>0</v>
      </c>
      <c r="CT60" s="18">
        <f>SUM(Table2[[#This Row],[Recapture Cancellation Reduction Amount Through FY17]:[Recapture Cancellation Reduction Amount FY18 and After]])</f>
        <v>0</v>
      </c>
      <c r="CU60" s="17">
        <v>0</v>
      </c>
      <c r="CV60" s="17">
        <v>0</v>
      </c>
      <c r="CW60" s="17">
        <v>0</v>
      </c>
      <c r="CX60" s="18">
        <f>SUM(Table2[[#This Row],[Penalty Paid Through FY17]:[Penalty Paid FY18 and After]])</f>
        <v>0</v>
      </c>
      <c r="CY60" s="17">
        <v>145.798</v>
      </c>
      <c r="CZ60" s="17">
        <v>749.54309999999998</v>
      </c>
      <c r="DA60" s="17">
        <v>515.33590000000004</v>
      </c>
      <c r="DB60" s="18">
        <f>SUM(Table2[[#This Row],[TOTAL Assistance Net of Recapture Penalties Through FY17]:[TOTAL Assistance Net of Recapture Penalties FY18 and After]])</f>
        <v>1264.8789999999999</v>
      </c>
      <c r="DC60" s="17">
        <v>1189.0046</v>
      </c>
      <c r="DD60" s="17">
        <v>8435.9151999999995</v>
      </c>
      <c r="DE60" s="17">
        <v>4202.6433999999999</v>
      </c>
      <c r="DF60" s="18">
        <f>SUM(Table2[[#This Row],[Company Direct Tax Revenue Before Assistance Through FY17]:[Company Direct Tax Revenue Before Assistance FY18 and After]])</f>
        <v>12638.5586</v>
      </c>
      <c r="DG60" s="17">
        <v>1389.9172000000001</v>
      </c>
      <c r="DH60" s="17">
        <v>10001.8914</v>
      </c>
      <c r="DI60" s="17">
        <v>4912.7862999999998</v>
      </c>
      <c r="DJ60" s="18">
        <f>SUM(Table2[[#This Row],[Indirect and Induced Tax Revenues Through FY17]:[Indirect and Induced Tax Revenues FY18 and After]])</f>
        <v>14914.6777</v>
      </c>
      <c r="DK60" s="17">
        <v>2578.9218000000001</v>
      </c>
      <c r="DL60" s="17">
        <v>18437.8066</v>
      </c>
      <c r="DM60" s="17">
        <v>9115.4297000000006</v>
      </c>
      <c r="DN60" s="17">
        <f>SUM(Table2[[#This Row],[TOTAL Tax Revenues Before Assistance Through FY17]:[TOTAL Tax Revenues Before Assistance FY18 and After]])</f>
        <v>27553.2363</v>
      </c>
      <c r="DO60" s="17">
        <v>2433.1237999999998</v>
      </c>
      <c r="DP60" s="17">
        <v>17688.263500000001</v>
      </c>
      <c r="DQ60" s="17">
        <v>8600.0938000000006</v>
      </c>
      <c r="DR60" s="20">
        <f>SUM(Table2[[#This Row],[TOTAL Tax Revenues Net of Assistance Recapture and Penalty Through FY17]:[TOTAL Tax Revenues Net of Assistance Recapture and Penalty FY18 and After]])</f>
        <v>26288.357300000003</v>
      </c>
      <c r="DS60" s="20">
        <v>0</v>
      </c>
      <c r="DT60" s="20">
        <v>0</v>
      </c>
      <c r="DU60" s="20">
        <v>0</v>
      </c>
      <c r="DV60" s="20">
        <v>0</v>
      </c>
      <c r="DW60" s="15">
        <v>223</v>
      </c>
      <c r="DX60" s="15">
        <v>0</v>
      </c>
      <c r="DY60" s="15">
        <v>0</v>
      </c>
      <c r="DZ60" s="15">
        <v>25</v>
      </c>
      <c r="EA60" s="15">
        <v>65</v>
      </c>
      <c r="EB60" s="15">
        <v>0</v>
      </c>
      <c r="EC60" s="15">
        <v>0</v>
      </c>
      <c r="ED60" s="15">
        <v>25</v>
      </c>
      <c r="EE60" s="15">
        <v>29.15</v>
      </c>
      <c r="EF60" s="15">
        <v>0</v>
      </c>
      <c r="EG60" s="15">
        <v>0</v>
      </c>
      <c r="EH60" s="15">
        <v>100</v>
      </c>
      <c r="EI60" s="15">
        <f>SUM(Table2[[#This Row],[Total Industrial Employees FY17]:[Total Other Employees FY17]])</f>
        <v>248</v>
      </c>
      <c r="EJ60" s="15">
        <f>SUM(Table2[[#This Row],[Number of Industrial Employees Earning More than Living Wage FY17]:[Number of Other Employees Earning More than Living Wage FY17]])</f>
        <v>90</v>
      </c>
      <c r="EK60" s="15">
        <v>36.29032258064516</v>
      </c>
    </row>
    <row r="61" spans="1:141" x14ac:dyDescent="0.2">
      <c r="A61" s="24">
        <v>93948</v>
      </c>
      <c r="B61" s="24" t="s">
        <v>1588</v>
      </c>
      <c r="C61" s="25" t="s">
        <v>672</v>
      </c>
      <c r="D61" s="25" t="s">
        <v>9</v>
      </c>
      <c r="E61" s="34">
        <v>38</v>
      </c>
      <c r="F61" s="26" t="s">
        <v>2324</v>
      </c>
      <c r="G61" s="42" t="s">
        <v>2001</v>
      </c>
      <c r="H61" s="36">
        <v>21540</v>
      </c>
      <c r="I61" s="36">
        <v>19370</v>
      </c>
      <c r="J61" s="39" t="s">
        <v>3197</v>
      </c>
      <c r="K61" s="11" t="s">
        <v>2453</v>
      </c>
      <c r="L61" s="27" t="s">
        <v>2970</v>
      </c>
      <c r="M61" s="27" t="s">
        <v>2873</v>
      </c>
      <c r="N61" s="28">
        <v>6000000</v>
      </c>
      <c r="O61" s="24" t="s">
        <v>2458</v>
      </c>
      <c r="P61" s="15">
        <v>0</v>
      </c>
      <c r="Q61" s="15">
        <v>0</v>
      </c>
      <c r="R61" s="15">
        <v>137</v>
      </c>
      <c r="S61" s="15">
        <v>0</v>
      </c>
      <c r="T61" s="15">
        <v>0</v>
      </c>
      <c r="U61" s="15">
        <v>137</v>
      </c>
      <c r="V61" s="15">
        <v>137</v>
      </c>
      <c r="W61" s="15">
        <v>0</v>
      </c>
      <c r="X61" s="15">
        <v>0</v>
      </c>
      <c r="Y61" s="15">
        <v>31</v>
      </c>
      <c r="Z61" s="15">
        <v>14</v>
      </c>
      <c r="AA61" s="15">
        <v>99</v>
      </c>
      <c r="AB61" s="15">
        <v>0</v>
      </c>
      <c r="AC61" s="15">
        <v>0</v>
      </c>
      <c r="AD61" s="15">
        <v>0</v>
      </c>
      <c r="AE61" s="15">
        <v>0</v>
      </c>
      <c r="AF61" s="15">
        <v>99</v>
      </c>
      <c r="AG61" s="15" t="s">
        <v>1860</v>
      </c>
      <c r="AH61" s="15" t="s">
        <v>1861</v>
      </c>
      <c r="AI61" s="29">
        <v>35.0259</v>
      </c>
      <c r="AJ61" s="29">
        <v>94.087900000000005</v>
      </c>
      <c r="AK61" s="29">
        <v>481.78219999999999</v>
      </c>
      <c r="AL61" s="17">
        <f>SUM(Table2[[#This Row],[Company Direct Land Through FY17]:[Company Direct Land FY18 and After]])</f>
        <v>575.87009999999998</v>
      </c>
      <c r="AM61" s="29">
        <v>37.209299999999999</v>
      </c>
      <c r="AN61" s="29">
        <v>151.5256</v>
      </c>
      <c r="AO61" s="29">
        <v>511.81400000000002</v>
      </c>
      <c r="AP61" s="18">
        <f>SUM(Table2[[#This Row],[Company Direct Building Through FY17]:[Company Direct Building FY18 and After]])</f>
        <v>663.33960000000002</v>
      </c>
      <c r="AQ61" s="29">
        <v>0</v>
      </c>
      <c r="AR61" s="29">
        <v>57.270499999999998</v>
      </c>
      <c r="AS61" s="29">
        <v>0</v>
      </c>
      <c r="AT61" s="18">
        <f>SUM(Table2[[#This Row],[Mortgage Recording Tax Through FY17]:[Mortgage Recording Tax FY18 and After]])</f>
        <v>57.270499999999998</v>
      </c>
      <c r="AU61" s="29">
        <v>38.731699999999996</v>
      </c>
      <c r="AV61" s="29">
        <v>97.558199999999999</v>
      </c>
      <c r="AW61" s="29">
        <v>532.75540000000001</v>
      </c>
      <c r="AX61" s="18">
        <f>SUM(Table2[[#This Row],[Pilot Savings Through FY17]:[Pilot Savings FY18 and After]])</f>
        <v>630.31359999999995</v>
      </c>
      <c r="AY61" s="29">
        <v>0</v>
      </c>
      <c r="AZ61" s="29">
        <v>57.270499999999998</v>
      </c>
      <c r="BA61" s="29">
        <v>0</v>
      </c>
      <c r="BB61" s="18">
        <f>SUM(Table2[[#This Row],[Mortgage Recording Tax Exemption Through FY17]:[Mortgage Recording Tax Exemption FY18 and After]])</f>
        <v>57.270499999999998</v>
      </c>
      <c r="BC61" s="29">
        <v>237.32140000000001</v>
      </c>
      <c r="BD61" s="29">
        <v>468.9658</v>
      </c>
      <c r="BE61" s="29">
        <v>3264.3569000000002</v>
      </c>
      <c r="BF61" s="18">
        <f>SUM(Table2[[#This Row],[Indirect and Induced Land Through FY17]:[Indirect and Induced Land FY18 and After]])</f>
        <v>3733.3227000000002</v>
      </c>
      <c r="BG61" s="29">
        <v>440.73970000000003</v>
      </c>
      <c r="BH61" s="29">
        <v>870.93640000000005</v>
      </c>
      <c r="BI61" s="29">
        <v>6062.3766999999998</v>
      </c>
      <c r="BJ61" s="18">
        <f>SUM(Table2[[#This Row],[Indirect and Induced Building Through FY17]:[Indirect and Induced Building FY18 and After]])</f>
        <v>6933.3130999999994</v>
      </c>
      <c r="BK61" s="29">
        <v>711.56460000000004</v>
      </c>
      <c r="BL61" s="29">
        <v>1487.9575</v>
      </c>
      <c r="BM61" s="29">
        <v>9787.5743999999995</v>
      </c>
      <c r="BN61" s="18">
        <f>SUM(Table2[[#This Row],[TOTAL Real Property Related Taxes Through FY17]:[TOTAL Real Property Related Taxes FY18 and After]])</f>
        <v>11275.5319</v>
      </c>
      <c r="BO61" s="29">
        <v>1632.1104</v>
      </c>
      <c r="BP61" s="29">
        <v>3246.7107000000001</v>
      </c>
      <c r="BQ61" s="29">
        <v>22449.6855</v>
      </c>
      <c r="BR61" s="18">
        <f>SUM(Table2[[#This Row],[Company Direct Through FY17]:[Company Direct FY18 and After]])</f>
        <v>25696.396199999999</v>
      </c>
      <c r="BS61" s="29">
        <v>0</v>
      </c>
      <c r="BT61" s="29">
        <v>0</v>
      </c>
      <c r="BU61" s="29">
        <v>0</v>
      </c>
      <c r="BV61" s="18">
        <f>SUM(Table2[[#This Row],[Sales Tax Exemption Through FY17]:[Sales Tax Exemption FY18 and After]])</f>
        <v>0</v>
      </c>
      <c r="BW61" s="29">
        <v>0</v>
      </c>
      <c r="BX61" s="29">
        <v>0</v>
      </c>
      <c r="BY61" s="29">
        <v>0</v>
      </c>
      <c r="BZ61" s="17">
        <f>SUM(Table2[[#This Row],[Energy Tax Savings Through FY17]:[Energy Tax Savings FY18 and After]])</f>
        <v>0</v>
      </c>
      <c r="CA61" s="29">
        <v>0</v>
      </c>
      <c r="CB61" s="29">
        <v>0</v>
      </c>
      <c r="CC61" s="29">
        <v>0</v>
      </c>
      <c r="CD61" s="18">
        <f>SUM(Table2[[#This Row],[Tax Exempt Bond Savings Through FY17]:[Tax Exempt Bond Savings FY18 and After]])</f>
        <v>0</v>
      </c>
      <c r="CE61" s="29">
        <v>812.38170000000002</v>
      </c>
      <c r="CF61" s="29">
        <v>1618.1674</v>
      </c>
      <c r="CG61" s="29">
        <v>11174.314</v>
      </c>
      <c r="CH61" s="18">
        <f>SUM(Table2[[#This Row],[Indirect and Induced Through FY17]:[Indirect and Induced FY18 and After]])</f>
        <v>12792.481400000001</v>
      </c>
      <c r="CI61" s="29">
        <v>2444.4920999999999</v>
      </c>
      <c r="CJ61" s="29">
        <v>4864.8780999999999</v>
      </c>
      <c r="CK61" s="29">
        <v>33623.999499999998</v>
      </c>
      <c r="CL61" s="18">
        <f>SUM(Table2[[#This Row],[TOTAL Income Consumption Use Taxes Through FY17]:[TOTAL Income Consumption Use Taxes FY18 and After]])</f>
        <v>38488.8776</v>
      </c>
      <c r="CM61" s="17">
        <v>38.731699999999996</v>
      </c>
      <c r="CN61" s="17">
        <v>154.8287</v>
      </c>
      <c r="CO61" s="29">
        <v>532.75540000000001</v>
      </c>
      <c r="CP61" s="18">
        <f>SUM(Table2[[#This Row],[Assistance Provided Through FY17]:[Assistance Provided FY18 and After]])</f>
        <v>687.58410000000003</v>
      </c>
      <c r="CQ61" s="29">
        <v>0</v>
      </c>
      <c r="CR61" s="29">
        <v>0</v>
      </c>
      <c r="CS61" s="29">
        <v>0</v>
      </c>
      <c r="CT61" s="18">
        <f>SUM(Table2[[#This Row],[Recapture Cancellation Reduction Amount Through FY17]:[Recapture Cancellation Reduction Amount FY18 and After]])</f>
        <v>0</v>
      </c>
      <c r="CU61" s="17">
        <v>0</v>
      </c>
      <c r="CV61" s="17">
        <v>0</v>
      </c>
      <c r="CW61" s="29">
        <v>0</v>
      </c>
      <c r="CX61" s="18">
        <f>SUM(Table2[[#This Row],[Penalty Paid Through FY17]:[Penalty Paid FY18 and After]])</f>
        <v>0</v>
      </c>
      <c r="CY61" s="29">
        <v>38.731699999999996</v>
      </c>
      <c r="CZ61" s="29">
        <v>154.8287</v>
      </c>
      <c r="DA61" s="29">
        <v>532.75540000000001</v>
      </c>
      <c r="DB61" s="18">
        <f>SUM(Table2[[#This Row],[TOTAL Assistance Net of Recapture Penalties Through FY17]:[TOTAL Assistance Net of Recapture Penalties FY18 and After]])</f>
        <v>687.58410000000003</v>
      </c>
      <c r="DC61" s="29">
        <v>1704.3456000000001</v>
      </c>
      <c r="DD61" s="29">
        <v>3549.5947000000001</v>
      </c>
      <c r="DE61" s="29">
        <v>23443.2817</v>
      </c>
      <c r="DF61" s="18">
        <f>SUM(Table2[[#This Row],[Company Direct Tax Revenue Before Assistance Through FY17]:[Company Direct Tax Revenue Before Assistance FY18 and After]])</f>
        <v>26992.876400000001</v>
      </c>
      <c r="DG61" s="29">
        <v>1490.4428</v>
      </c>
      <c r="DH61" s="29">
        <v>2958.0695999999998</v>
      </c>
      <c r="DI61" s="29">
        <v>20501.047600000002</v>
      </c>
      <c r="DJ61" s="18">
        <f>SUM(Table2[[#This Row],[Indirect and Induced Tax Revenues Through FY17]:[Indirect and Induced Tax Revenues FY18 and After]])</f>
        <v>23459.117200000001</v>
      </c>
      <c r="DK61" s="29">
        <v>3194.7883999999999</v>
      </c>
      <c r="DL61" s="29">
        <v>6507.6643000000004</v>
      </c>
      <c r="DM61" s="29">
        <v>43944.329299999998</v>
      </c>
      <c r="DN61" s="17">
        <f>SUM(Table2[[#This Row],[TOTAL Tax Revenues Before Assistance Through FY17]:[TOTAL Tax Revenues Before Assistance FY18 and After]])</f>
        <v>50451.993600000002</v>
      </c>
      <c r="DO61" s="29">
        <v>3156.0567000000001</v>
      </c>
      <c r="DP61" s="29">
        <v>6352.8356000000003</v>
      </c>
      <c r="DQ61" s="29">
        <v>43411.573900000003</v>
      </c>
      <c r="DR61" s="20">
        <f>SUM(Table2[[#This Row],[TOTAL Tax Revenues Net of Assistance Recapture and Penalty Through FY17]:[TOTAL Tax Revenues Net of Assistance Recapture and Penalty FY18 and After]])</f>
        <v>49764.409500000002</v>
      </c>
      <c r="DS61" s="30">
        <v>0</v>
      </c>
      <c r="DT61" s="30">
        <v>0</v>
      </c>
      <c r="DU61" s="30">
        <v>0</v>
      </c>
      <c r="DV61" s="30">
        <v>0</v>
      </c>
      <c r="DW61" s="15">
        <v>130</v>
      </c>
      <c r="DX61" s="15">
        <v>0</v>
      </c>
      <c r="DY61" s="15">
        <v>0</v>
      </c>
      <c r="DZ61" s="15">
        <v>7</v>
      </c>
      <c r="EA61" s="15">
        <v>0</v>
      </c>
      <c r="EB61" s="15">
        <v>0</v>
      </c>
      <c r="EC61" s="15">
        <v>0</v>
      </c>
      <c r="ED61" s="15">
        <v>7</v>
      </c>
      <c r="EE61" s="15">
        <v>0</v>
      </c>
      <c r="EF61" s="15">
        <v>0</v>
      </c>
      <c r="EG61" s="15">
        <v>0</v>
      </c>
      <c r="EH61" s="15">
        <v>100</v>
      </c>
      <c r="EI61" s="15">
        <f>SUM(Table2[[#This Row],[Total Industrial Employees FY17]:[Total Other Employees FY17]])</f>
        <v>137</v>
      </c>
      <c r="EJ61" s="15">
        <f>SUM(Table2[[#This Row],[Number of Industrial Employees Earning More than Living Wage FY17]:[Number of Other Employees Earning More than Living Wage FY17]])</f>
        <v>7</v>
      </c>
      <c r="EK61" s="15">
        <v>5.1094890510948909</v>
      </c>
    </row>
    <row r="62" spans="1:141" x14ac:dyDescent="0.2">
      <c r="A62" s="6">
        <v>93870</v>
      </c>
      <c r="B62" s="6" t="s">
        <v>660</v>
      </c>
      <c r="C62" s="7" t="s">
        <v>661</v>
      </c>
      <c r="D62" s="7" t="s">
        <v>12</v>
      </c>
      <c r="E62" s="33">
        <v>26</v>
      </c>
      <c r="F62" s="8" t="s">
        <v>2271</v>
      </c>
      <c r="G62" s="41" t="s">
        <v>2079</v>
      </c>
      <c r="H62" s="35">
        <v>60000</v>
      </c>
      <c r="I62" s="35">
        <v>120720</v>
      </c>
      <c r="J62" s="39" t="s">
        <v>3213</v>
      </c>
      <c r="K62" s="11" t="s">
        <v>2453</v>
      </c>
      <c r="L62" s="13" t="s">
        <v>2898</v>
      </c>
      <c r="M62" s="13" t="s">
        <v>2871</v>
      </c>
      <c r="N62" s="23">
        <v>20550000</v>
      </c>
      <c r="O62" s="6" t="s">
        <v>2458</v>
      </c>
      <c r="P62" s="15">
        <v>0</v>
      </c>
      <c r="Q62" s="15">
        <v>2</v>
      </c>
      <c r="R62" s="15">
        <v>47</v>
      </c>
      <c r="S62" s="15">
        <v>0</v>
      </c>
      <c r="T62" s="15">
        <v>0</v>
      </c>
      <c r="U62" s="15">
        <v>49</v>
      </c>
      <c r="V62" s="15">
        <v>48</v>
      </c>
      <c r="W62" s="15">
        <v>0</v>
      </c>
      <c r="X62" s="15">
        <v>0</v>
      </c>
      <c r="Y62" s="15">
        <v>0</v>
      </c>
      <c r="Z62" s="15">
        <v>3</v>
      </c>
      <c r="AA62" s="15">
        <v>88</v>
      </c>
      <c r="AB62" s="15">
        <v>0</v>
      </c>
      <c r="AC62" s="15">
        <v>0</v>
      </c>
      <c r="AD62" s="15">
        <v>0</v>
      </c>
      <c r="AE62" s="15">
        <v>0</v>
      </c>
      <c r="AF62" s="15">
        <v>88</v>
      </c>
      <c r="AG62" s="15" t="s">
        <v>1860</v>
      </c>
      <c r="AH62" s="15" t="s">
        <v>1861</v>
      </c>
      <c r="AI62" s="17">
        <v>58.795900000000003</v>
      </c>
      <c r="AJ62" s="17">
        <v>586.85850000000005</v>
      </c>
      <c r="AK62" s="17">
        <v>735.25419999999997</v>
      </c>
      <c r="AL62" s="17">
        <f>SUM(Table2[[#This Row],[Company Direct Land Through FY17]:[Company Direct Land FY18 and After]])</f>
        <v>1322.1127000000001</v>
      </c>
      <c r="AM62" s="17">
        <v>480.50619999999998</v>
      </c>
      <c r="AN62" s="17">
        <v>1405.0636999999999</v>
      </c>
      <c r="AO62" s="17">
        <v>6008.8224</v>
      </c>
      <c r="AP62" s="18">
        <f>SUM(Table2[[#This Row],[Company Direct Building Through FY17]:[Company Direct Building FY18 and After]])</f>
        <v>7413.8860999999997</v>
      </c>
      <c r="AQ62" s="17">
        <v>0</v>
      </c>
      <c r="AR62" s="17">
        <v>121.9447</v>
      </c>
      <c r="AS62" s="17">
        <v>0</v>
      </c>
      <c r="AT62" s="18">
        <f>SUM(Table2[[#This Row],[Mortgage Recording Tax Through FY17]:[Mortgage Recording Tax FY18 and After]])</f>
        <v>121.9447</v>
      </c>
      <c r="AU62" s="17">
        <v>31.8216</v>
      </c>
      <c r="AV62" s="17">
        <v>108.5607</v>
      </c>
      <c r="AW62" s="17">
        <v>397.9357</v>
      </c>
      <c r="AX62" s="18">
        <f>SUM(Table2[[#This Row],[Pilot Savings Through FY17]:[Pilot Savings FY18 and After]])</f>
        <v>506.49639999999999</v>
      </c>
      <c r="AY62" s="17">
        <v>0</v>
      </c>
      <c r="AZ62" s="17">
        <v>121.9447</v>
      </c>
      <c r="BA62" s="17">
        <v>0</v>
      </c>
      <c r="BB62" s="18">
        <f>SUM(Table2[[#This Row],[Mortgage Recording Tax Exemption Through FY17]:[Mortgage Recording Tax Exemption FY18 and After]])</f>
        <v>121.9447</v>
      </c>
      <c r="BC62" s="17">
        <v>59.2209</v>
      </c>
      <c r="BD62" s="17">
        <v>240.04050000000001</v>
      </c>
      <c r="BE62" s="17">
        <v>740.56939999999997</v>
      </c>
      <c r="BF62" s="18">
        <f>SUM(Table2[[#This Row],[Indirect and Induced Land Through FY17]:[Indirect and Induced Land FY18 and After]])</f>
        <v>980.60989999999993</v>
      </c>
      <c r="BG62" s="17">
        <v>109.9817</v>
      </c>
      <c r="BH62" s="17">
        <v>445.78949999999998</v>
      </c>
      <c r="BI62" s="17">
        <v>1375.3429000000001</v>
      </c>
      <c r="BJ62" s="18">
        <f>SUM(Table2[[#This Row],[Indirect and Induced Building Through FY17]:[Indirect and Induced Building FY18 and After]])</f>
        <v>1821.1324</v>
      </c>
      <c r="BK62" s="17">
        <v>676.68309999999997</v>
      </c>
      <c r="BL62" s="17">
        <v>2569.1914999999999</v>
      </c>
      <c r="BM62" s="17">
        <v>8462.0532000000003</v>
      </c>
      <c r="BN62" s="18">
        <f>SUM(Table2[[#This Row],[TOTAL Real Property Related Taxes Through FY17]:[TOTAL Real Property Related Taxes FY18 and After]])</f>
        <v>11031.244699999999</v>
      </c>
      <c r="BO62" s="17">
        <v>313.84620000000001</v>
      </c>
      <c r="BP62" s="17">
        <v>1271.0074</v>
      </c>
      <c r="BQ62" s="17">
        <v>3924.7073</v>
      </c>
      <c r="BR62" s="18">
        <f>SUM(Table2[[#This Row],[Company Direct Through FY17]:[Company Direct FY18 and After]])</f>
        <v>5195.7147000000004</v>
      </c>
      <c r="BS62" s="17">
        <v>0</v>
      </c>
      <c r="BT62" s="17">
        <v>100.4603</v>
      </c>
      <c r="BU62" s="17">
        <v>0</v>
      </c>
      <c r="BV62" s="18">
        <f>SUM(Table2[[#This Row],[Sales Tax Exemption Through FY17]:[Sales Tax Exemption FY18 and After]])</f>
        <v>100.4603</v>
      </c>
      <c r="BW62" s="17">
        <v>0</v>
      </c>
      <c r="BX62" s="17">
        <v>0</v>
      </c>
      <c r="BY62" s="17">
        <v>0</v>
      </c>
      <c r="BZ62" s="17">
        <f>SUM(Table2[[#This Row],[Energy Tax Savings Through FY17]:[Energy Tax Savings FY18 and After]])</f>
        <v>0</v>
      </c>
      <c r="CA62" s="17">
        <v>0</v>
      </c>
      <c r="CB62" s="17">
        <v>0</v>
      </c>
      <c r="CC62" s="17">
        <v>0</v>
      </c>
      <c r="CD62" s="18">
        <f>SUM(Table2[[#This Row],[Tax Exempt Bond Savings Through FY17]:[Tax Exempt Bond Savings FY18 and After]])</f>
        <v>0</v>
      </c>
      <c r="CE62" s="17">
        <v>186.2097</v>
      </c>
      <c r="CF62" s="17">
        <v>763.63149999999996</v>
      </c>
      <c r="CG62" s="17">
        <v>2328.5880000000002</v>
      </c>
      <c r="CH62" s="18">
        <f>SUM(Table2[[#This Row],[Indirect and Induced Through FY17]:[Indirect and Induced FY18 and After]])</f>
        <v>3092.2195000000002</v>
      </c>
      <c r="CI62" s="17">
        <v>500.05590000000001</v>
      </c>
      <c r="CJ62" s="17">
        <v>1934.1786</v>
      </c>
      <c r="CK62" s="17">
        <v>6253.2952999999998</v>
      </c>
      <c r="CL62" s="18">
        <f>SUM(Table2[[#This Row],[TOTAL Income Consumption Use Taxes Through FY17]:[TOTAL Income Consumption Use Taxes FY18 and After]])</f>
        <v>8187.4739</v>
      </c>
      <c r="CM62" s="17">
        <v>31.8216</v>
      </c>
      <c r="CN62" s="17">
        <v>330.96570000000003</v>
      </c>
      <c r="CO62" s="17">
        <v>397.9357</v>
      </c>
      <c r="CP62" s="18">
        <f>SUM(Table2[[#This Row],[Assistance Provided Through FY17]:[Assistance Provided FY18 and After]])</f>
        <v>728.90139999999997</v>
      </c>
      <c r="CQ62" s="17">
        <v>0</v>
      </c>
      <c r="CR62" s="17">
        <v>0</v>
      </c>
      <c r="CS62" s="17">
        <v>0</v>
      </c>
      <c r="CT62" s="18">
        <f>SUM(Table2[[#This Row],[Recapture Cancellation Reduction Amount Through FY17]:[Recapture Cancellation Reduction Amount FY18 and After]])</f>
        <v>0</v>
      </c>
      <c r="CU62" s="17">
        <v>0</v>
      </c>
      <c r="CV62" s="17">
        <v>0</v>
      </c>
      <c r="CW62" s="17">
        <v>0</v>
      </c>
      <c r="CX62" s="18">
        <f>SUM(Table2[[#This Row],[Penalty Paid Through FY17]:[Penalty Paid FY18 and After]])</f>
        <v>0</v>
      </c>
      <c r="CY62" s="17">
        <v>31.8216</v>
      </c>
      <c r="CZ62" s="17">
        <v>330.96570000000003</v>
      </c>
      <c r="DA62" s="17">
        <v>397.9357</v>
      </c>
      <c r="DB62" s="18">
        <f>SUM(Table2[[#This Row],[TOTAL Assistance Net of Recapture Penalties Through FY17]:[TOTAL Assistance Net of Recapture Penalties FY18 and After]])</f>
        <v>728.90139999999997</v>
      </c>
      <c r="DC62" s="17">
        <v>853.14829999999995</v>
      </c>
      <c r="DD62" s="17">
        <v>3384.8742999999999</v>
      </c>
      <c r="DE62" s="17">
        <v>10668.7839</v>
      </c>
      <c r="DF62" s="18">
        <f>SUM(Table2[[#This Row],[Company Direct Tax Revenue Before Assistance Through FY17]:[Company Direct Tax Revenue Before Assistance FY18 and After]])</f>
        <v>14053.6582</v>
      </c>
      <c r="DG62" s="17">
        <v>355.41230000000002</v>
      </c>
      <c r="DH62" s="17">
        <v>1449.4614999999999</v>
      </c>
      <c r="DI62" s="17">
        <v>4444.5002999999997</v>
      </c>
      <c r="DJ62" s="18">
        <f>SUM(Table2[[#This Row],[Indirect and Induced Tax Revenues Through FY17]:[Indirect and Induced Tax Revenues FY18 and After]])</f>
        <v>5893.9617999999991</v>
      </c>
      <c r="DK62" s="17">
        <v>1208.5606</v>
      </c>
      <c r="DL62" s="17">
        <v>4834.3357999999998</v>
      </c>
      <c r="DM62" s="17">
        <v>15113.2842</v>
      </c>
      <c r="DN62" s="17">
        <f>SUM(Table2[[#This Row],[TOTAL Tax Revenues Before Assistance Through FY17]:[TOTAL Tax Revenues Before Assistance FY18 and After]])</f>
        <v>19947.62</v>
      </c>
      <c r="DO62" s="17">
        <v>1176.739</v>
      </c>
      <c r="DP62" s="17">
        <v>4503.3701000000001</v>
      </c>
      <c r="DQ62" s="17">
        <v>14715.3485</v>
      </c>
      <c r="DR62" s="20">
        <f>SUM(Table2[[#This Row],[TOTAL Tax Revenues Net of Assistance Recapture and Penalty Through FY17]:[TOTAL Tax Revenues Net of Assistance Recapture and Penalty FY18 and After]])</f>
        <v>19218.7186</v>
      </c>
      <c r="DS62" s="20">
        <v>0</v>
      </c>
      <c r="DT62" s="20">
        <v>0</v>
      </c>
      <c r="DU62" s="20">
        <v>126.96</v>
      </c>
      <c r="DV62" s="20">
        <v>0</v>
      </c>
      <c r="DW62" s="15">
        <v>0</v>
      </c>
      <c r="DX62" s="15">
        <v>0</v>
      </c>
      <c r="DY62" s="15">
        <v>0</v>
      </c>
      <c r="DZ62" s="15">
        <v>49</v>
      </c>
      <c r="EA62" s="15">
        <v>0</v>
      </c>
      <c r="EB62" s="15">
        <v>0</v>
      </c>
      <c r="EC62" s="15">
        <v>0</v>
      </c>
      <c r="ED62" s="15">
        <v>49</v>
      </c>
      <c r="EE62" s="15">
        <v>0</v>
      </c>
      <c r="EF62" s="15">
        <v>0</v>
      </c>
      <c r="EG62" s="15">
        <v>0</v>
      </c>
      <c r="EH62" s="15">
        <v>100</v>
      </c>
      <c r="EI62" s="15">
        <f>SUM(Table2[[#This Row],[Total Industrial Employees FY17]:[Total Other Employees FY17]])</f>
        <v>49</v>
      </c>
      <c r="EJ62" s="15">
        <f>SUM(Table2[[#This Row],[Number of Industrial Employees Earning More than Living Wage FY17]:[Number of Other Employees Earning More than Living Wage FY17]])</f>
        <v>49</v>
      </c>
      <c r="EK62" s="15">
        <v>100</v>
      </c>
    </row>
    <row r="63" spans="1:141" x14ac:dyDescent="0.2">
      <c r="A63" s="6">
        <v>93452</v>
      </c>
      <c r="B63" s="6" t="s">
        <v>572</v>
      </c>
      <c r="C63" s="7" t="s">
        <v>573</v>
      </c>
      <c r="D63" s="7" t="s">
        <v>6</v>
      </c>
      <c r="E63" s="33">
        <v>15</v>
      </c>
      <c r="F63" s="8" t="s">
        <v>2244</v>
      </c>
      <c r="G63" s="41" t="s">
        <v>1883</v>
      </c>
      <c r="H63" s="35">
        <v>63235</v>
      </c>
      <c r="I63" s="35">
        <v>198200</v>
      </c>
      <c r="J63" s="39" t="s">
        <v>3334</v>
      </c>
      <c r="K63" s="11" t="s">
        <v>2860</v>
      </c>
      <c r="L63" s="13" t="s">
        <v>2861</v>
      </c>
      <c r="M63" s="13" t="s">
        <v>2517</v>
      </c>
      <c r="N63" s="23">
        <v>19800000</v>
      </c>
      <c r="O63" s="6" t="s">
        <v>2518</v>
      </c>
      <c r="P63" s="15">
        <v>0</v>
      </c>
      <c r="Q63" s="15">
        <v>0</v>
      </c>
      <c r="R63" s="15">
        <v>0</v>
      </c>
      <c r="S63" s="15">
        <v>0</v>
      </c>
      <c r="T63" s="15">
        <v>0</v>
      </c>
      <c r="U63" s="15">
        <v>0</v>
      </c>
      <c r="V63" s="15">
        <v>0</v>
      </c>
      <c r="W63" s="15">
        <v>0</v>
      </c>
      <c r="X63" s="15">
        <v>0</v>
      </c>
      <c r="Y63" s="15">
        <v>0</v>
      </c>
      <c r="Z63" s="15">
        <v>6</v>
      </c>
      <c r="AA63" s="15">
        <v>0</v>
      </c>
      <c r="AB63" s="15">
        <v>0</v>
      </c>
      <c r="AC63" s="15">
        <v>0</v>
      </c>
      <c r="AD63" s="15">
        <v>0</v>
      </c>
      <c r="AE63" s="15">
        <v>0</v>
      </c>
      <c r="AF63" s="15">
        <v>0</v>
      </c>
      <c r="AG63" s="15" t="s">
        <v>1860</v>
      </c>
      <c r="AH63" s="15" t="s">
        <v>1860</v>
      </c>
      <c r="AI63" s="17">
        <v>613.36810000000003</v>
      </c>
      <c r="AJ63" s="17">
        <v>940.51520000000005</v>
      </c>
      <c r="AK63" s="17">
        <v>415.29719999999998</v>
      </c>
      <c r="AL63" s="17">
        <f>SUM(Table2[[#This Row],[Company Direct Land Through FY17]:[Company Direct Land FY18 and After]])</f>
        <v>1355.8124</v>
      </c>
      <c r="AM63" s="17">
        <v>64.362300000000005</v>
      </c>
      <c r="AN63" s="17">
        <v>1194.4572000000001</v>
      </c>
      <c r="AO63" s="17">
        <v>43.578200000000002</v>
      </c>
      <c r="AP63" s="18">
        <f>SUM(Table2[[#This Row],[Company Direct Building Through FY17]:[Company Direct Building FY18 and After]])</f>
        <v>1238.0354</v>
      </c>
      <c r="AQ63" s="17">
        <v>0</v>
      </c>
      <c r="AR63" s="17">
        <v>35.370699999999999</v>
      </c>
      <c r="AS63" s="17">
        <v>0</v>
      </c>
      <c r="AT63" s="18">
        <f>SUM(Table2[[#This Row],[Mortgage Recording Tax Through FY17]:[Mortgage Recording Tax FY18 and After]])</f>
        <v>35.370699999999999</v>
      </c>
      <c r="AU63" s="17">
        <v>0</v>
      </c>
      <c r="AV63" s="17">
        <v>0</v>
      </c>
      <c r="AW63" s="17">
        <v>0</v>
      </c>
      <c r="AX63" s="18">
        <f>SUM(Table2[[#This Row],[Pilot Savings Through FY17]:[Pilot Savings FY18 and After]])</f>
        <v>0</v>
      </c>
      <c r="AY63" s="17">
        <v>0</v>
      </c>
      <c r="AZ63" s="17">
        <v>35.370699999999999</v>
      </c>
      <c r="BA63" s="17">
        <v>0</v>
      </c>
      <c r="BB63" s="18">
        <f>SUM(Table2[[#This Row],[Mortgage Recording Tax Exemption Through FY17]:[Mortgage Recording Tax Exemption FY18 and After]])</f>
        <v>35.370699999999999</v>
      </c>
      <c r="BC63" s="17">
        <v>0</v>
      </c>
      <c r="BD63" s="17">
        <v>92.021299999999997</v>
      </c>
      <c r="BE63" s="17">
        <v>0</v>
      </c>
      <c r="BF63" s="18">
        <f>SUM(Table2[[#This Row],[Indirect and Induced Land Through FY17]:[Indirect and Induced Land FY18 and After]])</f>
        <v>92.021299999999997</v>
      </c>
      <c r="BG63" s="17">
        <v>0</v>
      </c>
      <c r="BH63" s="17">
        <v>170.89680000000001</v>
      </c>
      <c r="BI63" s="17">
        <v>0</v>
      </c>
      <c r="BJ63" s="18">
        <f>SUM(Table2[[#This Row],[Indirect and Induced Building Through FY17]:[Indirect and Induced Building FY18 and After]])</f>
        <v>170.89680000000001</v>
      </c>
      <c r="BK63" s="17">
        <v>677.73040000000003</v>
      </c>
      <c r="BL63" s="17">
        <v>2397.8905</v>
      </c>
      <c r="BM63" s="17">
        <v>458.87540000000001</v>
      </c>
      <c r="BN63" s="18">
        <f>SUM(Table2[[#This Row],[TOTAL Real Property Related Taxes Through FY17]:[TOTAL Real Property Related Taxes FY18 and After]])</f>
        <v>2856.7658999999999</v>
      </c>
      <c r="BO63" s="17">
        <v>0</v>
      </c>
      <c r="BP63" s="17">
        <v>441.33109999999999</v>
      </c>
      <c r="BQ63" s="17">
        <v>0</v>
      </c>
      <c r="BR63" s="18">
        <f>SUM(Table2[[#This Row],[Company Direct Through FY17]:[Company Direct FY18 and After]])</f>
        <v>441.33109999999999</v>
      </c>
      <c r="BS63" s="17">
        <v>0</v>
      </c>
      <c r="BT63" s="17">
        <v>0</v>
      </c>
      <c r="BU63" s="17">
        <v>0</v>
      </c>
      <c r="BV63" s="18">
        <f>SUM(Table2[[#This Row],[Sales Tax Exemption Through FY17]:[Sales Tax Exemption FY18 and After]])</f>
        <v>0</v>
      </c>
      <c r="BW63" s="17">
        <v>0</v>
      </c>
      <c r="BX63" s="17">
        <v>0</v>
      </c>
      <c r="BY63" s="17">
        <v>0</v>
      </c>
      <c r="BZ63" s="17">
        <f>SUM(Table2[[#This Row],[Energy Tax Savings Through FY17]:[Energy Tax Savings FY18 and After]])</f>
        <v>0</v>
      </c>
      <c r="CA63" s="17">
        <v>19.3461</v>
      </c>
      <c r="CB63" s="17">
        <v>119.0389</v>
      </c>
      <c r="CC63" s="17">
        <v>12.655799999999999</v>
      </c>
      <c r="CD63" s="18">
        <f>SUM(Table2[[#This Row],[Tax Exempt Bond Savings Through FY17]:[Tax Exempt Bond Savings FY18 and After]])</f>
        <v>131.69470000000001</v>
      </c>
      <c r="CE63" s="17">
        <v>0</v>
      </c>
      <c r="CF63" s="17">
        <v>311.66980000000001</v>
      </c>
      <c r="CG63" s="17">
        <v>0</v>
      </c>
      <c r="CH63" s="18">
        <f>SUM(Table2[[#This Row],[Indirect and Induced Through FY17]:[Indirect and Induced FY18 and After]])</f>
        <v>311.66980000000001</v>
      </c>
      <c r="CI63" s="17">
        <v>-19.3461</v>
      </c>
      <c r="CJ63" s="17">
        <v>633.96199999999999</v>
      </c>
      <c r="CK63" s="17">
        <v>-12.655799999999999</v>
      </c>
      <c r="CL63" s="18">
        <f>SUM(Table2[[#This Row],[TOTAL Income Consumption Use Taxes Through FY17]:[TOTAL Income Consumption Use Taxes FY18 and After]])</f>
        <v>621.30619999999999</v>
      </c>
      <c r="CM63" s="17">
        <v>19.3461</v>
      </c>
      <c r="CN63" s="17">
        <v>154.40960000000001</v>
      </c>
      <c r="CO63" s="17">
        <v>12.655799999999999</v>
      </c>
      <c r="CP63" s="18">
        <f>SUM(Table2[[#This Row],[Assistance Provided Through FY17]:[Assistance Provided FY18 and After]])</f>
        <v>167.06540000000001</v>
      </c>
      <c r="CQ63" s="17">
        <v>0</v>
      </c>
      <c r="CR63" s="17">
        <v>0</v>
      </c>
      <c r="CS63" s="17">
        <v>0</v>
      </c>
      <c r="CT63" s="18">
        <f>SUM(Table2[[#This Row],[Recapture Cancellation Reduction Amount Through FY17]:[Recapture Cancellation Reduction Amount FY18 and After]])</f>
        <v>0</v>
      </c>
      <c r="CU63" s="17">
        <v>0</v>
      </c>
      <c r="CV63" s="17">
        <v>0</v>
      </c>
      <c r="CW63" s="17">
        <v>0</v>
      </c>
      <c r="CX63" s="18">
        <f>SUM(Table2[[#This Row],[Penalty Paid Through FY17]:[Penalty Paid FY18 and After]])</f>
        <v>0</v>
      </c>
      <c r="CY63" s="17">
        <v>19.3461</v>
      </c>
      <c r="CZ63" s="17">
        <v>154.40960000000001</v>
      </c>
      <c r="DA63" s="17">
        <v>12.655799999999999</v>
      </c>
      <c r="DB63" s="18">
        <f>SUM(Table2[[#This Row],[TOTAL Assistance Net of Recapture Penalties Through FY17]:[TOTAL Assistance Net of Recapture Penalties FY18 and After]])</f>
        <v>167.06540000000001</v>
      </c>
      <c r="DC63" s="17">
        <v>677.73040000000003</v>
      </c>
      <c r="DD63" s="17">
        <v>2611.6741999999999</v>
      </c>
      <c r="DE63" s="17">
        <v>458.87540000000001</v>
      </c>
      <c r="DF63" s="18">
        <f>SUM(Table2[[#This Row],[Company Direct Tax Revenue Before Assistance Through FY17]:[Company Direct Tax Revenue Before Assistance FY18 and After]])</f>
        <v>3070.5495999999998</v>
      </c>
      <c r="DG63" s="17">
        <v>0</v>
      </c>
      <c r="DH63" s="17">
        <v>574.58789999999999</v>
      </c>
      <c r="DI63" s="17">
        <v>0</v>
      </c>
      <c r="DJ63" s="18">
        <f>SUM(Table2[[#This Row],[Indirect and Induced Tax Revenues Through FY17]:[Indirect and Induced Tax Revenues FY18 and After]])</f>
        <v>574.58789999999999</v>
      </c>
      <c r="DK63" s="17">
        <v>677.73040000000003</v>
      </c>
      <c r="DL63" s="17">
        <v>3186.2620999999999</v>
      </c>
      <c r="DM63" s="17">
        <v>458.87540000000001</v>
      </c>
      <c r="DN63" s="17">
        <f>SUM(Table2[[#This Row],[TOTAL Tax Revenues Before Assistance Through FY17]:[TOTAL Tax Revenues Before Assistance FY18 and After]])</f>
        <v>3645.1374999999998</v>
      </c>
      <c r="DO63" s="17">
        <v>658.38430000000005</v>
      </c>
      <c r="DP63" s="17">
        <v>3031.8525</v>
      </c>
      <c r="DQ63" s="17">
        <v>446.21960000000001</v>
      </c>
      <c r="DR63" s="20">
        <f>SUM(Table2[[#This Row],[TOTAL Tax Revenues Net of Assistance Recapture and Penalty Through FY17]:[TOTAL Tax Revenues Net of Assistance Recapture and Penalty FY18 and After]])</f>
        <v>3478.0720999999999</v>
      </c>
      <c r="DS63" s="20">
        <v>0</v>
      </c>
      <c r="DT63" s="20">
        <v>0</v>
      </c>
      <c r="DU63" s="20">
        <v>0</v>
      </c>
      <c r="DV63" s="20">
        <v>0</v>
      </c>
      <c r="DW63" s="15">
        <v>0</v>
      </c>
      <c r="DX63" s="15">
        <v>0</v>
      </c>
      <c r="DY63" s="15">
        <v>0</v>
      </c>
      <c r="DZ63" s="15">
        <v>0</v>
      </c>
      <c r="EA63" s="15">
        <v>0</v>
      </c>
      <c r="EB63" s="15">
        <v>0</v>
      </c>
      <c r="EC63" s="15">
        <v>0</v>
      </c>
      <c r="ED63" s="15">
        <v>0</v>
      </c>
      <c r="EE63" s="15">
        <v>0</v>
      </c>
      <c r="EF63" s="15">
        <v>0</v>
      </c>
      <c r="EG63" s="15">
        <v>0</v>
      </c>
      <c r="EH63" s="15">
        <v>0</v>
      </c>
      <c r="EI63" s="15">
        <f>SUM(Table2[[#This Row],[Total Industrial Employees FY17]:[Total Other Employees FY17]])</f>
        <v>0</v>
      </c>
      <c r="EJ63" s="15">
        <f>SUM(Table2[[#This Row],[Number of Industrial Employees Earning More than Living Wage FY17]:[Number of Other Employees Earning More than Living Wage FY17]])</f>
        <v>0</v>
      </c>
      <c r="EK63" s="15">
        <v>0</v>
      </c>
    </row>
    <row r="64" spans="1:141" ht="25.5" x14ac:dyDescent="0.2">
      <c r="A64" s="6">
        <v>94045</v>
      </c>
      <c r="B64" s="6" t="s">
        <v>1018</v>
      </c>
      <c r="C64" s="7" t="s">
        <v>1052</v>
      </c>
      <c r="D64" s="7" t="s">
        <v>12</v>
      </c>
      <c r="E64" s="33">
        <v>31</v>
      </c>
      <c r="F64" s="8" t="s">
        <v>2372</v>
      </c>
      <c r="G64" s="41" t="s">
        <v>2085</v>
      </c>
      <c r="H64" s="35">
        <v>590000</v>
      </c>
      <c r="I64" s="35">
        <v>152000</v>
      </c>
      <c r="J64" s="39" t="s">
        <v>3264</v>
      </c>
      <c r="K64" s="11" t="s">
        <v>2860</v>
      </c>
      <c r="L64" s="13" t="s">
        <v>3050</v>
      </c>
      <c r="M64" s="13" t="s">
        <v>3051</v>
      </c>
      <c r="N64" s="23">
        <v>11100000</v>
      </c>
      <c r="O64" s="6" t="s">
        <v>2503</v>
      </c>
      <c r="P64" s="15">
        <v>24</v>
      </c>
      <c r="Q64" s="15">
        <v>3</v>
      </c>
      <c r="R64" s="15">
        <v>103</v>
      </c>
      <c r="S64" s="15">
        <v>5</v>
      </c>
      <c r="T64" s="15">
        <v>0</v>
      </c>
      <c r="U64" s="15">
        <v>135</v>
      </c>
      <c r="V64" s="15">
        <v>121</v>
      </c>
      <c r="W64" s="15">
        <v>0</v>
      </c>
      <c r="X64" s="15">
        <v>0</v>
      </c>
      <c r="Y64" s="15">
        <v>162</v>
      </c>
      <c r="Z64" s="15">
        <v>3</v>
      </c>
      <c r="AA64" s="15">
        <v>33</v>
      </c>
      <c r="AB64" s="15">
        <v>0</v>
      </c>
      <c r="AC64" s="15">
        <v>0</v>
      </c>
      <c r="AD64" s="15">
        <v>0</v>
      </c>
      <c r="AE64" s="15">
        <v>0</v>
      </c>
      <c r="AF64" s="15">
        <v>33</v>
      </c>
      <c r="AG64" s="15" t="s">
        <v>1860</v>
      </c>
      <c r="AH64" s="15" t="s">
        <v>1861</v>
      </c>
      <c r="AI64" s="17">
        <v>670.54390000000001</v>
      </c>
      <c r="AJ64" s="17">
        <v>981.7183</v>
      </c>
      <c r="AK64" s="17">
        <v>9799.7921999999999</v>
      </c>
      <c r="AL64" s="17">
        <f>SUM(Table2[[#This Row],[Company Direct Land Through FY17]:[Company Direct Land FY18 and After]])</f>
        <v>10781.5105</v>
      </c>
      <c r="AM64" s="17">
        <v>141.3964</v>
      </c>
      <c r="AN64" s="17">
        <v>845.34259999999995</v>
      </c>
      <c r="AO64" s="17">
        <v>2066.4659999999999</v>
      </c>
      <c r="AP64" s="18">
        <f>SUM(Table2[[#This Row],[Company Direct Building Through FY17]:[Company Direct Building FY18 and After]])</f>
        <v>2911.8085999999998</v>
      </c>
      <c r="AQ64" s="17">
        <v>0</v>
      </c>
      <c r="AR64" s="17">
        <v>0</v>
      </c>
      <c r="AS64" s="17">
        <v>0</v>
      </c>
      <c r="AT64" s="18">
        <f>SUM(Table2[[#This Row],[Mortgage Recording Tax Through FY17]:[Mortgage Recording Tax FY18 and After]])</f>
        <v>0</v>
      </c>
      <c r="AU64" s="17">
        <v>0</v>
      </c>
      <c r="AV64" s="17">
        <v>0</v>
      </c>
      <c r="AW64" s="17">
        <v>0</v>
      </c>
      <c r="AX64" s="18">
        <f>SUM(Table2[[#This Row],[Pilot Savings Through FY17]:[Pilot Savings FY18 and After]])</f>
        <v>0</v>
      </c>
      <c r="AY64" s="17">
        <v>0</v>
      </c>
      <c r="AZ64" s="17">
        <v>0</v>
      </c>
      <c r="BA64" s="17">
        <v>0</v>
      </c>
      <c r="BB64" s="18">
        <f>SUM(Table2[[#This Row],[Mortgage Recording Tax Exemption Through FY17]:[Mortgage Recording Tax Exemption FY18 and After]])</f>
        <v>0</v>
      </c>
      <c r="BC64" s="17">
        <v>116.7831</v>
      </c>
      <c r="BD64" s="17">
        <v>328.50479999999999</v>
      </c>
      <c r="BE64" s="17">
        <v>1706.7492999999999</v>
      </c>
      <c r="BF64" s="18">
        <f>SUM(Table2[[#This Row],[Indirect and Induced Land Through FY17]:[Indirect and Induced Land FY18 and After]])</f>
        <v>2035.2540999999999</v>
      </c>
      <c r="BG64" s="17">
        <v>216.88290000000001</v>
      </c>
      <c r="BH64" s="17">
        <v>610.08019999999999</v>
      </c>
      <c r="BI64" s="17">
        <v>3169.6776</v>
      </c>
      <c r="BJ64" s="18">
        <f>SUM(Table2[[#This Row],[Indirect and Induced Building Through FY17]:[Indirect and Induced Building FY18 and After]])</f>
        <v>3779.7577999999999</v>
      </c>
      <c r="BK64" s="17">
        <v>1145.6062999999999</v>
      </c>
      <c r="BL64" s="17">
        <v>2765.6459</v>
      </c>
      <c r="BM64" s="17">
        <v>16742.685099999999</v>
      </c>
      <c r="BN64" s="18">
        <f>SUM(Table2[[#This Row],[TOTAL Real Property Related Taxes Through FY17]:[TOTAL Real Property Related Taxes FY18 and After]])</f>
        <v>19508.330999999998</v>
      </c>
      <c r="BO64" s="17">
        <v>790.02800000000002</v>
      </c>
      <c r="BP64" s="17">
        <v>2263.7345</v>
      </c>
      <c r="BQ64" s="17">
        <v>11546.0149</v>
      </c>
      <c r="BR64" s="18">
        <f>SUM(Table2[[#This Row],[Company Direct Through FY17]:[Company Direct FY18 and After]])</f>
        <v>13809.749400000001</v>
      </c>
      <c r="BS64" s="17">
        <v>0</v>
      </c>
      <c r="BT64" s="17">
        <v>0</v>
      </c>
      <c r="BU64" s="17">
        <v>0</v>
      </c>
      <c r="BV64" s="18">
        <f>SUM(Table2[[#This Row],[Sales Tax Exemption Through FY17]:[Sales Tax Exemption FY18 and After]])</f>
        <v>0</v>
      </c>
      <c r="BW64" s="17">
        <v>0</v>
      </c>
      <c r="BX64" s="17">
        <v>0</v>
      </c>
      <c r="BY64" s="17">
        <v>0</v>
      </c>
      <c r="BZ64" s="17">
        <f>SUM(Table2[[#This Row],[Energy Tax Savings Through FY17]:[Energy Tax Savings FY18 and After]])</f>
        <v>0</v>
      </c>
      <c r="CA64" s="17">
        <v>5.2995000000000001</v>
      </c>
      <c r="CB64" s="17">
        <v>12.610200000000001</v>
      </c>
      <c r="CC64" s="17">
        <v>55.319200000000002</v>
      </c>
      <c r="CD64" s="18">
        <f>SUM(Table2[[#This Row],[Tax Exempt Bond Savings Through FY17]:[Tax Exempt Bond Savings FY18 and After]])</f>
        <v>67.929400000000001</v>
      </c>
      <c r="CE64" s="17">
        <v>367.2038</v>
      </c>
      <c r="CF64" s="17">
        <v>1046.175</v>
      </c>
      <c r="CG64" s="17">
        <v>5366.5699000000004</v>
      </c>
      <c r="CH64" s="18">
        <f>SUM(Table2[[#This Row],[Indirect and Induced Through FY17]:[Indirect and Induced FY18 and After]])</f>
        <v>6412.7449000000006</v>
      </c>
      <c r="CI64" s="17">
        <v>1151.9322999999999</v>
      </c>
      <c r="CJ64" s="17">
        <v>3297.2993000000001</v>
      </c>
      <c r="CK64" s="17">
        <v>16857.265599999999</v>
      </c>
      <c r="CL64" s="18">
        <f>SUM(Table2[[#This Row],[TOTAL Income Consumption Use Taxes Through FY17]:[TOTAL Income Consumption Use Taxes FY18 and After]])</f>
        <v>20154.564899999998</v>
      </c>
      <c r="CM64" s="17">
        <v>5.2995000000000001</v>
      </c>
      <c r="CN64" s="17">
        <v>12.610200000000001</v>
      </c>
      <c r="CO64" s="17">
        <v>55.319200000000002</v>
      </c>
      <c r="CP64" s="18">
        <f>SUM(Table2[[#This Row],[Assistance Provided Through FY17]:[Assistance Provided FY18 and After]])</f>
        <v>67.929400000000001</v>
      </c>
      <c r="CQ64" s="17">
        <v>0</v>
      </c>
      <c r="CR64" s="17">
        <v>0</v>
      </c>
      <c r="CS64" s="17">
        <v>0</v>
      </c>
      <c r="CT64" s="18">
        <f>SUM(Table2[[#This Row],[Recapture Cancellation Reduction Amount Through FY17]:[Recapture Cancellation Reduction Amount FY18 and After]])</f>
        <v>0</v>
      </c>
      <c r="CU64" s="17">
        <v>0</v>
      </c>
      <c r="CV64" s="17">
        <v>0</v>
      </c>
      <c r="CW64" s="17">
        <v>0</v>
      </c>
      <c r="CX64" s="18">
        <f>SUM(Table2[[#This Row],[Penalty Paid Through FY17]:[Penalty Paid FY18 and After]])</f>
        <v>0</v>
      </c>
      <c r="CY64" s="17">
        <v>5.2995000000000001</v>
      </c>
      <c r="CZ64" s="17">
        <v>12.610200000000001</v>
      </c>
      <c r="DA64" s="17">
        <v>55.319200000000002</v>
      </c>
      <c r="DB64" s="18">
        <f>SUM(Table2[[#This Row],[TOTAL Assistance Net of Recapture Penalties Through FY17]:[TOTAL Assistance Net of Recapture Penalties FY18 and After]])</f>
        <v>67.929400000000001</v>
      </c>
      <c r="DC64" s="17">
        <v>1601.9683</v>
      </c>
      <c r="DD64" s="17">
        <v>4090.7954</v>
      </c>
      <c r="DE64" s="17">
        <v>23412.273099999999</v>
      </c>
      <c r="DF64" s="18">
        <f>SUM(Table2[[#This Row],[Company Direct Tax Revenue Before Assistance Through FY17]:[Company Direct Tax Revenue Before Assistance FY18 and After]])</f>
        <v>27503.068499999998</v>
      </c>
      <c r="DG64" s="17">
        <v>700.86980000000005</v>
      </c>
      <c r="DH64" s="17">
        <v>1984.76</v>
      </c>
      <c r="DI64" s="17">
        <v>10242.996800000001</v>
      </c>
      <c r="DJ64" s="18">
        <f>SUM(Table2[[#This Row],[Indirect and Induced Tax Revenues Through FY17]:[Indirect and Induced Tax Revenues FY18 and After]])</f>
        <v>12227.756800000001</v>
      </c>
      <c r="DK64" s="17">
        <v>2302.8380999999999</v>
      </c>
      <c r="DL64" s="17">
        <v>6075.5554000000002</v>
      </c>
      <c r="DM64" s="17">
        <v>33655.269899999999</v>
      </c>
      <c r="DN64" s="17">
        <f>SUM(Table2[[#This Row],[TOTAL Tax Revenues Before Assistance Through FY17]:[TOTAL Tax Revenues Before Assistance FY18 and After]])</f>
        <v>39730.825299999997</v>
      </c>
      <c r="DO64" s="17">
        <v>2297.5385999999999</v>
      </c>
      <c r="DP64" s="17">
        <v>6062.9452000000001</v>
      </c>
      <c r="DQ64" s="17">
        <v>33599.950700000001</v>
      </c>
      <c r="DR64" s="20">
        <f>SUM(Table2[[#This Row],[TOTAL Tax Revenues Net of Assistance Recapture and Penalty Through FY17]:[TOTAL Tax Revenues Net of Assistance Recapture and Penalty FY18 and After]])</f>
        <v>39662.895900000003</v>
      </c>
      <c r="DS64" s="20">
        <v>0</v>
      </c>
      <c r="DT64" s="20">
        <v>0</v>
      </c>
      <c r="DU64" s="20">
        <v>0</v>
      </c>
      <c r="DV64" s="20">
        <v>0</v>
      </c>
      <c r="DW64" s="15">
        <v>0</v>
      </c>
      <c r="DX64" s="15">
        <v>45</v>
      </c>
      <c r="DY64" s="15">
        <v>10</v>
      </c>
      <c r="DZ64" s="15">
        <v>80</v>
      </c>
      <c r="EA64" s="15">
        <v>0</v>
      </c>
      <c r="EB64" s="15">
        <v>32</v>
      </c>
      <c r="EC64" s="15">
        <v>10</v>
      </c>
      <c r="ED64" s="15">
        <v>80</v>
      </c>
      <c r="EE64" s="15">
        <v>0</v>
      </c>
      <c r="EF64" s="15">
        <v>71.11</v>
      </c>
      <c r="EG64" s="15">
        <v>100</v>
      </c>
      <c r="EH64" s="15">
        <v>100</v>
      </c>
      <c r="EI64" s="15">
        <f>SUM(Table2[[#This Row],[Total Industrial Employees FY17]:[Total Other Employees FY17]])</f>
        <v>135</v>
      </c>
      <c r="EJ64" s="15">
        <f>SUM(Table2[[#This Row],[Number of Industrial Employees Earning More than Living Wage FY17]:[Number of Other Employees Earning More than Living Wage FY17]])</f>
        <v>122</v>
      </c>
      <c r="EK64" s="15">
        <v>90.370370370370367</v>
      </c>
    </row>
    <row r="65" spans="1:141" x14ac:dyDescent="0.2">
      <c r="A65" s="6">
        <v>94077</v>
      </c>
      <c r="B65" s="6" t="s">
        <v>1599</v>
      </c>
      <c r="C65" s="7" t="s">
        <v>1643</v>
      </c>
      <c r="D65" s="7" t="s">
        <v>19</v>
      </c>
      <c r="E65" s="33">
        <v>4</v>
      </c>
      <c r="F65" s="8" t="s">
        <v>2347</v>
      </c>
      <c r="G65" s="41" t="s">
        <v>1863</v>
      </c>
      <c r="H65" s="35">
        <v>9000</v>
      </c>
      <c r="I65" s="35">
        <v>75000</v>
      </c>
      <c r="J65" s="39" t="s">
        <v>3363</v>
      </c>
      <c r="K65" s="11" t="s">
        <v>2804</v>
      </c>
      <c r="L65" s="13" t="s">
        <v>3094</v>
      </c>
      <c r="M65" s="13" t="s">
        <v>3095</v>
      </c>
      <c r="N65" s="23">
        <v>16795000</v>
      </c>
      <c r="O65" s="6" t="s">
        <v>2503</v>
      </c>
      <c r="P65" s="15">
        <v>8</v>
      </c>
      <c r="Q65" s="15">
        <v>0</v>
      </c>
      <c r="R65" s="15">
        <v>96</v>
      </c>
      <c r="S65" s="15">
        <v>0</v>
      </c>
      <c r="T65" s="15">
        <v>14</v>
      </c>
      <c r="U65" s="15">
        <v>118</v>
      </c>
      <c r="V65" s="15">
        <v>114</v>
      </c>
      <c r="W65" s="15">
        <v>20</v>
      </c>
      <c r="X65" s="15">
        <v>0</v>
      </c>
      <c r="Y65" s="15">
        <v>113</v>
      </c>
      <c r="Z65" s="15">
        <v>0</v>
      </c>
      <c r="AA65" s="15">
        <v>92</v>
      </c>
      <c r="AB65" s="15">
        <v>0</v>
      </c>
      <c r="AC65" s="15">
        <v>0</v>
      </c>
      <c r="AD65" s="15">
        <v>0</v>
      </c>
      <c r="AE65" s="15">
        <v>0</v>
      </c>
      <c r="AF65" s="15">
        <v>92</v>
      </c>
      <c r="AG65" s="15" t="s">
        <v>1860</v>
      </c>
      <c r="AH65" s="15" t="s">
        <v>1861</v>
      </c>
      <c r="AI65" s="17">
        <v>1269.2893999999999</v>
      </c>
      <c r="AJ65" s="17">
        <v>1571.8478</v>
      </c>
      <c r="AK65" s="17">
        <v>23385.950199999999</v>
      </c>
      <c r="AL65" s="17">
        <f>SUM(Table2[[#This Row],[Company Direct Land Through FY17]:[Company Direct Land FY18 and After]])</f>
        <v>24957.797999999999</v>
      </c>
      <c r="AM65" s="17">
        <v>490.32839999999999</v>
      </c>
      <c r="AN65" s="17">
        <v>1162.0417</v>
      </c>
      <c r="AO65" s="17">
        <v>9034.0288</v>
      </c>
      <c r="AP65" s="18">
        <f>SUM(Table2[[#This Row],[Company Direct Building Through FY17]:[Company Direct Building FY18 and After]])</f>
        <v>10196.0705</v>
      </c>
      <c r="AQ65" s="17">
        <v>0</v>
      </c>
      <c r="AR65" s="17">
        <v>0</v>
      </c>
      <c r="AS65" s="17">
        <v>0</v>
      </c>
      <c r="AT65" s="18">
        <f>SUM(Table2[[#This Row],[Mortgage Recording Tax Through FY17]:[Mortgage Recording Tax FY18 and After]])</f>
        <v>0</v>
      </c>
      <c r="AU65" s="17">
        <v>0</v>
      </c>
      <c r="AV65" s="17">
        <v>0</v>
      </c>
      <c r="AW65" s="17">
        <v>0</v>
      </c>
      <c r="AX65" s="18">
        <f>SUM(Table2[[#This Row],[Pilot Savings Through FY17]:[Pilot Savings FY18 and After]])</f>
        <v>0</v>
      </c>
      <c r="AY65" s="17">
        <v>0</v>
      </c>
      <c r="AZ65" s="17">
        <v>0</v>
      </c>
      <c r="BA65" s="17">
        <v>0</v>
      </c>
      <c r="BB65" s="18">
        <f>SUM(Table2[[#This Row],[Mortgage Recording Tax Exemption Through FY17]:[Mortgage Recording Tax Exemption FY18 and After]])</f>
        <v>0</v>
      </c>
      <c r="BC65" s="17">
        <v>106.5048</v>
      </c>
      <c r="BD65" s="17">
        <v>178.3175</v>
      </c>
      <c r="BE65" s="17">
        <v>1577.5972999999999</v>
      </c>
      <c r="BF65" s="18">
        <f>SUM(Table2[[#This Row],[Indirect and Induced Land Through FY17]:[Indirect and Induced Land FY18 and After]])</f>
        <v>1755.9148</v>
      </c>
      <c r="BG65" s="17">
        <v>197.7946</v>
      </c>
      <c r="BH65" s="17">
        <v>331.161</v>
      </c>
      <c r="BI65" s="17">
        <v>2929.8222000000001</v>
      </c>
      <c r="BJ65" s="18">
        <f>SUM(Table2[[#This Row],[Indirect and Induced Building Through FY17]:[Indirect and Induced Building FY18 and After]])</f>
        <v>3260.9832000000001</v>
      </c>
      <c r="BK65" s="17">
        <v>2063.9171999999999</v>
      </c>
      <c r="BL65" s="17">
        <v>3243.3679999999999</v>
      </c>
      <c r="BM65" s="17">
        <v>36927.398500000003</v>
      </c>
      <c r="BN65" s="18">
        <f>SUM(Table2[[#This Row],[TOTAL Real Property Related Taxes Through FY17]:[TOTAL Real Property Related Taxes FY18 and After]])</f>
        <v>40170.766500000005</v>
      </c>
      <c r="BO65" s="17">
        <v>395.76209999999998</v>
      </c>
      <c r="BP65" s="17">
        <v>666.92669999999998</v>
      </c>
      <c r="BQ65" s="17">
        <v>5197.0412999999999</v>
      </c>
      <c r="BR65" s="18">
        <f>SUM(Table2[[#This Row],[Company Direct Through FY17]:[Company Direct FY18 and After]])</f>
        <v>5863.9679999999998</v>
      </c>
      <c r="BS65" s="17">
        <v>0</v>
      </c>
      <c r="BT65" s="17">
        <v>0</v>
      </c>
      <c r="BU65" s="17">
        <v>0</v>
      </c>
      <c r="BV65" s="18">
        <f>SUM(Table2[[#This Row],[Sales Tax Exemption Through FY17]:[Sales Tax Exemption FY18 and After]])</f>
        <v>0</v>
      </c>
      <c r="BW65" s="17">
        <v>0</v>
      </c>
      <c r="BX65" s="17">
        <v>0</v>
      </c>
      <c r="BY65" s="17">
        <v>0</v>
      </c>
      <c r="BZ65" s="17">
        <f>SUM(Table2[[#This Row],[Energy Tax Savings Through FY17]:[Energy Tax Savings FY18 and After]])</f>
        <v>0</v>
      </c>
      <c r="CA65" s="17">
        <v>1.8180000000000001</v>
      </c>
      <c r="CB65" s="17">
        <v>19.2791</v>
      </c>
      <c r="CC65" s="17">
        <v>22.363099999999999</v>
      </c>
      <c r="CD65" s="18">
        <f>SUM(Table2[[#This Row],[Tax Exempt Bond Savings Through FY17]:[Tax Exempt Bond Savings FY18 and After]])</f>
        <v>41.642200000000003</v>
      </c>
      <c r="CE65" s="17">
        <v>304.77870000000001</v>
      </c>
      <c r="CF65" s="17">
        <v>512.99040000000002</v>
      </c>
      <c r="CG65" s="17">
        <v>5615.3788999999997</v>
      </c>
      <c r="CH65" s="18">
        <f>SUM(Table2[[#This Row],[Indirect and Induced Through FY17]:[Indirect and Induced FY18 and After]])</f>
        <v>6128.3692999999994</v>
      </c>
      <c r="CI65" s="17">
        <v>698.72280000000001</v>
      </c>
      <c r="CJ65" s="17">
        <v>1160.6379999999999</v>
      </c>
      <c r="CK65" s="17">
        <v>10790.0571</v>
      </c>
      <c r="CL65" s="18">
        <f>SUM(Table2[[#This Row],[TOTAL Income Consumption Use Taxes Through FY17]:[TOTAL Income Consumption Use Taxes FY18 and After]])</f>
        <v>11950.695100000001</v>
      </c>
      <c r="CM65" s="17">
        <v>1.8180000000000001</v>
      </c>
      <c r="CN65" s="17">
        <v>19.2791</v>
      </c>
      <c r="CO65" s="17">
        <v>22.363099999999999</v>
      </c>
      <c r="CP65" s="18">
        <f>SUM(Table2[[#This Row],[Assistance Provided Through FY17]:[Assistance Provided FY18 and After]])</f>
        <v>41.642200000000003</v>
      </c>
      <c r="CQ65" s="17">
        <v>0</v>
      </c>
      <c r="CR65" s="17">
        <v>0</v>
      </c>
      <c r="CS65" s="17">
        <v>0</v>
      </c>
      <c r="CT65" s="18">
        <f>SUM(Table2[[#This Row],[Recapture Cancellation Reduction Amount Through FY17]:[Recapture Cancellation Reduction Amount FY18 and After]])</f>
        <v>0</v>
      </c>
      <c r="CU65" s="17">
        <v>0</v>
      </c>
      <c r="CV65" s="17">
        <v>0</v>
      </c>
      <c r="CW65" s="17">
        <v>0</v>
      </c>
      <c r="CX65" s="18">
        <f>SUM(Table2[[#This Row],[Penalty Paid Through FY17]:[Penalty Paid FY18 and After]])</f>
        <v>0</v>
      </c>
      <c r="CY65" s="17">
        <v>1.8180000000000001</v>
      </c>
      <c r="CZ65" s="17">
        <v>19.2791</v>
      </c>
      <c r="DA65" s="17">
        <v>22.363099999999999</v>
      </c>
      <c r="DB65" s="18">
        <f>SUM(Table2[[#This Row],[TOTAL Assistance Net of Recapture Penalties Through FY17]:[TOTAL Assistance Net of Recapture Penalties FY18 and After]])</f>
        <v>41.642200000000003</v>
      </c>
      <c r="DC65" s="17">
        <v>2155.3798999999999</v>
      </c>
      <c r="DD65" s="17">
        <v>3400.8162000000002</v>
      </c>
      <c r="DE65" s="17">
        <v>37617.020299999996</v>
      </c>
      <c r="DF65" s="18">
        <f>SUM(Table2[[#This Row],[Company Direct Tax Revenue Before Assistance Through FY17]:[Company Direct Tax Revenue Before Assistance FY18 and After]])</f>
        <v>41017.836499999998</v>
      </c>
      <c r="DG65" s="17">
        <v>609.07809999999995</v>
      </c>
      <c r="DH65" s="17">
        <v>1022.4689</v>
      </c>
      <c r="DI65" s="17">
        <v>10122.7984</v>
      </c>
      <c r="DJ65" s="18">
        <f>SUM(Table2[[#This Row],[Indirect and Induced Tax Revenues Through FY17]:[Indirect and Induced Tax Revenues FY18 and After]])</f>
        <v>11145.2673</v>
      </c>
      <c r="DK65" s="17">
        <v>2764.4580000000001</v>
      </c>
      <c r="DL65" s="17">
        <v>4423.2851000000001</v>
      </c>
      <c r="DM65" s="17">
        <v>47739.818700000003</v>
      </c>
      <c r="DN65" s="17">
        <f>SUM(Table2[[#This Row],[TOTAL Tax Revenues Before Assistance Through FY17]:[TOTAL Tax Revenues Before Assistance FY18 and After]])</f>
        <v>52163.103800000004</v>
      </c>
      <c r="DO65" s="17">
        <v>2762.64</v>
      </c>
      <c r="DP65" s="17">
        <v>4404.0060000000003</v>
      </c>
      <c r="DQ65" s="17">
        <v>47717.455600000001</v>
      </c>
      <c r="DR65" s="20">
        <f>SUM(Table2[[#This Row],[TOTAL Tax Revenues Net of Assistance Recapture and Penalty Through FY17]:[TOTAL Tax Revenues Net of Assistance Recapture and Penalty FY18 and After]])</f>
        <v>52121.461600000002</v>
      </c>
      <c r="DS65" s="20">
        <v>0</v>
      </c>
      <c r="DT65" s="20">
        <v>0</v>
      </c>
      <c r="DU65" s="20">
        <v>0</v>
      </c>
      <c r="DV65" s="20">
        <v>0</v>
      </c>
      <c r="DW65" s="15">
        <v>0</v>
      </c>
      <c r="DX65" s="15">
        <v>14</v>
      </c>
      <c r="DY65" s="15">
        <v>6</v>
      </c>
      <c r="DZ65" s="15">
        <v>98</v>
      </c>
      <c r="EA65" s="15">
        <v>0</v>
      </c>
      <c r="EB65" s="15">
        <v>14</v>
      </c>
      <c r="EC65" s="15">
        <v>4</v>
      </c>
      <c r="ED65" s="15">
        <v>98</v>
      </c>
      <c r="EE65" s="15">
        <v>0</v>
      </c>
      <c r="EF65" s="15">
        <v>100</v>
      </c>
      <c r="EG65" s="15">
        <v>66.67</v>
      </c>
      <c r="EH65" s="15">
        <v>100</v>
      </c>
      <c r="EI65" s="15">
        <f>SUM(Table2[[#This Row],[Total Industrial Employees FY17]:[Total Other Employees FY17]])</f>
        <v>118</v>
      </c>
      <c r="EJ65" s="15">
        <f>SUM(Table2[[#This Row],[Number of Industrial Employees Earning More than Living Wage FY17]:[Number of Other Employees Earning More than Living Wage FY17]])</f>
        <v>116</v>
      </c>
      <c r="EK65" s="15">
        <v>98.305084745762713</v>
      </c>
    </row>
    <row r="66" spans="1:141" x14ac:dyDescent="0.2">
      <c r="A66" s="6">
        <v>93208</v>
      </c>
      <c r="B66" s="6" t="s">
        <v>467</v>
      </c>
      <c r="C66" s="7" t="s">
        <v>468</v>
      </c>
      <c r="D66" s="7" t="s">
        <v>19</v>
      </c>
      <c r="E66" s="33">
        <v>3</v>
      </c>
      <c r="F66" s="8" t="s">
        <v>2175</v>
      </c>
      <c r="G66" s="41" t="s">
        <v>1977</v>
      </c>
      <c r="H66" s="35">
        <v>13800</v>
      </c>
      <c r="I66" s="35">
        <v>143338</v>
      </c>
      <c r="J66" s="39" t="s">
        <v>3202</v>
      </c>
      <c r="K66" s="11" t="s">
        <v>2501</v>
      </c>
      <c r="L66" s="13" t="s">
        <v>2776</v>
      </c>
      <c r="M66" s="13" t="s">
        <v>2777</v>
      </c>
      <c r="N66" s="23">
        <v>2250000</v>
      </c>
      <c r="O66" s="6" t="s">
        <v>2503</v>
      </c>
      <c r="P66" s="15">
        <v>3</v>
      </c>
      <c r="Q66" s="15">
        <v>0</v>
      </c>
      <c r="R66" s="15">
        <v>91</v>
      </c>
      <c r="S66" s="15">
        <v>0</v>
      </c>
      <c r="T66" s="15">
        <v>0</v>
      </c>
      <c r="U66" s="15">
        <v>94</v>
      </c>
      <c r="V66" s="15">
        <v>92</v>
      </c>
      <c r="W66" s="15">
        <v>0</v>
      </c>
      <c r="X66" s="15">
        <v>0</v>
      </c>
      <c r="Y66" s="15">
        <v>129</v>
      </c>
      <c r="Z66" s="15">
        <v>87</v>
      </c>
      <c r="AA66" s="15">
        <v>82</v>
      </c>
      <c r="AB66" s="15">
        <v>0</v>
      </c>
      <c r="AC66" s="15">
        <v>0</v>
      </c>
      <c r="AD66" s="15">
        <v>0</v>
      </c>
      <c r="AE66" s="15">
        <v>0</v>
      </c>
      <c r="AF66" s="15">
        <v>82</v>
      </c>
      <c r="AG66" s="15" t="s">
        <v>1860</v>
      </c>
      <c r="AH66" s="15" t="s">
        <v>1860</v>
      </c>
      <c r="AI66" s="17">
        <v>0</v>
      </c>
      <c r="AJ66" s="17">
        <v>0</v>
      </c>
      <c r="AK66" s="17">
        <v>0</v>
      </c>
      <c r="AL66" s="17">
        <f>SUM(Table2[[#This Row],[Company Direct Land Through FY17]:[Company Direct Land FY18 and After]])</f>
        <v>0</v>
      </c>
      <c r="AM66" s="17">
        <v>0</v>
      </c>
      <c r="AN66" s="17">
        <v>0</v>
      </c>
      <c r="AO66" s="17">
        <v>0</v>
      </c>
      <c r="AP66" s="18">
        <f>SUM(Table2[[#This Row],[Company Direct Building Through FY17]:[Company Direct Building FY18 and After]])</f>
        <v>0</v>
      </c>
      <c r="AQ66" s="17">
        <v>0</v>
      </c>
      <c r="AR66" s="17">
        <v>0</v>
      </c>
      <c r="AS66" s="17">
        <v>0</v>
      </c>
      <c r="AT66" s="18">
        <f>SUM(Table2[[#This Row],[Mortgage Recording Tax Through FY17]:[Mortgage Recording Tax FY18 and After]])</f>
        <v>0</v>
      </c>
      <c r="AU66" s="17">
        <v>0</v>
      </c>
      <c r="AV66" s="17">
        <v>0</v>
      </c>
      <c r="AW66" s="17">
        <v>0</v>
      </c>
      <c r="AX66" s="18">
        <f>SUM(Table2[[#This Row],[Pilot Savings Through FY17]:[Pilot Savings FY18 and After]])</f>
        <v>0</v>
      </c>
      <c r="AY66" s="17">
        <v>0</v>
      </c>
      <c r="AZ66" s="17">
        <v>0</v>
      </c>
      <c r="BA66" s="17">
        <v>0</v>
      </c>
      <c r="BB66" s="18">
        <f>SUM(Table2[[#This Row],[Mortgage Recording Tax Exemption Through FY17]:[Mortgage Recording Tax Exemption FY18 and After]])</f>
        <v>0</v>
      </c>
      <c r="BC66" s="17">
        <v>54.037300000000002</v>
      </c>
      <c r="BD66" s="17">
        <v>494.0335</v>
      </c>
      <c r="BE66" s="17">
        <v>360.72039999999998</v>
      </c>
      <c r="BF66" s="18">
        <f>SUM(Table2[[#This Row],[Indirect and Induced Land Through FY17]:[Indirect and Induced Land FY18 and After]])</f>
        <v>854.75389999999993</v>
      </c>
      <c r="BG66" s="17">
        <v>100.35509999999999</v>
      </c>
      <c r="BH66" s="17">
        <v>917.49090000000001</v>
      </c>
      <c r="BI66" s="17">
        <v>669.91010000000006</v>
      </c>
      <c r="BJ66" s="18">
        <f>SUM(Table2[[#This Row],[Indirect and Induced Building Through FY17]:[Indirect and Induced Building FY18 and After]])</f>
        <v>1587.4010000000001</v>
      </c>
      <c r="BK66" s="17">
        <v>154.39240000000001</v>
      </c>
      <c r="BL66" s="17">
        <v>1411.5244</v>
      </c>
      <c r="BM66" s="17">
        <v>1030.6305</v>
      </c>
      <c r="BN66" s="18">
        <f>SUM(Table2[[#This Row],[TOTAL Real Property Related Taxes Through FY17]:[TOTAL Real Property Related Taxes FY18 and After]])</f>
        <v>2442.1549</v>
      </c>
      <c r="BO66" s="17">
        <v>138.98410000000001</v>
      </c>
      <c r="BP66" s="17">
        <v>1371.4711</v>
      </c>
      <c r="BQ66" s="17">
        <v>927.77319999999997</v>
      </c>
      <c r="BR66" s="18">
        <f>SUM(Table2[[#This Row],[Company Direct Through FY17]:[Company Direct FY18 and After]])</f>
        <v>2299.2442999999998</v>
      </c>
      <c r="BS66" s="17">
        <v>0</v>
      </c>
      <c r="BT66" s="17">
        <v>0</v>
      </c>
      <c r="BU66" s="17">
        <v>0</v>
      </c>
      <c r="BV66" s="18">
        <f>SUM(Table2[[#This Row],[Sales Tax Exemption Through FY17]:[Sales Tax Exemption FY18 and After]])</f>
        <v>0</v>
      </c>
      <c r="BW66" s="17">
        <v>0</v>
      </c>
      <c r="BX66" s="17">
        <v>0</v>
      </c>
      <c r="BY66" s="17">
        <v>0</v>
      </c>
      <c r="BZ66" s="17">
        <f>SUM(Table2[[#This Row],[Energy Tax Savings Through FY17]:[Energy Tax Savings FY18 and After]])</f>
        <v>0</v>
      </c>
      <c r="CA66" s="17">
        <v>1.04</v>
      </c>
      <c r="CB66" s="17">
        <v>10.485099999999999</v>
      </c>
      <c r="CC66" s="17">
        <v>5.42</v>
      </c>
      <c r="CD66" s="18">
        <f>SUM(Table2[[#This Row],[Tax Exempt Bond Savings Through FY17]:[Tax Exempt Bond Savings FY18 and After]])</f>
        <v>15.905099999999999</v>
      </c>
      <c r="CE66" s="17">
        <v>154.63560000000001</v>
      </c>
      <c r="CF66" s="17">
        <v>1582.7581</v>
      </c>
      <c r="CG66" s="17">
        <v>1032.2538</v>
      </c>
      <c r="CH66" s="18">
        <f>SUM(Table2[[#This Row],[Indirect and Induced Through FY17]:[Indirect and Induced FY18 and After]])</f>
        <v>2615.0119</v>
      </c>
      <c r="CI66" s="17">
        <v>292.5797</v>
      </c>
      <c r="CJ66" s="17">
        <v>2943.7440999999999</v>
      </c>
      <c r="CK66" s="17">
        <v>1954.607</v>
      </c>
      <c r="CL66" s="18">
        <f>SUM(Table2[[#This Row],[TOTAL Income Consumption Use Taxes Through FY17]:[TOTAL Income Consumption Use Taxes FY18 and After]])</f>
        <v>4898.3510999999999</v>
      </c>
      <c r="CM66" s="17">
        <v>1.04</v>
      </c>
      <c r="CN66" s="17">
        <v>10.485099999999999</v>
      </c>
      <c r="CO66" s="17">
        <v>5.42</v>
      </c>
      <c r="CP66" s="18">
        <f>SUM(Table2[[#This Row],[Assistance Provided Through FY17]:[Assistance Provided FY18 and After]])</f>
        <v>15.905099999999999</v>
      </c>
      <c r="CQ66" s="17">
        <v>0</v>
      </c>
      <c r="CR66" s="17">
        <v>0</v>
      </c>
      <c r="CS66" s="17">
        <v>0</v>
      </c>
      <c r="CT66" s="18">
        <f>SUM(Table2[[#This Row],[Recapture Cancellation Reduction Amount Through FY17]:[Recapture Cancellation Reduction Amount FY18 and After]])</f>
        <v>0</v>
      </c>
      <c r="CU66" s="17">
        <v>0</v>
      </c>
      <c r="CV66" s="17">
        <v>0</v>
      </c>
      <c r="CW66" s="17">
        <v>0</v>
      </c>
      <c r="CX66" s="18">
        <f>SUM(Table2[[#This Row],[Penalty Paid Through FY17]:[Penalty Paid FY18 and After]])</f>
        <v>0</v>
      </c>
      <c r="CY66" s="17">
        <v>1.04</v>
      </c>
      <c r="CZ66" s="17">
        <v>10.485099999999999</v>
      </c>
      <c r="DA66" s="17">
        <v>5.42</v>
      </c>
      <c r="DB66" s="18">
        <f>SUM(Table2[[#This Row],[TOTAL Assistance Net of Recapture Penalties Through FY17]:[TOTAL Assistance Net of Recapture Penalties FY18 and After]])</f>
        <v>15.905099999999999</v>
      </c>
      <c r="DC66" s="17">
        <v>138.98410000000001</v>
      </c>
      <c r="DD66" s="17">
        <v>1371.4711</v>
      </c>
      <c r="DE66" s="17">
        <v>927.77319999999997</v>
      </c>
      <c r="DF66" s="18">
        <f>SUM(Table2[[#This Row],[Company Direct Tax Revenue Before Assistance Through FY17]:[Company Direct Tax Revenue Before Assistance FY18 and After]])</f>
        <v>2299.2442999999998</v>
      </c>
      <c r="DG66" s="17">
        <v>309.02800000000002</v>
      </c>
      <c r="DH66" s="17">
        <v>2994.2824999999998</v>
      </c>
      <c r="DI66" s="17">
        <v>2062.8843000000002</v>
      </c>
      <c r="DJ66" s="18">
        <f>SUM(Table2[[#This Row],[Indirect and Induced Tax Revenues Through FY17]:[Indirect and Induced Tax Revenues FY18 and After]])</f>
        <v>5057.1668</v>
      </c>
      <c r="DK66" s="17">
        <v>448.01209999999998</v>
      </c>
      <c r="DL66" s="17">
        <v>4365.7536</v>
      </c>
      <c r="DM66" s="17">
        <v>2990.6574999999998</v>
      </c>
      <c r="DN66" s="17">
        <f>SUM(Table2[[#This Row],[TOTAL Tax Revenues Before Assistance Through FY17]:[TOTAL Tax Revenues Before Assistance FY18 and After]])</f>
        <v>7356.4110999999994</v>
      </c>
      <c r="DO66" s="17">
        <v>446.97210000000001</v>
      </c>
      <c r="DP66" s="17">
        <v>4355.2685000000001</v>
      </c>
      <c r="DQ66" s="17">
        <v>2985.2375000000002</v>
      </c>
      <c r="DR66" s="20">
        <f>SUM(Table2[[#This Row],[TOTAL Tax Revenues Net of Assistance Recapture and Penalty Through FY17]:[TOTAL Tax Revenues Net of Assistance Recapture and Penalty FY18 and After]])</f>
        <v>7340.5060000000003</v>
      </c>
      <c r="DS66" s="20">
        <v>0</v>
      </c>
      <c r="DT66" s="20">
        <v>0</v>
      </c>
      <c r="DU66" s="20">
        <v>0</v>
      </c>
      <c r="DV66" s="20">
        <v>0</v>
      </c>
      <c r="DW66" s="15">
        <v>0</v>
      </c>
      <c r="DX66" s="15">
        <v>0</v>
      </c>
      <c r="DY66" s="15">
        <v>0</v>
      </c>
      <c r="DZ66" s="15">
        <v>94</v>
      </c>
      <c r="EA66" s="15">
        <v>0</v>
      </c>
      <c r="EB66" s="15">
        <v>0</v>
      </c>
      <c r="EC66" s="15">
        <v>0</v>
      </c>
      <c r="ED66" s="15">
        <v>93</v>
      </c>
      <c r="EE66" s="15">
        <v>0</v>
      </c>
      <c r="EF66" s="15">
        <v>0</v>
      </c>
      <c r="EG66" s="15">
        <v>0</v>
      </c>
      <c r="EH66" s="15">
        <v>98.94</v>
      </c>
      <c r="EI66" s="15">
        <f>SUM(Table2[[#This Row],[Total Industrial Employees FY17]:[Total Other Employees FY17]])</f>
        <v>94</v>
      </c>
      <c r="EJ66" s="15">
        <f>SUM(Table2[[#This Row],[Number of Industrial Employees Earning More than Living Wage FY17]:[Number of Other Employees Earning More than Living Wage FY17]])</f>
        <v>93</v>
      </c>
      <c r="EK66" s="15">
        <v>98.936170212765958</v>
      </c>
    </row>
    <row r="67" spans="1:141" x14ac:dyDescent="0.2">
      <c r="A67" s="6">
        <v>93214</v>
      </c>
      <c r="B67" s="6" t="s">
        <v>473</v>
      </c>
      <c r="C67" s="7" t="s">
        <v>474</v>
      </c>
      <c r="D67" s="7" t="s">
        <v>9</v>
      </c>
      <c r="E67" s="33">
        <v>48</v>
      </c>
      <c r="F67" s="8" t="s">
        <v>2179</v>
      </c>
      <c r="G67" s="41" t="s">
        <v>2180</v>
      </c>
      <c r="H67" s="35">
        <v>32084</v>
      </c>
      <c r="I67" s="35">
        <v>33256</v>
      </c>
      <c r="J67" s="39" t="s">
        <v>3204</v>
      </c>
      <c r="K67" s="11" t="s">
        <v>2519</v>
      </c>
      <c r="L67" s="13" t="s">
        <v>2779</v>
      </c>
      <c r="M67" s="13" t="s">
        <v>2742</v>
      </c>
      <c r="N67" s="23">
        <v>13200000</v>
      </c>
      <c r="O67" s="6" t="s">
        <v>2518</v>
      </c>
      <c r="P67" s="15">
        <v>88</v>
      </c>
      <c r="Q67" s="15">
        <v>0</v>
      </c>
      <c r="R67" s="15">
        <v>90</v>
      </c>
      <c r="S67" s="15">
        <v>0</v>
      </c>
      <c r="T67" s="15">
        <v>0</v>
      </c>
      <c r="U67" s="15">
        <v>178</v>
      </c>
      <c r="V67" s="15">
        <v>134</v>
      </c>
      <c r="W67" s="15">
        <v>0</v>
      </c>
      <c r="X67" s="15">
        <v>0</v>
      </c>
      <c r="Y67" s="15">
        <v>90</v>
      </c>
      <c r="Z67" s="15">
        <v>9</v>
      </c>
      <c r="AA67" s="15">
        <v>100</v>
      </c>
      <c r="AB67" s="15">
        <v>0</v>
      </c>
      <c r="AC67" s="15">
        <v>0</v>
      </c>
      <c r="AD67" s="15">
        <v>0</v>
      </c>
      <c r="AE67" s="15">
        <v>0</v>
      </c>
      <c r="AF67" s="15">
        <v>100</v>
      </c>
      <c r="AG67" s="15" t="s">
        <v>1860</v>
      </c>
      <c r="AH67" s="15" t="s">
        <v>1861</v>
      </c>
      <c r="AI67" s="17">
        <v>0</v>
      </c>
      <c r="AJ67" s="17">
        <v>0</v>
      </c>
      <c r="AK67" s="17">
        <v>0</v>
      </c>
      <c r="AL67" s="17">
        <f>SUM(Table2[[#This Row],[Company Direct Land Through FY17]:[Company Direct Land FY18 and After]])</f>
        <v>0</v>
      </c>
      <c r="AM67" s="17">
        <v>0</v>
      </c>
      <c r="AN67" s="17">
        <v>0</v>
      </c>
      <c r="AO67" s="17">
        <v>0</v>
      </c>
      <c r="AP67" s="18">
        <f>SUM(Table2[[#This Row],[Company Direct Building Through FY17]:[Company Direct Building FY18 and After]])</f>
        <v>0</v>
      </c>
      <c r="AQ67" s="17">
        <v>0</v>
      </c>
      <c r="AR67" s="17">
        <v>238.00129999999999</v>
      </c>
      <c r="AS67" s="17">
        <v>0</v>
      </c>
      <c r="AT67" s="18">
        <f>SUM(Table2[[#This Row],[Mortgage Recording Tax Through FY17]:[Mortgage Recording Tax FY18 and After]])</f>
        <v>238.00129999999999</v>
      </c>
      <c r="AU67" s="17">
        <v>0</v>
      </c>
      <c r="AV67" s="17">
        <v>0</v>
      </c>
      <c r="AW67" s="17">
        <v>0</v>
      </c>
      <c r="AX67" s="18">
        <f>SUM(Table2[[#This Row],[Pilot Savings Through FY17]:[Pilot Savings FY18 and After]])</f>
        <v>0</v>
      </c>
      <c r="AY67" s="17">
        <v>0</v>
      </c>
      <c r="AZ67" s="17">
        <v>238.00129999999999</v>
      </c>
      <c r="BA67" s="17">
        <v>0</v>
      </c>
      <c r="BB67" s="18">
        <f>SUM(Table2[[#This Row],[Mortgage Recording Tax Exemption Through FY17]:[Mortgage Recording Tax Exemption FY18 and After]])</f>
        <v>238.00129999999999</v>
      </c>
      <c r="BC67" s="17">
        <v>89.226500000000001</v>
      </c>
      <c r="BD67" s="17">
        <v>560.79129999999998</v>
      </c>
      <c r="BE67" s="17">
        <v>747.49400000000003</v>
      </c>
      <c r="BF67" s="18">
        <f>SUM(Table2[[#This Row],[Indirect and Induced Land Through FY17]:[Indirect and Induced Land FY18 and After]])</f>
        <v>1308.2853</v>
      </c>
      <c r="BG67" s="17">
        <v>165.7064</v>
      </c>
      <c r="BH67" s="17">
        <v>1041.4693</v>
      </c>
      <c r="BI67" s="17">
        <v>1388.2039</v>
      </c>
      <c r="BJ67" s="18">
        <f>SUM(Table2[[#This Row],[Indirect and Induced Building Through FY17]:[Indirect and Induced Building FY18 and After]])</f>
        <v>2429.6732000000002</v>
      </c>
      <c r="BK67" s="17">
        <v>254.93289999999999</v>
      </c>
      <c r="BL67" s="17">
        <v>1602.2606000000001</v>
      </c>
      <c r="BM67" s="17">
        <v>2135.6979000000001</v>
      </c>
      <c r="BN67" s="18">
        <f>SUM(Table2[[#This Row],[TOTAL Real Property Related Taxes Through FY17]:[TOTAL Real Property Related Taxes FY18 and After]])</f>
        <v>3737.9585000000002</v>
      </c>
      <c r="BO67" s="17">
        <v>265.19240000000002</v>
      </c>
      <c r="BP67" s="17">
        <v>1808.8735999999999</v>
      </c>
      <c r="BQ67" s="17">
        <v>2221.6471000000001</v>
      </c>
      <c r="BR67" s="18">
        <f>SUM(Table2[[#This Row],[Company Direct Through FY17]:[Company Direct FY18 and After]])</f>
        <v>4030.5207</v>
      </c>
      <c r="BS67" s="17">
        <v>0</v>
      </c>
      <c r="BT67" s="17">
        <v>0</v>
      </c>
      <c r="BU67" s="17">
        <v>0</v>
      </c>
      <c r="BV67" s="18">
        <f>SUM(Table2[[#This Row],[Sales Tax Exemption Through FY17]:[Sales Tax Exemption FY18 and After]])</f>
        <v>0</v>
      </c>
      <c r="BW67" s="17">
        <v>0</v>
      </c>
      <c r="BX67" s="17">
        <v>0</v>
      </c>
      <c r="BY67" s="17">
        <v>0</v>
      </c>
      <c r="BZ67" s="17">
        <f>SUM(Table2[[#This Row],[Energy Tax Savings Through FY17]:[Energy Tax Savings FY18 and After]])</f>
        <v>0</v>
      </c>
      <c r="CA67" s="17">
        <v>11.2296</v>
      </c>
      <c r="CB67" s="17">
        <v>26.818200000000001</v>
      </c>
      <c r="CC67" s="17">
        <v>68.844399999999993</v>
      </c>
      <c r="CD67" s="18">
        <f>SUM(Table2[[#This Row],[Tax Exempt Bond Savings Through FY17]:[Tax Exempt Bond Savings FY18 and After]])</f>
        <v>95.662599999999998</v>
      </c>
      <c r="CE67" s="17">
        <v>305.43380000000002</v>
      </c>
      <c r="CF67" s="17">
        <v>2160.9461999999999</v>
      </c>
      <c r="CG67" s="17">
        <v>2558.7691</v>
      </c>
      <c r="CH67" s="18">
        <f>SUM(Table2[[#This Row],[Indirect and Induced Through FY17]:[Indirect and Induced FY18 and After]])</f>
        <v>4719.7152999999998</v>
      </c>
      <c r="CI67" s="17">
        <v>559.39660000000003</v>
      </c>
      <c r="CJ67" s="17">
        <v>3943.0016000000001</v>
      </c>
      <c r="CK67" s="17">
        <v>4711.5717999999997</v>
      </c>
      <c r="CL67" s="18">
        <f>SUM(Table2[[#This Row],[TOTAL Income Consumption Use Taxes Through FY17]:[TOTAL Income Consumption Use Taxes FY18 and After]])</f>
        <v>8654.5733999999993</v>
      </c>
      <c r="CM67" s="17">
        <v>11.2296</v>
      </c>
      <c r="CN67" s="17">
        <v>264.81950000000001</v>
      </c>
      <c r="CO67" s="17">
        <v>68.844399999999993</v>
      </c>
      <c r="CP67" s="18">
        <f>SUM(Table2[[#This Row],[Assistance Provided Through FY17]:[Assistance Provided FY18 and After]])</f>
        <v>333.66390000000001</v>
      </c>
      <c r="CQ67" s="17">
        <v>0</v>
      </c>
      <c r="CR67" s="17">
        <v>0</v>
      </c>
      <c r="CS67" s="17">
        <v>0</v>
      </c>
      <c r="CT67" s="18">
        <f>SUM(Table2[[#This Row],[Recapture Cancellation Reduction Amount Through FY17]:[Recapture Cancellation Reduction Amount FY18 and After]])</f>
        <v>0</v>
      </c>
      <c r="CU67" s="17">
        <v>0</v>
      </c>
      <c r="CV67" s="17">
        <v>0</v>
      </c>
      <c r="CW67" s="17">
        <v>0</v>
      </c>
      <c r="CX67" s="18">
        <f>SUM(Table2[[#This Row],[Penalty Paid Through FY17]:[Penalty Paid FY18 and After]])</f>
        <v>0</v>
      </c>
      <c r="CY67" s="17">
        <v>11.2296</v>
      </c>
      <c r="CZ67" s="17">
        <v>264.81950000000001</v>
      </c>
      <c r="DA67" s="17">
        <v>68.844399999999993</v>
      </c>
      <c r="DB67" s="18">
        <f>SUM(Table2[[#This Row],[TOTAL Assistance Net of Recapture Penalties Through FY17]:[TOTAL Assistance Net of Recapture Penalties FY18 and After]])</f>
        <v>333.66390000000001</v>
      </c>
      <c r="DC67" s="17">
        <v>265.19240000000002</v>
      </c>
      <c r="DD67" s="17">
        <v>2046.8749</v>
      </c>
      <c r="DE67" s="17">
        <v>2221.6471000000001</v>
      </c>
      <c r="DF67" s="18">
        <f>SUM(Table2[[#This Row],[Company Direct Tax Revenue Before Assistance Through FY17]:[Company Direct Tax Revenue Before Assistance FY18 and After]])</f>
        <v>4268.5219999999999</v>
      </c>
      <c r="DG67" s="17">
        <v>560.36670000000004</v>
      </c>
      <c r="DH67" s="17">
        <v>3763.2067999999999</v>
      </c>
      <c r="DI67" s="17">
        <v>4694.4669999999996</v>
      </c>
      <c r="DJ67" s="18">
        <f>SUM(Table2[[#This Row],[Indirect and Induced Tax Revenues Through FY17]:[Indirect and Induced Tax Revenues FY18 and After]])</f>
        <v>8457.6738000000005</v>
      </c>
      <c r="DK67" s="17">
        <v>825.55909999999994</v>
      </c>
      <c r="DL67" s="17">
        <v>5810.0816999999997</v>
      </c>
      <c r="DM67" s="17">
        <v>6916.1140999999998</v>
      </c>
      <c r="DN67" s="17">
        <f>SUM(Table2[[#This Row],[TOTAL Tax Revenues Before Assistance Through FY17]:[TOTAL Tax Revenues Before Assistance FY18 and After]])</f>
        <v>12726.1958</v>
      </c>
      <c r="DO67" s="17">
        <v>814.32950000000005</v>
      </c>
      <c r="DP67" s="17">
        <v>5545.2622000000001</v>
      </c>
      <c r="DQ67" s="17">
        <v>6847.2696999999998</v>
      </c>
      <c r="DR67" s="20">
        <f>SUM(Table2[[#This Row],[TOTAL Tax Revenues Net of Assistance Recapture and Penalty Through FY17]:[TOTAL Tax Revenues Net of Assistance Recapture and Penalty FY18 and After]])</f>
        <v>12392.5319</v>
      </c>
      <c r="DS67" s="20">
        <v>0</v>
      </c>
      <c r="DT67" s="20">
        <v>0</v>
      </c>
      <c r="DU67" s="20">
        <v>0</v>
      </c>
      <c r="DV67" s="20">
        <v>0</v>
      </c>
      <c r="DW67" s="15">
        <v>0</v>
      </c>
      <c r="DX67" s="15">
        <v>0</v>
      </c>
      <c r="DY67" s="15">
        <v>0</v>
      </c>
      <c r="DZ67" s="15">
        <v>178</v>
      </c>
      <c r="EA67" s="15">
        <v>0</v>
      </c>
      <c r="EB67" s="15">
        <v>0</v>
      </c>
      <c r="EC67" s="15">
        <v>0</v>
      </c>
      <c r="ED67" s="15">
        <v>178</v>
      </c>
      <c r="EE67" s="15">
        <v>0</v>
      </c>
      <c r="EF67" s="15">
        <v>0</v>
      </c>
      <c r="EG67" s="15">
        <v>0</v>
      </c>
      <c r="EH67" s="15">
        <v>100</v>
      </c>
      <c r="EI67" s="15">
        <f>SUM(Table2[[#This Row],[Total Industrial Employees FY17]:[Total Other Employees FY17]])</f>
        <v>178</v>
      </c>
      <c r="EJ67" s="15">
        <f>SUM(Table2[[#This Row],[Number of Industrial Employees Earning More than Living Wage FY17]:[Number of Other Employees Earning More than Living Wage FY17]])</f>
        <v>178</v>
      </c>
      <c r="EK67" s="15">
        <v>100</v>
      </c>
    </row>
    <row r="68" spans="1:141" x14ac:dyDescent="0.2">
      <c r="A68" s="6">
        <v>92318</v>
      </c>
      <c r="B68" s="6" t="s">
        <v>96</v>
      </c>
      <c r="C68" s="7" t="s">
        <v>97</v>
      </c>
      <c r="D68" s="7" t="s">
        <v>9</v>
      </c>
      <c r="E68" s="33">
        <v>38</v>
      </c>
      <c r="F68" s="8" t="s">
        <v>1914</v>
      </c>
      <c r="G68" s="41" t="s">
        <v>1915</v>
      </c>
      <c r="H68" s="35">
        <v>64306</v>
      </c>
      <c r="I68" s="35">
        <v>161710</v>
      </c>
      <c r="J68" s="39" t="s">
        <v>3199</v>
      </c>
      <c r="K68" s="11" t="s">
        <v>2453</v>
      </c>
      <c r="L68" s="13" t="s">
        <v>2508</v>
      </c>
      <c r="M68" s="13" t="s">
        <v>2493</v>
      </c>
      <c r="N68" s="23">
        <v>6255000</v>
      </c>
      <c r="O68" s="6" t="s">
        <v>2458</v>
      </c>
      <c r="P68" s="15">
        <v>0</v>
      </c>
      <c r="Q68" s="15">
        <v>0</v>
      </c>
      <c r="R68" s="15">
        <v>0</v>
      </c>
      <c r="S68" s="15">
        <v>0</v>
      </c>
      <c r="T68" s="15">
        <v>0</v>
      </c>
      <c r="U68" s="15">
        <v>0</v>
      </c>
      <c r="V68" s="15">
        <v>91</v>
      </c>
      <c r="W68" s="15">
        <v>0</v>
      </c>
      <c r="X68" s="15">
        <v>0</v>
      </c>
      <c r="Y68" s="15">
        <v>64</v>
      </c>
      <c r="Z68" s="15">
        <v>20</v>
      </c>
      <c r="AA68" s="15">
        <v>0</v>
      </c>
      <c r="AB68" s="15">
        <v>0</v>
      </c>
      <c r="AC68" s="15">
        <v>0</v>
      </c>
      <c r="AD68" s="15">
        <v>0</v>
      </c>
      <c r="AE68" s="15">
        <v>0</v>
      </c>
      <c r="AF68" s="15">
        <v>0</v>
      </c>
      <c r="AG68" s="15"/>
      <c r="AH68" s="15"/>
      <c r="AI68" s="17">
        <v>103.6395</v>
      </c>
      <c r="AJ68" s="17">
        <v>630.25689999999997</v>
      </c>
      <c r="AK68" s="17">
        <v>181.26009999999999</v>
      </c>
      <c r="AL68" s="17">
        <f>SUM(Table2[[#This Row],[Company Direct Land Through FY17]:[Company Direct Land FY18 and After]])</f>
        <v>811.51699999999994</v>
      </c>
      <c r="AM68" s="17">
        <v>423.49400000000003</v>
      </c>
      <c r="AN68" s="17">
        <v>1700.1972000000001</v>
      </c>
      <c r="AO68" s="17">
        <v>740.66989999999998</v>
      </c>
      <c r="AP68" s="18">
        <f>SUM(Table2[[#This Row],[Company Direct Building Through FY17]:[Company Direct Building FY18 and After]])</f>
        <v>2440.8670999999999</v>
      </c>
      <c r="AQ68" s="17">
        <v>0</v>
      </c>
      <c r="AR68" s="17">
        <v>109.7437</v>
      </c>
      <c r="AS68" s="17">
        <v>0</v>
      </c>
      <c r="AT68" s="18">
        <f>SUM(Table2[[#This Row],[Mortgage Recording Tax Through FY17]:[Mortgage Recording Tax FY18 and After]])</f>
        <v>109.7437</v>
      </c>
      <c r="AU68" s="17">
        <v>0</v>
      </c>
      <c r="AV68" s="17">
        <v>1233.5642</v>
      </c>
      <c r="AW68" s="17">
        <v>0</v>
      </c>
      <c r="AX68" s="18">
        <f>SUM(Table2[[#This Row],[Pilot Savings Through FY17]:[Pilot Savings FY18 and After]])</f>
        <v>1233.5642</v>
      </c>
      <c r="AY68" s="17">
        <v>0</v>
      </c>
      <c r="AZ68" s="17">
        <v>109.7437</v>
      </c>
      <c r="BA68" s="17">
        <v>0</v>
      </c>
      <c r="BB68" s="18">
        <f>SUM(Table2[[#This Row],[Mortgage Recording Tax Exemption Through FY17]:[Mortgage Recording Tax Exemption FY18 and After]])</f>
        <v>109.7437</v>
      </c>
      <c r="BC68" s="17">
        <v>301.21949999999998</v>
      </c>
      <c r="BD68" s="17">
        <v>2125.087</v>
      </c>
      <c r="BE68" s="17">
        <v>526.81780000000003</v>
      </c>
      <c r="BF68" s="18">
        <f>SUM(Table2[[#This Row],[Indirect and Induced Land Through FY17]:[Indirect and Induced Land FY18 and After]])</f>
        <v>2651.9048000000003</v>
      </c>
      <c r="BG68" s="17">
        <v>559.4076</v>
      </c>
      <c r="BH68" s="17">
        <v>3946.59</v>
      </c>
      <c r="BI68" s="17">
        <v>978.3759</v>
      </c>
      <c r="BJ68" s="18">
        <f>SUM(Table2[[#This Row],[Indirect and Induced Building Through FY17]:[Indirect and Induced Building FY18 and After]])</f>
        <v>4924.9659000000001</v>
      </c>
      <c r="BK68" s="17">
        <v>1387.7606000000001</v>
      </c>
      <c r="BL68" s="17">
        <v>7168.5668999999998</v>
      </c>
      <c r="BM68" s="17">
        <v>2427.1237000000001</v>
      </c>
      <c r="BN68" s="18">
        <f>SUM(Table2[[#This Row],[TOTAL Real Property Related Taxes Through FY17]:[TOTAL Real Property Related Taxes FY18 and After]])</f>
        <v>9595.6905999999999</v>
      </c>
      <c r="BO68" s="17">
        <v>2486.6291000000001</v>
      </c>
      <c r="BP68" s="17">
        <v>19076.0347</v>
      </c>
      <c r="BQ68" s="17">
        <v>4348.9894999999997</v>
      </c>
      <c r="BR68" s="18">
        <f>SUM(Table2[[#This Row],[Company Direct Through FY17]:[Company Direct FY18 and After]])</f>
        <v>23425.0242</v>
      </c>
      <c r="BS68" s="17">
        <v>0</v>
      </c>
      <c r="BT68" s="17">
        <v>0.88109999999999999</v>
      </c>
      <c r="BU68" s="17">
        <v>0</v>
      </c>
      <c r="BV68" s="18">
        <f>SUM(Table2[[#This Row],[Sales Tax Exemption Through FY17]:[Sales Tax Exemption FY18 and After]])</f>
        <v>0.88109999999999999</v>
      </c>
      <c r="BW68" s="17">
        <v>0</v>
      </c>
      <c r="BX68" s="17">
        <v>0</v>
      </c>
      <c r="BY68" s="17">
        <v>0</v>
      </c>
      <c r="BZ68" s="17">
        <f>SUM(Table2[[#This Row],[Energy Tax Savings Through FY17]:[Energy Tax Savings FY18 and After]])</f>
        <v>0</v>
      </c>
      <c r="CA68" s="17">
        <v>0</v>
      </c>
      <c r="CB68" s="17">
        <v>53.348300000000002</v>
      </c>
      <c r="CC68" s="17">
        <v>0</v>
      </c>
      <c r="CD68" s="18">
        <f>SUM(Table2[[#This Row],[Tax Exempt Bond Savings Through FY17]:[Tax Exempt Bond Savings FY18 and After]])</f>
        <v>53.348300000000002</v>
      </c>
      <c r="CE68" s="17">
        <v>1031.1132</v>
      </c>
      <c r="CF68" s="17">
        <v>8551.0771999999997</v>
      </c>
      <c r="CG68" s="17">
        <v>1803.3653999999999</v>
      </c>
      <c r="CH68" s="18">
        <f>SUM(Table2[[#This Row],[Indirect and Induced Through FY17]:[Indirect and Induced FY18 and After]])</f>
        <v>10354.4426</v>
      </c>
      <c r="CI68" s="17">
        <v>3517.7422999999999</v>
      </c>
      <c r="CJ68" s="17">
        <v>27572.8825</v>
      </c>
      <c r="CK68" s="17">
        <v>6152.3549000000003</v>
      </c>
      <c r="CL68" s="18">
        <f>SUM(Table2[[#This Row],[TOTAL Income Consumption Use Taxes Through FY17]:[TOTAL Income Consumption Use Taxes FY18 and After]])</f>
        <v>33725.237399999998</v>
      </c>
      <c r="CM68" s="17">
        <v>0</v>
      </c>
      <c r="CN68" s="17">
        <v>1397.5373</v>
      </c>
      <c r="CO68" s="17">
        <v>0</v>
      </c>
      <c r="CP68" s="18">
        <f>SUM(Table2[[#This Row],[Assistance Provided Through FY17]:[Assistance Provided FY18 and After]])</f>
        <v>1397.5373</v>
      </c>
      <c r="CQ68" s="17">
        <v>2251.3798999999999</v>
      </c>
      <c r="CR68" s="17">
        <v>587.40520000000004</v>
      </c>
      <c r="CS68" s="17">
        <v>0</v>
      </c>
      <c r="CT68" s="18">
        <f>SUM(Table2[[#This Row],[Recapture Cancellation Reduction Amount Through FY17]:[Recapture Cancellation Reduction Amount FY18 and After]])</f>
        <v>587.40520000000004</v>
      </c>
      <c r="CU68" s="17">
        <v>0</v>
      </c>
      <c r="CV68" s="17">
        <v>0</v>
      </c>
      <c r="CW68" s="17">
        <v>0</v>
      </c>
      <c r="CX68" s="18">
        <f>SUM(Table2[[#This Row],[Penalty Paid Through FY17]:[Penalty Paid FY18 and After]])</f>
        <v>0</v>
      </c>
      <c r="CY68" s="17">
        <v>-2251.3798999999999</v>
      </c>
      <c r="CZ68" s="17">
        <v>810.13210000000004</v>
      </c>
      <c r="DA68" s="17">
        <v>0</v>
      </c>
      <c r="DB68" s="18">
        <f>SUM(Table2[[#This Row],[TOTAL Assistance Net of Recapture Penalties Through FY17]:[TOTAL Assistance Net of Recapture Penalties FY18 and After]])</f>
        <v>810.13210000000004</v>
      </c>
      <c r="DC68" s="17">
        <v>3013.7626</v>
      </c>
      <c r="DD68" s="17">
        <v>21516.232499999998</v>
      </c>
      <c r="DE68" s="17">
        <v>5270.9195</v>
      </c>
      <c r="DF68" s="18">
        <f>SUM(Table2[[#This Row],[Company Direct Tax Revenue Before Assistance Through FY17]:[Company Direct Tax Revenue Before Assistance FY18 and After]])</f>
        <v>26787.151999999998</v>
      </c>
      <c r="DG68" s="17">
        <v>1891.7402999999999</v>
      </c>
      <c r="DH68" s="17">
        <v>14622.754199999999</v>
      </c>
      <c r="DI68" s="17">
        <v>3308.5590999999999</v>
      </c>
      <c r="DJ68" s="18">
        <f>SUM(Table2[[#This Row],[Indirect and Induced Tax Revenues Through FY17]:[Indirect and Induced Tax Revenues FY18 and After]])</f>
        <v>17931.313299999998</v>
      </c>
      <c r="DK68" s="17">
        <v>4905.5029000000004</v>
      </c>
      <c r="DL68" s="17">
        <v>36138.986700000001</v>
      </c>
      <c r="DM68" s="17">
        <v>8579.4786000000004</v>
      </c>
      <c r="DN68" s="17">
        <f>SUM(Table2[[#This Row],[TOTAL Tax Revenues Before Assistance Through FY17]:[TOTAL Tax Revenues Before Assistance FY18 and After]])</f>
        <v>44718.465300000003</v>
      </c>
      <c r="DO68" s="17">
        <v>7156.8828000000003</v>
      </c>
      <c r="DP68" s="17">
        <v>35328.854599999999</v>
      </c>
      <c r="DQ68" s="17">
        <v>8579.4786000000004</v>
      </c>
      <c r="DR68" s="20">
        <f>SUM(Table2[[#This Row],[TOTAL Tax Revenues Net of Assistance Recapture and Penalty Through FY17]:[TOTAL Tax Revenues Net of Assistance Recapture and Penalty FY18 and After]])</f>
        <v>43908.333200000001</v>
      </c>
      <c r="DS68" s="20">
        <v>0</v>
      </c>
      <c r="DT68" s="20">
        <v>0</v>
      </c>
      <c r="DU68" s="20">
        <v>0</v>
      </c>
      <c r="DV68" s="20">
        <v>0</v>
      </c>
      <c r="DW68" s="15">
        <v>0</v>
      </c>
      <c r="DX68" s="15">
        <v>0</v>
      </c>
      <c r="DY68" s="15">
        <v>0</v>
      </c>
      <c r="DZ68" s="15">
        <v>0</v>
      </c>
      <c r="EA68" s="15">
        <v>0</v>
      </c>
      <c r="EB68" s="15">
        <v>0</v>
      </c>
      <c r="EC68" s="15">
        <v>0</v>
      </c>
      <c r="ED68" s="15">
        <v>0</v>
      </c>
      <c r="EE68" s="15">
        <v>0</v>
      </c>
      <c r="EF68" s="15">
        <v>0</v>
      </c>
      <c r="EG68" s="15">
        <v>0</v>
      </c>
      <c r="EH68" s="15">
        <v>0</v>
      </c>
      <c r="EI68" s="15">
        <v>0</v>
      </c>
      <c r="EJ68" s="15">
        <v>0</v>
      </c>
      <c r="EK68" s="15">
        <v>0</v>
      </c>
    </row>
    <row r="69" spans="1:141" x14ac:dyDescent="0.2">
      <c r="A69" s="6">
        <v>91009</v>
      </c>
      <c r="B69" s="6" t="s">
        <v>15</v>
      </c>
      <c r="C69" s="7" t="s">
        <v>16</v>
      </c>
      <c r="D69" s="7" t="s">
        <v>9</v>
      </c>
      <c r="E69" s="33">
        <v>34</v>
      </c>
      <c r="F69" s="8" t="s">
        <v>1864</v>
      </c>
      <c r="G69" s="41" t="s">
        <v>1865</v>
      </c>
      <c r="H69" s="35">
        <v>34580</v>
      </c>
      <c r="I69" s="35">
        <v>23150</v>
      </c>
      <c r="J69" s="39" t="s">
        <v>3171</v>
      </c>
      <c r="K69" s="11" t="s">
        <v>2453</v>
      </c>
      <c r="L69" s="13" t="s">
        <v>2454</v>
      </c>
      <c r="M69" s="13" t="s">
        <v>2455</v>
      </c>
      <c r="N69" s="23">
        <v>1995000</v>
      </c>
      <c r="O69" s="6" t="s">
        <v>2456</v>
      </c>
      <c r="P69" s="15">
        <v>0</v>
      </c>
      <c r="Q69" s="15">
        <v>0</v>
      </c>
      <c r="R69" s="15">
        <v>132</v>
      </c>
      <c r="S69" s="15">
        <v>0</v>
      </c>
      <c r="T69" s="15">
        <v>0</v>
      </c>
      <c r="U69" s="15">
        <v>132</v>
      </c>
      <c r="V69" s="15">
        <v>132</v>
      </c>
      <c r="W69" s="15">
        <v>0</v>
      </c>
      <c r="X69" s="15">
        <v>0</v>
      </c>
      <c r="Y69" s="15">
        <v>0</v>
      </c>
      <c r="Z69" s="15">
        <v>31</v>
      </c>
      <c r="AA69" s="15">
        <v>95</v>
      </c>
      <c r="AB69" s="15">
        <v>0</v>
      </c>
      <c r="AC69" s="15">
        <v>0</v>
      </c>
      <c r="AD69" s="15">
        <v>0</v>
      </c>
      <c r="AE69" s="15">
        <v>0</v>
      </c>
      <c r="AF69" s="15">
        <v>95</v>
      </c>
      <c r="AG69" s="15" t="s">
        <v>1860</v>
      </c>
      <c r="AH69" s="15" t="s">
        <v>1861</v>
      </c>
      <c r="AI69" s="17">
        <v>52.507199999999997</v>
      </c>
      <c r="AJ69" s="17">
        <v>240.64850000000001</v>
      </c>
      <c r="AK69" s="17">
        <v>52.374099999999999</v>
      </c>
      <c r="AL69" s="17">
        <f>SUM(Table2[[#This Row],[Company Direct Land Through FY17]:[Company Direct Land FY18 and After]])</f>
        <v>293.02260000000001</v>
      </c>
      <c r="AM69" s="17">
        <v>18.569600000000001</v>
      </c>
      <c r="AN69" s="17">
        <v>346.06799999999998</v>
      </c>
      <c r="AO69" s="17">
        <v>18.522500000000001</v>
      </c>
      <c r="AP69" s="18">
        <f>SUM(Table2[[#This Row],[Company Direct Building Through FY17]:[Company Direct Building FY18 and After]])</f>
        <v>364.59049999999996</v>
      </c>
      <c r="AQ69" s="17">
        <v>0</v>
      </c>
      <c r="AR69" s="17">
        <v>32.418799999999997</v>
      </c>
      <c r="AS69" s="17">
        <v>0</v>
      </c>
      <c r="AT69" s="18">
        <f>SUM(Table2[[#This Row],[Mortgage Recording Tax Through FY17]:[Mortgage Recording Tax FY18 and After]])</f>
        <v>32.418799999999997</v>
      </c>
      <c r="AU69" s="17">
        <v>41.500799999999998</v>
      </c>
      <c r="AV69" s="17">
        <v>131.06280000000001</v>
      </c>
      <c r="AW69" s="17">
        <v>41.395499999999998</v>
      </c>
      <c r="AX69" s="18">
        <f>SUM(Table2[[#This Row],[Pilot Savings Through FY17]:[Pilot Savings FY18 and After]])</f>
        <v>172.45830000000001</v>
      </c>
      <c r="AY69" s="17">
        <v>0</v>
      </c>
      <c r="AZ69" s="17">
        <v>0</v>
      </c>
      <c r="BA69" s="17">
        <v>0</v>
      </c>
      <c r="BB69" s="18">
        <f>SUM(Table2[[#This Row],[Mortgage Recording Tax Exemption Through FY17]:[Mortgage Recording Tax Exemption FY18 and After]])</f>
        <v>0</v>
      </c>
      <c r="BC69" s="17">
        <v>175.6362</v>
      </c>
      <c r="BD69" s="17">
        <v>1579.5821000000001</v>
      </c>
      <c r="BE69" s="17">
        <v>175.19059999999999</v>
      </c>
      <c r="BF69" s="18">
        <f>SUM(Table2[[#This Row],[Indirect and Induced Land Through FY17]:[Indirect and Induced Land FY18 and After]])</f>
        <v>1754.7727</v>
      </c>
      <c r="BG69" s="17">
        <v>326.18150000000003</v>
      </c>
      <c r="BH69" s="17">
        <v>2933.5095999999999</v>
      </c>
      <c r="BI69" s="17">
        <v>325.35390000000001</v>
      </c>
      <c r="BJ69" s="18">
        <f>SUM(Table2[[#This Row],[Indirect and Induced Building Through FY17]:[Indirect and Induced Building FY18 and After]])</f>
        <v>3258.8634999999999</v>
      </c>
      <c r="BK69" s="17">
        <v>531.39369999999997</v>
      </c>
      <c r="BL69" s="17">
        <v>5001.1642000000002</v>
      </c>
      <c r="BM69" s="17">
        <v>530.04560000000004</v>
      </c>
      <c r="BN69" s="18">
        <f>SUM(Table2[[#This Row],[TOTAL Real Property Related Taxes Through FY17]:[TOTAL Real Property Related Taxes FY18 and After]])</f>
        <v>5531.2098000000005</v>
      </c>
      <c r="BO69" s="17">
        <v>1862.4150999999999</v>
      </c>
      <c r="BP69" s="17">
        <v>16425.4192</v>
      </c>
      <c r="BQ69" s="17">
        <v>1857.6898000000001</v>
      </c>
      <c r="BR69" s="18">
        <f>SUM(Table2[[#This Row],[Company Direct Through FY17]:[Company Direct FY18 and After]])</f>
        <v>18283.109</v>
      </c>
      <c r="BS69" s="17">
        <v>0</v>
      </c>
      <c r="BT69" s="17">
        <v>0</v>
      </c>
      <c r="BU69" s="17">
        <v>0</v>
      </c>
      <c r="BV69" s="18">
        <f>SUM(Table2[[#This Row],[Sales Tax Exemption Through FY17]:[Sales Tax Exemption FY18 and After]])</f>
        <v>0</v>
      </c>
      <c r="BW69" s="17">
        <v>0</v>
      </c>
      <c r="BX69" s="17">
        <v>0</v>
      </c>
      <c r="BY69" s="17">
        <v>0</v>
      </c>
      <c r="BZ69" s="17">
        <f>SUM(Table2[[#This Row],[Energy Tax Savings Through FY17]:[Energy Tax Savings FY18 and After]])</f>
        <v>0</v>
      </c>
      <c r="CA69" s="17">
        <v>0</v>
      </c>
      <c r="CB69" s="17">
        <v>18.002099999999999</v>
      </c>
      <c r="CC69" s="17">
        <v>0</v>
      </c>
      <c r="CD69" s="18">
        <f>SUM(Table2[[#This Row],[Tax Exempt Bond Savings Through FY17]:[Tax Exempt Bond Savings FY18 and After]])</f>
        <v>18.002099999999999</v>
      </c>
      <c r="CE69" s="17">
        <v>601.22540000000004</v>
      </c>
      <c r="CF69" s="17">
        <v>6474.3006999999998</v>
      </c>
      <c r="CG69" s="17">
        <v>599.70000000000005</v>
      </c>
      <c r="CH69" s="18">
        <f>SUM(Table2[[#This Row],[Indirect and Induced Through FY17]:[Indirect and Induced FY18 and After]])</f>
        <v>7074.0006999999996</v>
      </c>
      <c r="CI69" s="17">
        <v>2463.6405</v>
      </c>
      <c r="CJ69" s="17">
        <v>22881.717799999999</v>
      </c>
      <c r="CK69" s="17">
        <v>2457.3897999999999</v>
      </c>
      <c r="CL69" s="18">
        <f>SUM(Table2[[#This Row],[TOTAL Income Consumption Use Taxes Through FY17]:[TOTAL Income Consumption Use Taxes FY18 and After]])</f>
        <v>25339.107599999999</v>
      </c>
      <c r="CM69" s="17">
        <v>41.500799999999998</v>
      </c>
      <c r="CN69" s="17">
        <v>149.06489999999999</v>
      </c>
      <c r="CO69" s="17">
        <v>41.395499999999998</v>
      </c>
      <c r="CP69" s="18">
        <f>SUM(Table2[[#This Row],[Assistance Provided Through FY17]:[Assistance Provided FY18 and After]])</f>
        <v>190.46039999999999</v>
      </c>
      <c r="CQ69" s="17">
        <v>0</v>
      </c>
      <c r="CR69" s="17">
        <v>0</v>
      </c>
      <c r="CS69" s="17">
        <v>0</v>
      </c>
      <c r="CT69" s="18">
        <f>SUM(Table2[[#This Row],[Recapture Cancellation Reduction Amount Through FY17]:[Recapture Cancellation Reduction Amount FY18 and After]])</f>
        <v>0</v>
      </c>
      <c r="CU69" s="17">
        <v>0</v>
      </c>
      <c r="CV69" s="17">
        <v>0</v>
      </c>
      <c r="CW69" s="17">
        <v>0</v>
      </c>
      <c r="CX69" s="18">
        <f>SUM(Table2[[#This Row],[Penalty Paid Through FY17]:[Penalty Paid FY18 and After]])</f>
        <v>0</v>
      </c>
      <c r="CY69" s="17">
        <v>41.500799999999998</v>
      </c>
      <c r="CZ69" s="17">
        <v>149.06489999999999</v>
      </c>
      <c r="DA69" s="17">
        <v>41.395499999999998</v>
      </c>
      <c r="DB69" s="18">
        <f>SUM(Table2[[#This Row],[TOTAL Assistance Net of Recapture Penalties Through FY17]:[TOTAL Assistance Net of Recapture Penalties FY18 and After]])</f>
        <v>190.46039999999999</v>
      </c>
      <c r="DC69" s="17">
        <v>1933.4919</v>
      </c>
      <c r="DD69" s="17">
        <v>17044.554499999998</v>
      </c>
      <c r="DE69" s="17">
        <v>1928.5863999999999</v>
      </c>
      <c r="DF69" s="18">
        <f>SUM(Table2[[#This Row],[Company Direct Tax Revenue Before Assistance Through FY17]:[Company Direct Tax Revenue Before Assistance FY18 and After]])</f>
        <v>18973.140899999999</v>
      </c>
      <c r="DG69" s="17">
        <v>1103.0431000000001</v>
      </c>
      <c r="DH69" s="17">
        <v>10987.392400000001</v>
      </c>
      <c r="DI69" s="17">
        <v>1100.2445</v>
      </c>
      <c r="DJ69" s="18">
        <f>SUM(Table2[[#This Row],[Indirect and Induced Tax Revenues Through FY17]:[Indirect and Induced Tax Revenues FY18 and After]])</f>
        <v>12087.636900000001</v>
      </c>
      <c r="DK69" s="17">
        <v>3036.5349999999999</v>
      </c>
      <c r="DL69" s="17">
        <v>28031.946899999999</v>
      </c>
      <c r="DM69" s="17">
        <v>3028.8308999999999</v>
      </c>
      <c r="DN69" s="17">
        <f>SUM(Table2[[#This Row],[TOTAL Tax Revenues Before Assistance Through FY17]:[TOTAL Tax Revenues Before Assistance FY18 and After]])</f>
        <v>31060.7778</v>
      </c>
      <c r="DO69" s="17">
        <v>2995.0342000000001</v>
      </c>
      <c r="DP69" s="17">
        <v>27882.882000000001</v>
      </c>
      <c r="DQ69" s="17">
        <v>2987.4353999999998</v>
      </c>
      <c r="DR69" s="20">
        <f>SUM(Table2[[#This Row],[TOTAL Tax Revenues Net of Assistance Recapture and Penalty Through FY17]:[TOTAL Tax Revenues Net of Assistance Recapture and Penalty FY18 and After]])</f>
        <v>30870.3174</v>
      </c>
      <c r="DS69" s="20">
        <v>0</v>
      </c>
      <c r="DT69" s="20">
        <v>0</v>
      </c>
      <c r="DU69" s="20">
        <v>0</v>
      </c>
      <c r="DV69" s="20">
        <v>0</v>
      </c>
      <c r="DW69" s="15">
        <v>132</v>
      </c>
      <c r="DX69" s="15">
        <v>0</v>
      </c>
      <c r="DY69" s="15">
        <v>0</v>
      </c>
      <c r="DZ69" s="15">
        <v>0</v>
      </c>
      <c r="EA69" s="15">
        <v>124</v>
      </c>
      <c r="EB69" s="15">
        <v>0</v>
      </c>
      <c r="EC69" s="15">
        <v>0</v>
      </c>
      <c r="ED69" s="15">
        <v>0</v>
      </c>
      <c r="EE69" s="15">
        <v>93.94</v>
      </c>
      <c r="EF69" s="15">
        <v>0</v>
      </c>
      <c r="EG69" s="15">
        <v>0</v>
      </c>
      <c r="EH69" s="15">
        <v>0</v>
      </c>
      <c r="EI69" s="15">
        <f>SUM(Table2[[#This Row],[Total Industrial Employees FY17]:[Total Other Employees FY17]])</f>
        <v>132</v>
      </c>
      <c r="EJ69" s="15">
        <f>SUM(Table2[[#This Row],[Number of Industrial Employees Earning More than Living Wage FY17]:[Number of Other Employees Earning More than Living Wage FY17]])</f>
        <v>124</v>
      </c>
      <c r="EK69" s="15">
        <v>93.939393939393938</v>
      </c>
    </row>
    <row r="70" spans="1:141" x14ac:dyDescent="0.2">
      <c r="A70" s="6">
        <v>93195</v>
      </c>
      <c r="B70" s="6" t="s">
        <v>449</v>
      </c>
      <c r="C70" s="7" t="s">
        <v>450</v>
      </c>
      <c r="D70" s="7" t="s">
        <v>9</v>
      </c>
      <c r="E70" s="33">
        <v>45</v>
      </c>
      <c r="F70" s="8" t="s">
        <v>2164</v>
      </c>
      <c r="G70" s="41" t="s">
        <v>1863</v>
      </c>
      <c r="H70" s="35">
        <v>8000</v>
      </c>
      <c r="I70" s="35">
        <v>21357</v>
      </c>
      <c r="J70" s="39" t="s">
        <v>3236</v>
      </c>
      <c r="K70" s="11" t="s">
        <v>2519</v>
      </c>
      <c r="L70" s="13" t="s">
        <v>2765</v>
      </c>
      <c r="M70" s="13" t="s">
        <v>2766</v>
      </c>
      <c r="N70" s="23">
        <v>7135000</v>
      </c>
      <c r="O70" s="6" t="s">
        <v>2518</v>
      </c>
      <c r="P70" s="15">
        <v>23</v>
      </c>
      <c r="Q70" s="15">
        <v>79</v>
      </c>
      <c r="R70" s="15">
        <v>85</v>
      </c>
      <c r="S70" s="15">
        <v>9</v>
      </c>
      <c r="T70" s="15">
        <v>0</v>
      </c>
      <c r="U70" s="15">
        <v>196</v>
      </c>
      <c r="V70" s="15">
        <v>144</v>
      </c>
      <c r="W70" s="15">
        <v>0</v>
      </c>
      <c r="X70" s="15">
        <v>0</v>
      </c>
      <c r="Y70" s="15">
        <v>0</v>
      </c>
      <c r="Z70" s="15">
        <v>12</v>
      </c>
      <c r="AA70" s="15">
        <v>93</v>
      </c>
      <c r="AB70" s="15">
        <v>0</v>
      </c>
      <c r="AC70" s="15">
        <v>0</v>
      </c>
      <c r="AD70" s="15">
        <v>0</v>
      </c>
      <c r="AE70" s="15">
        <v>0</v>
      </c>
      <c r="AF70" s="15">
        <v>93</v>
      </c>
      <c r="AG70" s="15" t="s">
        <v>1860</v>
      </c>
      <c r="AH70" s="15" t="s">
        <v>1860</v>
      </c>
      <c r="AI70" s="17">
        <v>0</v>
      </c>
      <c r="AJ70" s="17">
        <v>0</v>
      </c>
      <c r="AK70" s="17">
        <v>0</v>
      </c>
      <c r="AL70" s="17">
        <f>SUM(Table2[[#This Row],[Company Direct Land Through FY17]:[Company Direct Land FY18 and After]])</f>
        <v>0</v>
      </c>
      <c r="AM70" s="17">
        <v>0</v>
      </c>
      <c r="AN70" s="17">
        <v>0</v>
      </c>
      <c r="AO70" s="17">
        <v>0</v>
      </c>
      <c r="AP70" s="18">
        <f>SUM(Table2[[#This Row],[Company Direct Building Through FY17]:[Company Direct Building FY18 and After]])</f>
        <v>0</v>
      </c>
      <c r="AQ70" s="17">
        <v>0</v>
      </c>
      <c r="AR70" s="17">
        <v>127.45959999999999</v>
      </c>
      <c r="AS70" s="17">
        <v>0</v>
      </c>
      <c r="AT70" s="18">
        <f>SUM(Table2[[#This Row],[Mortgage Recording Tax Through FY17]:[Mortgage Recording Tax FY18 and After]])</f>
        <v>127.45959999999999</v>
      </c>
      <c r="AU70" s="17">
        <v>0</v>
      </c>
      <c r="AV70" s="17">
        <v>0</v>
      </c>
      <c r="AW70" s="17">
        <v>0</v>
      </c>
      <c r="AX70" s="18">
        <f>SUM(Table2[[#This Row],[Pilot Savings Through FY17]:[Pilot Savings FY18 and After]])</f>
        <v>0</v>
      </c>
      <c r="AY70" s="17">
        <v>0</v>
      </c>
      <c r="AZ70" s="17">
        <v>127.45959999999999</v>
      </c>
      <c r="BA70" s="17">
        <v>0</v>
      </c>
      <c r="BB70" s="18">
        <f>SUM(Table2[[#This Row],[Mortgage Recording Tax Exemption Through FY17]:[Mortgage Recording Tax Exemption FY18 and After]])</f>
        <v>127.45959999999999</v>
      </c>
      <c r="BC70" s="17">
        <v>68.093699999999998</v>
      </c>
      <c r="BD70" s="17">
        <v>293.39920000000001</v>
      </c>
      <c r="BE70" s="17">
        <v>478.96469999999999</v>
      </c>
      <c r="BF70" s="18">
        <f>SUM(Table2[[#This Row],[Indirect and Induced Land Through FY17]:[Indirect and Induced Land FY18 and After]])</f>
        <v>772.36390000000006</v>
      </c>
      <c r="BG70" s="17">
        <v>126.4597</v>
      </c>
      <c r="BH70" s="17">
        <v>544.88430000000005</v>
      </c>
      <c r="BI70" s="17">
        <v>889.50429999999994</v>
      </c>
      <c r="BJ70" s="18">
        <f>SUM(Table2[[#This Row],[Indirect and Induced Building Through FY17]:[Indirect and Induced Building FY18 and After]])</f>
        <v>1434.3886</v>
      </c>
      <c r="BK70" s="17">
        <v>194.55340000000001</v>
      </c>
      <c r="BL70" s="17">
        <v>838.2835</v>
      </c>
      <c r="BM70" s="17">
        <v>1368.4690000000001</v>
      </c>
      <c r="BN70" s="18">
        <f>SUM(Table2[[#This Row],[TOTAL Real Property Related Taxes Through FY17]:[TOTAL Real Property Related Taxes FY18 and After]])</f>
        <v>2206.7525000000001</v>
      </c>
      <c r="BO70" s="17">
        <v>198.01939999999999</v>
      </c>
      <c r="BP70" s="17">
        <v>846.09680000000003</v>
      </c>
      <c r="BQ70" s="17">
        <v>1392.8487</v>
      </c>
      <c r="BR70" s="18">
        <f>SUM(Table2[[#This Row],[Company Direct Through FY17]:[Company Direct FY18 and After]])</f>
        <v>2238.9454999999998</v>
      </c>
      <c r="BS70" s="17">
        <v>0</v>
      </c>
      <c r="BT70" s="17">
        <v>0</v>
      </c>
      <c r="BU70" s="17">
        <v>0</v>
      </c>
      <c r="BV70" s="18">
        <f>SUM(Table2[[#This Row],[Sales Tax Exemption Through FY17]:[Sales Tax Exemption FY18 and After]])</f>
        <v>0</v>
      </c>
      <c r="BW70" s="17">
        <v>0</v>
      </c>
      <c r="BX70" s="17">
        <v>0</v>
      </c>
      <c r="BY70" s="17">
        <v>0</v>
      </c>
      <c r="BZ70" s="17">
        <f>SUM(Table2[[#This Row],[Energy Tax Savings Through FY17]:[Energy Tax Savings FY18 and After]])</f>
        <v>0</v>
      </c>
      <c r="CA70" s="17">
        <v>5.6595000000000004</v>
      </c>
      <c r="CB70" s="17">
        <v>13.8727</v>
      </c>
      <c r="CC70" s="17">
        <v>30.6647</v>
      </c>
      <c r="CD70" s="18">
        <f>SUM(Table2[[#This Row],[Tax Exempt Bond Savings Through FY17]:[Tax Exempt Bond Savings FY18 and After]])</f>
        <v>44.537399999999998</v>
      </c>
      <c r="CE70" s="17">
        <v>233.09360000000001</v>
      </c>
      <c r="CF70" s="17">
        <v>1042.7949000000001</v>
      </c>
      <c r="CG70" s="17">
        <v>1639.5563999999999</v>
      </c>
      <c r="CH70" s="18">
        <f>SUM(Table2[[#This Row],[Indirect and Induced Through FY17]:[Indirect and Induced FY18 and After]])</f>
        <v>2682.3513000000003</v>
      </c>
      <c r="CI70" s="17">
        <v>425.45350000000002</v>
      </c>
      <c r="CJ70" s="17">
        <v>1875.019</v>
      </c>
      <c r="CK70" s="17">
        <v>3001.7404000000001</v>
      </c>
      <c r="CL70" s="18">
        <f>SUM(Table2[[#This Row],[TOTAL Income Consumption Use Taxes Through FY17]:[TOTAL Income Consumption Use Taxes FY18 and After]])</f>
        <v>4876.7593999999999</v>
      </c>
      <c r="CM70" s="17">
        <v>5.6595000000000004</v>
      </c>
      <c r="CN70" s="17">
        <v>141.3323</v>
      </c>
      <c r="CO70" s="17">
        <v>30.6647</v>
      </c>
      <c r="CP70" s="18">
        <f>SUM(Table2[[#This Row],[Assistance Provided Through FY17]:[Assistance Provided FY18 and After]])</f>
        <v>171.99700000000001</v>
      </c>
      <c r="CQ70" s="17">
        <v>0</v>
      </c>
      <c r="CR70" s="17">
        <v>0</v>
      </c>
      <c r="CS70" s="17">
        <v>0</v>
      </c>
      <c r="CT70" s="18">
        <f>SUM(Table2[[#This Row],[Recapture Cancellation Reduction Amount Through FY17]:[Recapture Cancellation Reduction Amount FY18 and After]])</f>
        <v>0</v>
      </c>
      <c r="CU70" s="17">
        <v>0</v>
      </c>
      <c r="CV70" s="17">
        <v>0</v>
      </c>
      <c r="CW70" s="17">
        <v>0</v>
      </c>
      <c r="CX70" s="18">
        <f>SUM(Table2[[#This Row],[Penalty Paid Through FY17]:[Penalty Paid FY18 and After]])</f>
        <v>0</v>
      </c>
      <c r="CY70" s="17">
        <v>5.6595000000000004</v>
      </c>
      <c r="CZ70" s="17">
        <v>141.3323</v>
      </c>
      <c r="DA70" s="17">
        <v>30.6647</v>
      </c>
      <c r="DB70" s="18">
        <f>SUM(Table2[[#This Row],[TOTAL Assistance Net of Recapture Penalties Through FY17]:[TOTAL Assistance Net of Recapture Penalties FY18 and After]])</f>
        <v>171.99700000000001</v>
      </c>
      <c r="DC70" s="17">
        <v>198.01939999999999</v>
      </c>
      <c r="DD70" s="17">
        <v>973.55640000000005</v>
      </c>
      <c r="DE70" s="17">
        <v>1392.8487</v>
      </c>
      <c r="DF70" s="18">
        <f>SUM(Table2[[#This Row],[Company Direct Tax Revenue Before Assistance Through FY17]:[Company Direct Tax Revenue Before Assistance FY18 and After]])</f>
        <v>2366.4050999999999</v>
      </c>
      <c r="DG70" s="17">
        <v>427.64699999999999</v>
      </c>
      <c r="DH70" s="17">
        <v>1881.0784000000001</v>
      </c>
      <c r="DI70" s="17">
        <v>3008.0254</v>
      </c>
      <c r="DJ70" s="18">
        <f>SUM(Table2[[#This Row],[Indirect and Induced Tax Revenues Through FY17]:[Indirect and Induced Tax Revenues FY18 and After]])</f>
        <v>4889.1037999999999</v>
      </c>
      <c r="DK70" s="17">
        <v>625.66639999999995</v>
      </c>
      <c r="DL70" s="17">
        <v>2854.6347999999998</v>
      </c>
      <c r="DM70" s="17">
        <v>4400.8741</v>
      </c>
      <c r="DN70" s="17">
        <f>SUM(Table2[[#This Row],[TOTAL Tax Revenues Before Assistance Through FY17]:[TOTAL Tax Revenues Before Assistance FY18 and After]])</f>
        <v>7255.5088999999998</v>
      </c>
      <c r="DO70" s="17">
        <v>620.00689999999997</v>
      </c>
      <c r="DP70" s="17">
        <v>2713.3024999999998</v>
      </c>
      <c r="DQ70" s="17">
        <v>4370.2093999999997</v>
      </c>
      <c r="DR70" s="20">
        <f>SUM(Table2[[#This Row],[TOTAL Tax Revenues Net of Assistance Recapture and Penalty Through FY17]:[TOTAL Tax Revenues Net of Assistance Recapture and Penalty FY18 and After]])</f>
        <v>7083.5118999999995</v>
      </c>
      <c r="DS70" s="20">
        <v>0</v>
      </c>
      <c r="DT70" s="20">
        <v>0</v>
      </c>
      <c r="DU70" s="20">
        <v>0</v>
      </c>
      <c r="DV70" s="20">
        <v>0</v>
      </c>
      <c r="DW70" s="15">
        <v>0</v>
      </c>
      <c r="DX70" s="15">
        <v>0</v>
      </c>
      <c r="DY70" s="15">
        <v>0</v>
      </c>
      <c r="DZ70" s="15">
        <v>0</v>
      </c>
      <c r="EA70" s="15">
        <v>0</v>
      </c>
      <c r="EB70" s="15">
        <v>0</v>
      </c>
      <c r="EC70" s="15">
        <v>0</v>
      </c>
      <c r="ED70" s="15">
        <v>0</v>
      </c>
      <c r="EE70" s="15">
        <v>0</v>
      </c>
      <c r="EF70" s="15">
        <v>0</v>
      </c>
      <c r="EG70" s="15">
        <v>0</v>
      </c>
      <c r="EH70" s="15">
        <v>0</v>
      </c>
      <c r="EI70" s="15">
        <f>SUM(Table2[[#This Row],[Total Industrial Employees FY17]:[Total Other Employees FY17]])</f>
        <v>0</v>
      </c>
      <c r="EJ70" s="15">
        <f>SUM(Table2[[#This Row],[Number of Industrial Employees Earning More than Living Wage FY17]:[Number of Other Employees Earning More than Living Wage FY17]])</f>
        <v>0</v>
      </c>
      <c r="EK70" s="15">
        <v>0</v>
      </c>
    </row>
    <row r="71" spans="1:141" ht="25.5" x14ac:dyDescent="0.2">
      <c r="A71" s="6">
        <v>93216</v>
      </c>
      <c r="B71" s="6" t="s">
        <v>1685</v>
      </c>
      <c r="C71" s="7" t="s">
        <v>477</v>
      </c>
      <c r="D71" s="7" t="s">
        <v>12</v>
      </c>
      <c r="E71" s="33">
        <v>26</v>
      </c>
      <c r="F71" s="8" t="s">
        <v>2181</v>
      </c>
      <c r="G71" s="41" t="s">
        <v>1932</v>
      </c>
      <c r="H71" s="35">
        <v>70000</v>
      </c>
      <c r="I71" s="35">
        <v>85400</v>
      </c>
      <c r="J71" s="39" t="s">
        <v>3201</v>
      </c>
      <c r="K71" s="11" t="s">
        <v>2453</v>
      </c>
      <c r="L71" s="13" t="s">
        <v>2780</v>
      </c>
      <c r="M71" s="13" t="s">
        <v>2774</v>
      </c>
      <c r="N71" s="23">
        <v>16829550</v>
      </c>
      <c r="O71" s="6" t="s">
        <v>2500</v>
      </c>
      <c r="P71" s="15">
        <v>0</v>
      </c>
      <c r="Q71" s="15">
        <v>0</v>
      </c>
      <c r="R71" s="15">
        <v>196</v>
      </c>
      <c r="S71" s="15">
        <v>0</v>
      </c>
      <c r="T71" s="15">
        <v>0</v>
      </c>
      <c r="U71" s="15">
        <v>196</v>
      </c>
      <c r="V71" s="15">
        <v>196</v>
      </c>
      <c r="W71" s="15">
        <v>0</v>
      </c>
      <c r="X71" s="15">
        <v>0</v>
      </c>
      <c r="Y71" s="15">
        <v>0</v>
      </c>
      <c r="Z71" s="15">
        <v>60</v>
      </c>
      <c r="AA71" s="15">
        <v>91</v>
      </c>
      <c r="AB71" s="15">
        <v>0</v>
      </c>
      <c r="AC71" s="15">
        <v>0</v>
      </c>
      <c r="AD71" s="15">
        <v>0</v>
      </c>
      <c r="AE71" s="15">
        <v>0</v>
      </c>
      <c r="AF71" s="15">
        <v>91</v>
      </c>
      <c r="AG71" s="15" t="s">
        <v>1861</v>
      </c>
      <c r="AH71" s="15" t="s">
        <v>1861</v>
      </c>
      <c r="AI71" s="17">
        <v>83.137299999999996</v>
      </c>
      <c r="AJ71" s="17">
        <v>741.3415</v>
      </c>
      <c r="AK71" s="17">
        <v>584.77949999999998</v>
      </c>
      <c r="AL71" s="17">
        <f>SUM(Table2[[#This Row],[Company Direct Land Through FY17]:[Company Direct Land FY18 and After]])</f>
        <v>1326.1210000000001</v>
      </c>
      <c r="AM71" s="17">
        <v>272.12630000000001</v>
      </c>
      <c r="AN71" s="17">
        <v>1242.3145999999999</v>
      </c>
      <c r="AO71" s="17">
        <v>1914.1081999999999</v>
      </c>
      <c r="AP71" s="18">
        <f>SUM(Table2[[#This Row],[Company Direct Building Through FY17]:[Company Direct Building FY18 and After]])</f>
        <v>3156.4227999999998</v>
      </c>
      <c r="AQ71" s="17">
        <v>0</v>
      </c>
      <c r="AR71" s="17">
        <v>200.97</v>
      </c>
      <c r="AS71" s="17">
        <v>0</v>
      </c>
      <c r="AT71" s="18">
        <f>SUM(Table2[[#This Row],[Mortgage Recording Tax Through FY17]:[Mortgage Recording Tax FY18 and After]])</f>
        <v>200.97</v>
      </c>
      <c r="AU71" s="17">
        <v>185.6138</v>
      </c>
      <c r="AV71" s="17">
        <v>766.86069999999995</v>
      </c>
      <c r="AW71" s="17">
        <v>1305.5888</v>
      </c>
      <c r="AX71" s="18">
        <f>SUM(Table2[[#This Row],[Pilot Savings Through FY17]:[Pilot Savings FY18 and After]])</f>
        <v>2072.4494999999997</v>
      </c>
      <c r="AY71" s="17">
        <v>0</v>
      </c>
      <c r="AZ71" s="17">
        <v>200.97</v>
      </c>
      <c r="BA71" s="17">
        <v>0</v>
      </c>
      <c r="BB71" s="18">
        <f>SUM(Table2[[#This Row],[Mortgage Recording Tax Exemption Through FY17]:[Mortgage Recording Tax Exemption FY18 and After]])</f>
        <v>200.97</v>
      </c>
      <c r="BC71" s="17">
        <v>373.60050000000001</v>
      </c>
      <c r="BD71" s="17">
        <v>1645.3520000000001</v>
      </c>
      <c r="BE71" s="17">
        <v>2627.8674000000001</v>
      </c>
      <c r="BF71" s="18">
        <f>SUM(Table2[[#This Row],[Indirect and Induced Land Through FY17]:[Indirect and Induced Land FY18 and After]])</f>
        <v>4273.2194</v>
      </c>
      <c r="BG71" s="17">
        <v>693.82950000000005</v>
      </c>
      <c r="BH71" s="17">
        <v>3055.6534999999999</v>
      </c>
      <c r="BI71" s="17">
        <v>4880.3254999999999</v>
      </c>
      <c r="BJ71" s="18">
        <f>SUM(Table2[[#This Row],[Indirect and Induced Building Through FY17]:[Indirect and Induced Building FY18 and After]])</f>
        <v>7935.9789999999994</v>
      </c>
      <c r="BK71" s="17">
        <v>1237.0798</v>
      </c>
      <c r="BL71" s="17">
        <v>5917.8009000000002</v>
      </c>
      <c r="BM71" s="17">
        <v>8701.4917999999998</v>
      </c>
      <c r="BN71" s="18">
        <f>SUM(Table2[[#This Row],[TOTAL Real Property Related Taxes Through FY17]:[TOTAL Real Property Related Taxes FY18 and After]])</f>
        <v>14619.2927</v>
      </c>
      <c r="BO71" s="17">
        <v>2114.1080999999999</v>
      </c>
      <c r="BP71" s="17">
        <v>10019.342000000001</v>
      </c>
      <c r="BQ71" s="17">
        <v>14870.42</v>
      </c>
      <c r="BR71" s="18">
        <f>SUM(Table2[[#This Row],[Company Direct Through FY17]:[Company Direct FY18 and After]])</f>
        <v>24889.762000000002</v>
      </c>
      <c r="BS71" s="17">
        <v>0</v>
      </c>
      <c r="BT71" s="17">
        <v>1.2329000000000001</v>
      </c>
      <c r="BU71" s="17">
        <v>0</v>
      </c>
      <c r="BV71" s="18">
        <f>SUM(Table2[[#This Row],[Sales Tax Exemption Through FY17]:[Sales Tax Exemption FY18 and After]])</f>
        <v>1.2329000000000001</v>
      </c>
      <c r="BW71" s="17">
        <v>0</v>
      </c>
      <c r="BX71" s="17">
        <v>6.3349000000000002</v>
      </c>
      <c r="BY71" s="17">
        <v>0</v>
      </c>
      <c r="BZ71" s="17">
        <f>SUM(Table2[[#This Row],[Energy Tax Savings Through FY17]:[Energy Tax Savings FY18 and After]])</f>
        <v>6.3349000000000002</v>
      </c>
      <c r="CA71" s="17">
        <v>0</v>
      </c>
      <c r="CB71" s="17">
        <v>0</v>
      </c>
      <c r="CC71" s="17">
        <v>0</v>
      </c>
      <c r="CD71" s="18">
        <f>SUM(Table2[[#This Row],[Tax Exempt Bond Savings Through FY17]:[Tax Exempt Bond Savings FY18 and After]])</f>
        <v>0</v>
      </c>
      <c r="CE71" s="17">
        <v>1174.7203999999999</v>
      </c>
      <c r="CF71" s="17">
        <v>5557.3369000000002</v>
      </c>
      <c r="CG71" s="17">
        <v>8262.8628000000008</v>
      </c>
      <c r="CH71" s="18">
        <f>SUM(Table2[[#This Row],[Indirect and Induced Through FY17]:[Indirect and Induced FY18 and After]])</f>
        <v>13820.199700000001</v>
      </c>
      <c r="CI71" s="17">
        <v>3288.8285000000001</v>
      </c>
      <c r="CJ71" s="17">
        <v>15569.1111</v>
      </c>
      <c r="CK71" s="17">
        <v>23133.282800000001</v>
      </c>
      <c r="CL71" s="18">
        <f>SUM(Table2[[#This Row],[TOTAL Income Consumption Use Taxes Through FY17]:[TOTAL Income Consumption Use Taxes FY18 and After]])</f>
        <v>38702.393900000003</v>
      </c>
      <c r="CM71" s="17">
        <v>185.6138</v>
      </c>
      <c r="CN71" s="17">
        <v>975.39850000000001</v>
      </c>
      <c r="CO71" s="17">
        <v>1305.5888</v>
      </c>
      <c r="CP71" s="18">
        <f>SUM(Table2[[#This Row],[Assistance Provided Through FY17]:[Assistance Provided FY18 and After]])</f>
        <v>2280.9872999999998</v>
      </c>
      <c r="CQ71" s="17">
        <v>0</v>
      </c>
      <c r="CR71" s="17">
        <v>0</v>
      </c>
      <c r="CS71" s="17">
        <v>0</v>
      </c>
      <c r="CT71" s="18">
        <f>SUM(Table2[[#This Row],[Recapture Cancellation Reduction Amount Through FY17]:[Recapture Cancellation Reduction Amount FY18 and After]])</f>
        <v>0</v>
      </c>
      <c r="CU71" s="17">
        <v>0</v>
      </c>
      <c r="CV71" s="17">
        <v>0</v>
      </c>
      <c r="CW71" s="17">
        <v>0</v>
      </c>
      <c r="CX71" s="18">
        <f>SUM(Table2[[#This Row],[Penalty Paid Through FY17]:[Penalty Paid FY18 and After]])</f>
        <v>0</v>
      </c>
      <c r="CY71" s="17">
        <v>185.6138</v>
      </c>
      <c r="CZ71" s="17">
        <v>975.39850000000001</v>
      </c>
      <c r="DA71" s="17">
        <v>1305.5888</v>
      </c>
      <c r="DB71" s="18">
        <f>SUM(Table2[[#This Row],[TOTAL Assistance Net of Recapture Penalties Through FY17]:[TOTAL Assistance Net of Recapture Penalties FY18 and After]])</f>
        <v>2280.9872999999998</v>
      </c>
      <c r="DC71" s="17">
        <v>2469.3717000000001</v>
      </c>
      <c r="DD71" s="17">
        <v>12203.9681</v>
      </c>
      <c r="DE71" s="17">
        <v>17369.307700000001</v>
      </c>
      <c r="DF71" s="18">
        <f>SUM(Table2[[#This Row],[Company Direct Tax Revenue Before Assistance Through FY17]:[Company Direct Tax Revenue Before Assistance FY18 and After]])</f>
        <v>29573.275800000003</v>
      </c>
      <c r="DG71" s="17">
        <v>2242.1504</v>
      </c>
      <c r="DH71" s="17">
        <v>10258.3424</v>
      </c>
      <c r="DI71" s="17">
        <v>15771.055700000001</v>
      </c>
      <c r="DJ71" s="18">
        <f>SUM(Table2[[#This Row],[Indirect and Induced Tax Revenues Through FY17]:[Indirect and Induced Tax Revenues FY18 and After]])</f>
        <v>26029.398099999999</v>
      </c>
      <c r="DK71" s="17">
        <v>4711.5221000000001</v>
      </c>
      <c r="DL71" s="17">
        <v>22462.3105</v>
      </c>
      <c r="DM71" s="17">
        <v>33140.363400000002</v>
      </c>
      <c r="DN71" s="17">
        <f>SUM(Table2[[#This Row],[TOTAL Tax Revenues Before Assistance Through FY17]:[TOTAL Tax Revenues Before Assistance FY18 and After]])</f>
        <v>55602.673900000002</v>
      </c>
      <c r="DO71" s="17">
        <v>4525.9083000000001</v>
      </c>
      <c r="DP71" s="17">
        <v>21486.912</v>
      </c>
      <c r="DQ71" s="17">
        <v>31834.774600000001</v>
      </c>
      <c r="DR71" s="20">
        <f>SUM(Table2[[#This Row],[TOTAL Tax Revenues Net of Assistance Recapture and Penalty Through FY17]:[TOTAL Tax Revenues Net of Assistance Recapture and Penalty FY18 and After]])</f>
        <v>53321.686600000001</v>
      </c>
      <c r="DS71" s="20">
        <v>0</v>
      </c>
      <c r="DT71" s="20">
        <v>0</v>
      </c>
      <c r="DU71" s="20">
        <v>0</v>
      </c>
      <c r="DV71" s="20">
        <v>0</v>
      </c>
      <c r="DW71" s="15">
        <v>0</v>
      </c>
      <c r="DX71" s="15">
        <v>0</v>
      </c>
      <c r="DY71" s="15">
        <v>0</v>
      </c>
      <c r="DZ71" s="15">
        <v>0</v>
      </c>
      <c r="EA71" s="15">
        <v>0</v>
      </c>
      <c r="EB71" s="15">
        <v>0</v>
      </c>
      <c r="EC71" s="15">
        <v>0</v>
      </c>
      <c r="ED71" s="15">
        <v>0</v>
      </c>
      <c r="EE71" s="15">
        <v>0</v>
      </c>
      <c r="EF71" s="15">
        <v>0</v>
      </c>
      <c r="EG71" s="15">
        <v>0</v>
      </c>
      <c r="EH71" s="15">
        <v>0</v>
      </c>
      <c r="EI71" s="15">
        <f>SUM(Table2[[#This Row],[Total Industrial Employees FY17]:[Total Other Employees FY17]])</f>
        <v>0</v>
      </c>
      <c r="EJ71" s="15">
        <f>SUM(Table2[[#This Row],[Number of Industrial Employees Earning More than Living Wage FY17]:[Number of Other Employees Earning More than Living Wage FY17]])</f>
        <v>0</v>
      </c>
      <c r="EK71" s="15">
        <v>0</v>
      </c>
    </row>
    <row r="72" spans="1:141" x14ac:dyDescent="0.2">
      <c r="A72" s="6">
        <v>92564</v>
      </c>
      <c r="B72" s="6" t="s">
        <v>197</v>
      </c>
      <c r="C72" s="7" t="s">
        <v>198</v>
      </c>
      <c r="D72" s="7" t="s">
        <v>6</v>
      </c>
      <c r="E72" s="33">
        <v>17</v>
      </c>
      <c r="F72" s="8" t="s">
        <v>1976</v>
      </c>
      <c r="G72" s="41" t="s">
        <v>1977</v>
      </c>
      <c r="H72" s="35">
        <v>32397</v>
      </c>
      <c r="I72" s="35">
        <v>32000</v>
      </c>
      <c r="J72" s="39" t="s">
        <v>3228</v>
      </c>
      <c r="K72" s="11" t="s">
        <v>2453</v>
      </c>
      <c r="L72" s="13" t="s">
        <v>2563</v>
      </c>
      <c r="M72" s="13" t="s">
        <v>2564</v>
      </c>
      <c r="N72" s="23">
        <v>2470000</v>
      </c>
      <c r="O72" s="6" t="s">
        <v>2490</v>
      </c>
      <c r="P72" s="15">
        <v>0</v>
      </c>
      <c r="Q72" s="15">
        <v>0</v>
      </c>
      <c r="R72" s="15">
        <v>95</v>
      </c>
      <c r="S72" s="15">
        <v>0</v>
      </c>
      <c r="T72" s="15">
        <v>0</v>
      </c>
      <c r="U72" s="15">
        <v>95</v>
      </c>
      <c r="V72" s="15">
        <v>95</v>
      </c>
      <c r="W72" s="15">
        <v>0</v>
      </c>
      <c r="X72" s="15">
        <v>0</v>
      </c>
      <c r="Y72" s="15">
        <v>0</v>
      </c>
      <c r="Z72" s="15">
        <v>3</v>
      </c>
      <c r="AA72" s="15">
        <v>81</v>
      </c>
      <c r="AB72" s="15">
        <v>0</v>
      </c>
      <c r="AC72" s="15">
        <v>0</v>
      </c>
      <c r="AD72" s="15">
        <v>0</v>
      </c>
      <c r="AE72" s="15">
        <v>0</v>
      </c>
      <c r="AF72" s="15">
        <v>81</v>
      </c>
      <c r="AG72" s="15" t="s">
        <v>1860</v>
      </c>
      <c r="AH72" s="15" t="s">
        <v>1861</v>
      </c>
      <c r="AI72" s="17">
        <v>29.802199999999999</v>
      </c>
      <c r="AJ72" s="17">
        <v>212.7413</v>
      </c>
      <c r="AK72" s="17">
        <v>78.635099999999994</v>
      </c>
      <c r="AL72" s="17">
        <f>SUM(Table2[[#This Row],[Company Direct Land Through FY17]:[Company Direct Land FY18 and After]])</f>
        <v>291.37639999999999</v>
      </c>
      <c r="AM72" s="17">
        <v>33.626300000000001</v>
      </c>
      <c r="AN72" s="17">
        <v>314.18770000000001</v>
      </c>
      <c r="AO72" s="17">
        <v>88.724500000000006</v>
      </c>
      <c r="AP72" s="18">
        <f>SUM(Table2[[#This Row],[Company Direct Building Through FY17]:[Company Direct Building FY18 and After]])</f>
        <v>402.91219999999998</v>
      </c>
      <c r="AQ72" s="17">
        <v>0</v>
      </c>
      <c r="AR72" s="17">
        <v>43.336100000000002</v>
      </c>
      <c r="AS72" s="17">
        <v>0</v>
      </c>
      <c r="AT72" s="18">
        <f>SUM(Table2[[#This Row],[Mortgage Recording Tax Through FY17]:[Mortgage Recording Tax FY18 and After]])</f>
        <v>43.336100000000002</v>
      </c>
      <c r="AU72" s="17">
        <v>41.738599999999998</v>
      </c>
      <c r="AV72" s="17">
        <v>266.65629999999999</v>
      </c>
      <c r="AW72" s="17">
        <v>110.1296</v>
      </c>
      <c r="AX72" s="18">
        <f>SUM(Table2[[#This Row],[Pilot Savings Through FY17]:[Pilot Savings FY18 and After]])</f>
        <v>376.78589999999997</v>
      </c>
      <c r="AY72" s="17">
        <v>0</v>
      </c>
      <c r="AZ72" s="17">
        <v>43.336100000000002</v>
      </c>
      <c r="BA72" s="17">
        <v>0</v>
      </c>
      <c r="BB72" s="18">
        <f>SUM(Table2[[#This Row],[Mortgage Recording Tax Exemption Through FY17]:[Mortgage Recording Tax Exemption FY18 and After]])</f>
        <v>43.336100000000002</v>
      </c>
      <c r="BC72" s="17">
        <v>146.095</v>
      </c>
      <c r="BD72" s="17">
        <v>853.90650000000005</v>
      </c>
      <c r="BE72" s="17">
        <v>385.47890000000001</v>
      </c>
      <c r="BF72" s="18">
        <f>SUM(Table2[[#This Row],[Indirect and Induced Land Through FY17]:[Indirect and Induced Land FY18 and After]])</f>
        <v>1239.3854000000001</v>
      </c>
      <c r="BG72" s="17">
        <v>271.3193</v>
      </c>
      <c r="BH72" s="17">
        <v>1585.8254999999999</v>
      </c>
      <c r="BI72" s="17">
        <v>715.88969999999995</v>
      </c>
      <c r="BJ72" s="18">
        <f>SUM(Table2[[#This Row],[Indirect and Induced Building Through FY17]:[Indirect and Induced Building FY18 and After]])</f>
        <v>2301.7151999999996</v>
      </c>
      <c r="BK72" s="17">
        <v>439.10419999999999</v>
      </c>
      <c r="BL72" s="17">
        <v>2700.0047</v>
      </c>
      <c r="BM72" s="17">
        <v>1158.5986</v>
      </c>
      <c r="BN72" s="18">
        <f>SUM(Table2[[#This Row],[TOTAL Real Property Related Taxes Through FY17]:[TOTAL Real Property Related Taxes FY18 and After]])</f>
        <v>3858.6032999999998</v>
      </c>
      <c r="BO72" s="17">
        <v>1629.3688999999999</v>
      </c>
      <c r="BP72" s="17">
        <v>7850.7033000000001</v>
      </c>
      <c r="BQ72" s="17">
        <v>4299.1722</v>
      </c>
      <c r="BR72" s="18">
        <f>SUM(Table2[[#This Row],[Company Direct Through FY17]:[Company Direct FY18 and After]])</f>
        <v>12149.8755</v>
      </c>
      <c r="BS72" s="17">
        <v>0</v>
      </c>
      <c r="BT72" s="17">
        <v>17.657499999999999</v>
      </c>
      <c r="BU72" s="17">
        <v>0</v>
      </c>
      <c r="BV72" s="18">
        <f>SUM(Table2[[#This Row],[Sales Tax Exemption Through FY17]:[Sales Tax Exemption FY18 and After]])</f>
        <v>17.657499999999999</v>
      </c>
      <c r="BW72" s="17">
        <v>0</v>
      </c>
      <c r="BX72" s="17">
        <v>0</v>
      </c>
      <c r="BY72" s="17">
        <v>0</v>
      </c>
      <c r="BZ72" s="17">
        <f>SUM(Table2[[#This Row],[Energy Tax Savings Through FY17]:[Energy Tax Savings FY18 and After]])</f>
        <v>0</v>
      </c>
      <c r="CA72" s="17">
        <v>0</v>
      </c>
      <c r="CB72" s="17">
        <v>19.5823</v>
      </c>
      <c r="CC72" s="17">
        <v>0</v>
      </c>
      <c r="CD72" s="18">
        <f>SUM(Table2[[#This Row],[Tax Exempt Bond Savings Through FY17]:[Tax Exempt Bond Savings FY18 and After]])</f>
        <v>19.5823</v>
      </c>
      <c r="CE72" s="17">
        <v>461.06689999999998</v>
      </c>
      <c r="CF72" s="17">
        <v>3068.5790000000002</v>
      </c>
      <c r="CG72" s="17">
        <v>1216.5482</v>
      </c>
      <c r="CH72" s="18">
        <f>SUM(Table2[[#This Row],[Indirect and Induced Through FY17]:[Indirect and Induced FY18 and After]])</f>
        <v>4285.1271999999999</v>
      </c>
      <c r="CI72" s="17">
        <v>2090.4358000000002</v>
      </c>
      <c r="CJ72" s="17">
        <v>10882.0425</v>
      </c>
      <c r="CK72" s="17">
        <v>5515.7204000000002</v>
      </c>
      <c r="CL72" s="18">
        <f>SUM(Table2[[#This Row],[TOTAL Income Consumption Use Taxes Through FY17]:[TOTAL Income Consumption Use Taxes FY18 and After]])</f>
        <v>16397.762900000002</v>
      </c>
      <c r="CM72" s="17">
        <v>41.738599999999998</v>
      </c>
      <c r="CN72" s="17">
        <v>347.23219999999998</v>
      </c>
      <c r="CO72" s="17">
        <v>110.1296</v>
      </c>
      <c r="CP72" s="18">
        <f>SUM(Table2[[#This Row],[Assistance Provided Through FY17]:[Assistance Provided FY18 and After]])</f>
        <v>457.36179999999996</v>
      </c>
      <c r="CQ72" s="17">
        <v>0</v>
      </c>
      <c r="CR72" s="17">
        <v>0</v>
      </c>
      <c r="CS72" s="17">
        <v>0</v>
      </c>
      <c r="CT72" s="18">
        <f>SUM(Table2[[#This Row],[Recapture Cancellation Reduction Amount Through FY17]:[Recapture Cancellation Reduction Amount FY18 and After]])</f>
        <v>0</v>
      </c>
      <c r="CU72" s="17">
        <v>0</v>
      </c>
      <c r="CV72" s="17">
        <v>0</v>
      </c>
      <c r="CW72" s="17">
        <v>0</v>
      </c>
      <c r="CX72" s="18">
        <f>SUM(Table2[[#This Row],[Penalty Paid Through FY17]:[Penalty Paid FY18 and After]])</f>
        <v>0</v>
      </c>
      <c r="CY72" s="17">
        <v>41.738599999999998</v>
      </c>
      <c r="CZ72" s="17">
        <v>347.23219999999998</v>
      </c>
      <c r="DA72" s="17">
        <v>110.1296</v>
      </c>
      <c r="DB72" s="18">
        <f>SUM(Table2[[#This Row],[TOTAL Assistance Net of Recapture Penalties Through FY17]:[TOTAL Assistance Net of Recapture Penalties FY18 and After]])</f>
        <v>457.36179999999996</v>
      </c>
      <c r="DC72" s="17">
        <v>1692.7973999999999</v>
      </c>
      <c r="DD72" s="17">
        <v>8420.9683999999997</v>
      </c>
      <c r="DE72" s="17">
        <v>4466.5317999999997</v>
      </c>
      <c r="DF72" s="18">
        <f>SUM(Table2[[#This Row],[Company Direct Tax Revenue Before Assistance Through FY17]:[Company Direct Tax Revenue Before Assistance FY18 and After]])</f>
        <v>12887.500199999999</v>
      </c>
      <c r="DG72" s="17">
        <v>878.48119999999994</v>
      </c>
      <c r="DH72" s="17">
        <v>5508.3109999999997</v>
      </c>
      <c r="DI72" s="17">
        <v>2317.9168</v>
      </c>
      <c r="DJ72" s="18">
        <f>SUM(Table2[[#This Row],[Indirect and Induced Tax Revenues Through FY17]:[Indirect and Induced Tax Revenues FY18 and After]])</f>
        <v>7826.2277999999997</v>
      </c>
      <c r="DK72" s="17">
        <v>2571.2786000000001</v>
      </c>
      <c r="DL72" s="17">
        <v>13929.279399999999</v>
      </c>
      <c r="DM72" s="17">
        <v>6784.4485999999997</v>
      </c>
      <c r="DN72" s="17">
        <f>SUM(Table2[[#This Row],[TOTAL Tax Revenues Before Assistance Through FY17]:[TOTAL Tax Revenues Before Assistance FY18 and After]])</f>
        <v>20713.727999999999</v>
      </c>
      <c r="DO72" s="17">
        <v>2529.54</v>
      </c>
      <c r="DP72" s="17">
        <v>13582.047200000001</v>
      </c>
      <c r="DQ72" s="17">
        <v>6674.3190000000004</v>
      </c>
      <c r="DR72" s="20">
        <f>SUM(Table2[[#This Row],[TOTAL Tax Revenues Net of Assistance Recapture and Penalty Through FY17]:[TOTAL Tax Revenues Net of Assistance Recapture and Penalty FY18 and After]])</f>
        <v>20256.3662</v>
      </c>
      <c r="DS72" s="20">
        <v>0</v>
      </c>
      <c r="DT72" s="20">
        <v>0</v>
      </c>
      <c r="DU72" s="20">
        <v>0</v>
      </c>
      <c r="DV72" s="20">
        <v>0</v>
      </c>
      <c r="DW72" s="15">
        <v>0</v>
      </c>
      <c r="DX72" s="15">
        <v>0</v>
      </c>
      <c r="DY72" s="15">
        <v>0</v>
      </c>
      <c r="DZ72" s="15">
        <v>0</v>
      </c>
      <c r="EA72" s="15">
        <v>0</v>
      </c>
      <c r="EB72" s="15">
        <v>0</v>
      </c>
      <c r="EC72" s="15">
        <v>0</v>
      </c>
      <c r="ED72" s="15">
        <v>0</v>
      </c>
      <c r="EE72" s="15">
        <v>0</v>
      </c>
      <c r="EF72" s="15">
        <v>0</v>
      </c>
      <c r="EG72" s="15">
        <v>0</v>
      </c>
      <c r="EH72" s="15">
        <v>0</v>
      </c>
      <c r="EI72" s="15">
        <f>SUM(Table2[[#This Row],[Total Industrial Employees FY17]:[Total Other Employees FY17]])</f>
        <v>0</v>
      </c>
      <c r="EJ72" s="15">
        <f>SUM(Table2[[#This Row],[Number of Industrial Employees Earning More than Living Wage FY17]:[Number of Other Employees Earning More than Living Wage FY17]])</f>
        <v>0</v>
      </c>
      <c r="EK72" s="15">
        <v>0</v>
      </c>
    </row>
    <row r="73" spans="1:141" x14ac:dyDescent="0.2">
      <c r="A73" s="6">
        <v>93936</v>
      </c>
      <c r="B73" s="6" t="s">
        <v>613</v>
      </c>
      <c r="C73" s="7" t="s">
        <v>614</v>
      </c>
      <c r="D73" s="7" t="s">
        <v>6</v>
      </c>
      <c r="E73" s="33">
        <v>17</v>
      </c>
      <c r="F73" s="8" t="s">
        <v>1976</v>
      </c>
      <c r="G73" s="41" t="s">
        <v>1895</v>
      </c>
      <c r="H73" s="35">
        <v>7500</v>
      </c>
      <c r="I73" s="35">
        <v>7500</v>
      </c>
      <c r="J73" s="39" t="s">
        <v>3330</v>
      </c>
      <c r="K73" s="11" t="s">
        <v>2453</v>
      </c>
      <c r="L73" s="13" t="s">
        <v>2954</v>
      </c>
      <c r="M73" s="13" t="s">
        <v>2955</v>
      </c>
      <c r="N73" s="23">
        <v>2295000</v>
      </c>
      <c r="O73" s="6" t="s">
        <v>2458</v>
      </c>
      <c r="P73" s="15">
        <v>0</v>
      </c>
      <c r="Q73" s="15">
        <v>0</v>
      </c>
      <c r="R73" s="15">
        <v>0</v>
      </c>
      <c r="S73" s="15">
        <v>0</v>
      </c>
      <c r="T73" s="15">
        <v>0</v>
      </c>
      <c r="U73" s="15">
        <v>0</v>
      </c>
      <c r="V73" s="15">
        <v>0</v>
      </c>
      <c r="W73" s="15">
        <v>0</v>
      </c>
      <c r="X73" s="15">
        <v>0</v>
      </c>
      <c r="Y73" s="15">
        <v>0</v>
      </c>
      <c r="Z73" s="15">
        <v>6</v>
      </c>
      <c r="AA73" s="15">
        <v>0</v>
      </c>
      <c r="AB73" s="15">
        <v>0</v>
      </c>
      <c r="AC73" s="15">
        <v>0</v>
      </c>
      <c r="AD73" s="15">
        <v>0</v>
      </c>
      <c r="AE73" s="15">
        <v>0</v>
      </c>
      <c r="AF73" s="15">
        <v>0</v>
      </c>
      <c r="AG73" s="15" t="s">
        <v>1861</v>
      </c>
      <c r="AH73" s="15" t="s">
        <v>1861</v>
      </c>
      <c r="AI73" s="17">
        <v>8.7332999999999998</v>
      </c>
      <c r="AJ73" s="17">
        <v>28.5871</v>
      </c>
      <c r="AK73" s="17">
        <v>124.1109</v>
      </c>
      <c r="AL73" s="17">
        <f>SUM(Table2[[#This Row],[Company Direct Land Through FY17]:[Company Direct Land FY18 and After]])</f>
        <v>152.69800000000001</v>
      </c>
      <c r="AM73" s="17">
        <v>14.029</v>
      </c>
      <c r="AN73" s="17">
        <v>51.264800000000001</v>
      </c>
      <c r="AO73" s="17">
        <v>199.36840000000001</v>
      </c>
      <c r="AP73" s="18">
        <f>SUM(Table2[[#This Row],[Company Direct Building Through FY17]:[Company Direct Building FY18 and After]])</f>
        <v>250.63320000000002</v>
      </c>
      <c r="AQ73" s="17">
        <v>0</v>
      </c>
      <c r="AR73" s="17">
        <v>524.745</v>
      </c>
      <c r="AS73" s="17">
        <v>0</v>
      </c>
      <c r="AT73" s="18">
        <f>SUM(Table2[[#This Row],[Mortgage Recording Tax Through FY17]:[Mortgage Recording Tax FY18 and After]])</f>
        <v>524.745</v>
      </c>
      <c r="AU73" s="17">
        <v>9.8040000000000003</v>
      </c>
      <c r="AV73" s="17">
        <v>16.627099999999999</v>
      </c>
      <c r="AW73" s="17">
        <v>139.32490000000001</v>
      </c>
      <c r="AX73" s="18">
        <f>SUM(Table2[[#This Row],[Pilot Savings Through FY17]:[Pilot Savings FY18 and After]])</f>
        <v>155.952</v>
      </c>
      <c r="AY73" s="17">
        <v>0</v>
      </c>
      <c r="AZ73" s="17">
        <v>524.745</v>
      </c>
      <c r="BA73" s="17">
        <v>0</v>
      </c>
      <c r="BB73" s="18">
        <f>SUM(Table2[[#This Row],[Mortgage Recording Tax Exemption Through FY17]:[Mortgage Recording Tax Exemption FY18 and After]])</f>
        <v>524.745</v>
      </c>
      <c r="BC73" s="17">
        <v>0</v>
      </c>
      <c r="BD73" s="17">
        <v>3.2700999999999998</v>
      </c>
      <c r="BE73" s="17">
        <v>0</v>
      </c>
      <c r="BF73" s="18">
        <f>SUM(Table2[[#This Row],[Indirect and Induced Land Through FY17]:[Indirect and Induced Land FY18 and After]])</f>
        <v>3.2700999999999998</v>
      </c>
      <c r="BG73" s="17">
        <v>0</v>
      </c>
      <c r="BH73" s="17">
        <v>6.0730000000000004</v>
      </c>
      <c r="BI73" s="17">
        <v>0</v>
      </c>
      <c r="BJ73" s="18">
        <f>SUM(Table2[[#This Row],[Indirect and Induced Building Through FY17]:[Indirect and Induced Building FY18 and After]])</f>
        <v>6.0730000000000004</v>
      </c>
      <c r="BK73" s="17">
        <v>12.958299999999999</v>
      </c>
      <c r="BL73" s="17">
        <v>72.567899999999995</v>
      </c>
      <c r="BM73" s="17">
        <v>184.15440000000001</v>
      </c>
      <c r="BN73" s="18">
        <f>SUM(Table2[[#This Row],[TOTAL Real Property Related Taxes Through FY17]:[TOTAL Real Property Related Taxes FY18 and After]])</f>
        <v>256.72230000000002</v>
      </c>
      <c r="BO73" s="17">
        <v>0</v>
      </c>
      <c r="BP73" s="17">
        <v>27.765999999999998</v>
      </c>
      <c r="BQ73" s="17">
        <v>0</v>
      </c>
      <c r="BR73" s="18">
        <f>SUM(Table2[[#This Row],[Company Direct Through FY17]:[Company Direct FY18 and After]])</f>
        <v>27.765999999999998</v>
      </c>
      <c r="BS73" s="17">
        <v>0</v>
      </c>
      <c r="BT73" s="17">
        <v>0</v>
      </c>
      <c r="BU73" s="17">
        <v>0</v>
      </c>
      <c r="BV73" s="18">
        <f>SUM(Table2[[#This Row],[Sales Tax Exemption Through FY17]:[Sales Tax Exemption FY18 and After]])</f>
        <v>0</v>
      </c>
      <c r="BW73" s="17">
        <v>0</v>
      </c>
      <c r="BX73" s="17">
        <v>0</v>
      </c>
      <c r="BY73" s="17">
        <v>0</v>
      </c>
      <c r="BZ73" s="17">
        <f>SUM(Table2[[#This Row],[Energy Tax Savings Through FY17]:[Energy Tax Savings FY18 and After]])</f>
        <v>0</v>
      </c>
      <c r="CA73" s="17">
        <v>0</v>
      </c>
      <c r="CB73" s="17">
        <v>0</v>
      </c>
      <c r="CC73" s="17">
        <v>0</v>
      </c>
      <c r="CD73" s="18">
        <f>SUM(Table2[[#This Row],[Tax Exempt Bond Savings Through FY17]:[Tax Exempt Bond Savings FY18 and After]])</f>
        <v>0</v>
      </c>
      <c r="CE73" s="17">
        <v>0</v>
      </c>
      <c r="CF73" s="17">
        <v>10.4453</v>
      </c>
      <c r="CG73" s="17">
        <v>0</v>
      </c>
      <c r="CH73" s="18">
        <f>SUM(Table2[[#This Row],[Indirect and Induced Through FY17]:[Indirect and Induced FY18 and After]])</f>
        <v>10.4453</v>
      </c>
      <c r="CI73" s="17">
        <v>0</v>
      </c>
      <c r="CJ73" s="17">
        <v>38.211300000000001</v>
      </c>
      <c r="CK73" s="17">
        <v>0</v>
      </c>
      <c r="CL73" s="18">
        <f>SUM(Table2[[#This Row],[TOTAL Income Consumption Use Taxes Through FY17]:[TOTAL Income Consumption Use Taxes FY18 and After]])</f>
        <v>38.211300000000001</v>
      </c>
      <c r="CM73" s="17">
        <v>9.8040000000000003</v>
      </c>
      <c r="CN73" s="17">
        <v>541.37210000000005</v>
      </c>
      <c r="CO73" s="17">
        <v>139.32490000000001</v>
      </c>
      <c r="CP73" s="18">
        <f>SUM(Table2[[#This Row],[Assistance Provided Through FY17]:[Assistance Provided FY18 and After]])</f>
        <v>680.69700000000012</v>
      </c>
      <c r="CQ73" s="17">
        <v>0</v>
      </c>
      <c r="CR73" s="17">
        <v>0</v>
      </c>
      <c r="CS73" s="17">
        <v>0</v>
      </c>
      <c r="CT73" s="18">
        <f>SUM(Table2[[#This Row],[Recapture Cancellation Reduction Amount Through FY17]:[Recapture Cancellation Reduction Amount FY18 and After]])</f>
        <v>0</v>
      </c>
      <c r="CU73" s="17">
        <v>0</v>
      </c>
      <c r="CV73" s="17">
        <v>0</v>
      </c>
      <c r="CW73" s="17">
        <v>0</v>
      </c>
      <c r="CX73" s="18">
        <f>SUM(Table2[[#This Row],[Penalty Paid Through FY17]:[Penalty Paid FY18 and After]])</f>
        <v>0</v>
      </c>
      <c r="CY73" s="17">
        <v>9.8040000000000003</v>
      </c>
      <c r="CZ73" s="17">
        <v>541.37210000000005</v>
      </c>
      <c r="DA73" s="17">
        <v>139.32490000000001</v>
      </c>
      <c r="DB73" s="18">
        <f>SUM(Table2[[#This Row],[TOTAL Assistance Net of Recapture Penalties Through FY17]:[TOTAL Assistance Net of Recapture Penalties FY18 and After]])</f>
        <v>680.69700000000012</v>
      </c>
      <c r="DC73" s="17">
        <v>22.7623</v>
      </c>
      <c r="DD73" s="17">
        <v>632.36289999999997</v>
      </c>
      <c r="DE73" s="17">
        <v>323.47930000000002</v>
      </c>
      <c r="DF73" s="18">
        <f>SUM(Table2[[#This Row],[Company Direct Tax Revenue Before Assistance Through FY17]:[Company Direct Tax Revenue Before Assistance FY18 and After]])</f>
        <v>955.84220000000005</v>
      </c>
      <c r="DG73" s="17">
        <v>0</v>
      </c>
      <c r="DH73" s="17">
        <v>19.788399999999999</v>
      </c>
      <c r="DI73" s="17">
        <v>0</v>
      </c>
      <c r="DJ73" s="18">
        <f>SUM(Table2[[#This Row],[Indirect and Induced Tax Revenues Through FY17]:[Indirect and Induced Tax Revenues FY18 and After]])</f>
        <v>19.788399999999999</v>
      </c>
      <c r="DK73" s="17">
        <v>22.7623</v>
      </c>
      <c r="DL73" s="17">
        <v>652.15129999999999</v>
      </c>
      <c r="DM73" s="17">
        <v>323.47930000000002</v>
      </c>
      <c r="DN73" s="17">
        <f>SUM(Table2[[#This Row],[TOTAL Tax Revenues Before Assistance Through FY17]:[TOTAL Tax Revenues Before Assistance FY18 and After]])</f>
        <v>975.63059999999996</v>
      </c>
      <c r="DO73" s="17">
        <v>12.958299999999999</v>
      </c>
      <c r="DP73" s="17">
        <v>110.7792</v>
      </c>
      <c r="DQ73" s="17">
        <v>184.15440000000001</v>
      </c>
      <c r="DR73" s="20">
        <f>SUM(Table2[[#This Row],[TOTAL Tax Revenues Net of Assistance Recapture and Penalty Through FY17]:[TOTAL Tax Revenues Net of Assistance Recapture and Penalty FY18 and After]])</f>
        <v>294.93360000000001</v>
      </c>
      <c r="DS73" s="20">
        <v>0</v>
      </c>
      <c r="DT73" s="20">
        <v>0</v>
      </c>
      <c r="DU73" s="20">
        <v>0</v>
      </c>
      <c r="DV73" s="20">
        <v>0</v>
      </c>
      <c r="DW73" s="15">
        <v>0</v>
      </c>
      <c r="DX73" s="15">
        <v>0</v>
      </c>
      <c r="DY73" s="15">
        <v>0</v>
      </c>
      <c r="DZ73" s="15">
        <v>0</v>
      </c>
      <c r="EA73" s="15">
        <v>0</v>
      </c>
      <c r="EB73" s="15">
        <v>0</v>
      </c>
      <c r="EC73" s="15">
        <v>0</v>
      </c>
      <c r="ED73" s="15">
        <v>0</v>
      </c>
      <c r="EE73" s="15">
        <v>0</v>
      </c>
      <c r="EF73" s="15">
        <v>0</v>
      </c>
      <c r="EG73" s="15">
        <v>0</v>
      </c>
      <c r="EH73" s="15">
        <v>0</v>
      </c>
      <c r="EI73" s="15">
        <f>SUM(Table2[[#This Row],[Total Industrial Employees FY17]:[Total Other Employees FY17]])</f>
        <v>0</v>
      </c>
      <c r="EJ73" s="15">
        <f>SUM(Table2[[#This Row],[Number of Industrial Employees Earning More than Living Wage FY17]:[Number of Other Employees Earning More than Living Wage FY17]])</f>
        <v>0</v>
      </c>
      <c r="EK73" s="15">
        <v>0</v>
      </c>
    </row>
    <row r="74" spans="1:141" x14ac:dyDescent="0.2">
      <c r="A74" s="6">
        <v>94048</v>
      </c>
      <c r="B74" s="6" t="s">
        <v>1020</v>
      </c>
      <c r="C74" s="7" t="s">
        <v>1054</v>
      </c>
      <c r="D74" s="7" t="s">
        <v>9</v>
      </c>
      <c r="E74" s="33">
        <v>33</v>
      </c>
      <c r="F74" s="8" t="s">
        <v>2374</v>
      </c>
      <c r="G74" s="41" t="s">
        <v>1863</v>
      </c>
      <c r="H74" s="35">
        <v>35000</v>
      </c>
      <c r="I74" s="35">
        <v>128000</v>
      </c>
      <c r="J74" s="39" t="s">
        <v>3204</v>
      </c>
      <c r="K74" s="11" t="s">
        <v>2804</v>
      </c>
      <c r="L74" s="13" t="s">
        <v>3055</v>
      </c>
      <c r="M74" s="13" t="s">
        <v>2985</v>
      </c>
      <c r="N74" s="23">
        <v>18100000</v>
      </c>
      <c r="O74" s="6" t="s">
        <v>2518</v>
      </c>
      <c r="P74" s="15">
        <v>157</v>
      </c>
      <c r="Q74" s="15">
        <v>0</v>
      </c>
      <c r="R74" s="15">
        <v>33</v>
      </c>
      <c r="S74" s="15">
        <v>0</v>
      </c>
      <c r="T74" s="15">
        <v>0</v>
      </c>
      <c r="U74" s="15">
        <v>190</v>
      </c>
      <c r="V74" s="15">
        <v>111</v>
      </c>
      <c r="W74" s="15">
        <v>0</v>
      </c>
      <c r="X74" s="15">
        <v>0</v>
      </c>
      <c r="Y74" s="15">
        <v>242</v>
      </c>
      <c r="Z74" s="15">
        <v>102</v>
      </c>
      <c r="AA74" s="15">
        <v>100</v>
      </c>
      <c r="AB74" s="15">
        <v>0</v>
      </c>
      <c r="AC74" s="15">
        <v>0</v>
      </c>
      <c r="AD74" s="15">
        <v>0</v>
      </c>
      <c r="AE74" s="15">
        <v>0</v>
      </c>
      <c r="AF74" s="15">
        <v>100</v>
      </c>
      <c r="AG74" s="15" t="s">
        <v>1861</v>
      </c>
      <c r="AH74" s="15" t="s">
        <v>1861</v>
      </c>
      <c r="AI74" s="17">
        <v>0</v>
      </c>
      <c r="AJ74" s="17">
        <v>0</v>
      </c>
      <c r="AK74" s="17">
        <v>0</v>
      </c>
      <c r="AL74" s="17">
        <f>SUM(Table2[[#This Row],[Company Direct Land Through FY17]:[Company Direct Land FY18 and After]])</f>
        <v>0</v>
      </c>
      <c r="AM74" s="17">
        <v>0</v>
      </c>
      <c r="AN74" s="17">
        <v>0</v>
      </c>
      <c r="AO74" s="17">
        <v>0</v>
      </c>
      <c r="AP74" s="18">
        <f>SUM(Table2[[#This Row],[Company Direct Building Through FY17]:[Company Direct Building FY18 and After]])</f>
        <v>0</v>
      </c>
      <c r="AQ74" s="17">
        <v>0</v>
      </c>
      <c r="AR74" s="17">
        <v>296.47800000000001</v>
      </c>
      <c r="AS74" s="17">
        <v>0</v>
      </c>
      <c r="AT74" s="18">
        <f>SUM(Table2[[#This Row],[Mortgage Recording Tax Through FY17]:[Mortgage Recording Tax FY18 and After]])</f>
        <v>296.47800000000001</v>
      </c>
      <c r="AU74" s="17">
        <v>0</v>
      </c>
      <c r="AV74" s="17">
        <v>0</v>
      </c>
      <c r="AW74" s="17">
        <v>0</v>
      </c>
      <c r="AX74" s="18">
        <f>SUM(Table2[[#This Row],[Pilot Savings Through FY17]:[Pilot Savings FY18 and After]])</f>
        <v>0</v>
      </c>
      <c r="AY74" s="17">
        <v>0</v>
      </c>
      <c r="AZ74" s="17">
        <v>296.47800000000001</v>
      </c>
      <c r="BA74" s="17">
        <v>0</v>
      </c>
      <c r="BB74" s="18">
        <f>SUM(Table2[[#This Row],[Mortgage Recording Tax Exemption Through FY17]:[Mortgage Recording Tax Exemption FY18 and After]])</f>
        <v>296.47800000000001</v>
      </c>
      <c r="BC74" s="17">
        <v>73.911699999999996</v>
      </c>
      <c r="BD74" s="17">
        <v>272.82839999999999</v>
      </c>
      <c r="BE74" s="17">
        <v>1116.0173</v>
      </c>
      <c r="BF74" s="18">
        <f>SUM(Table2[[#This Row],[Indirect and Induced Land Through FY17]:[Indirect and Induced Land FY18 and After]])</f>
        <v>1388.8456999999999</v>
      </c>
      <c r="BG74" s="17">
        <v>137.2647</v>
      </c>
      <c r="BH74" s="17">
        <v>506.68130000000002</v>
      </c>
      <c r="BI74" s="17">
        <v>2072.6034</v>
      </c>
      <c r="BJ74" s="18">
        <f>SUM(Table2[[#This Row],[Indirect and Induced Building Through FY17]:[Indirect and Induced Building FY18 and After]])</f>
        <v>2579.2847000000002</v>
      </c>
      <c r="BK74" s="17">
        <v>211.1764</v>
      </c>
      <c r="BL74" s="17">
        <v>779.50969999999995</v>
      </c>
      <c r="BM74" s="17">
        <v>3188.6206999999999</v>
      </c>
      <c r="BN74" s="18">
        <f>SUM(Table2[[#This Row],[TOTAL Real Property Related Taxes Through FY17]:[TOTAL Real Property Related Taxes FY18 and After]])</f>
        <v>3968.1304</v>
      </c>
      <c r="BO74" s="17">
        <v>219.67429999999999</v>
      </c>
      <c r="BP74" s="17">
        <v>820.35159999999996</v>
      </c>
      <c r="BQ74" s="17">
        <v>3316.9301</v>
      </c>
      <c r="BR74" s="18">
        <f>SUM(Table2[[#This Row],[Company Direct Through FY17]:[Company Direct FY18 and After]])</f>
        <v>4137.2816999999995</v>
      </c>
      <c r="BS74" s="17">
        <v>0</v>
      </c>
      <c r="BT74" s="17">
        <v>0</v>
      </c>
      <c r="BU74" s="17">
        <v>0</v>
      </c>
      <c r="BV74" s="18">
        <f>SUM(Table2[[#This Row],[Sales Tax Exemption Through FY17]:[Sales Tax Exemption FY18 and After]])</f>
        <v>0</v>
      </c>
      <c r="BW74" s="17">
        <v>0</v>
      </c>
      <c r="BX74" s="17">
        <v>0</v>
      </c>
      <c r="BY74" s="17">
        <v>0</v>
      </c>
      <c r="BZ74" s="17">
        <f>SUM(Table2[[#This Row],[Energy Tax Savings Through FY17]:[Energy Tax Savings FY18 and After]])</f>
        <v>0</v>
      </c>
      <c r="CA74" s="17">
        <v>12.134600000000001</v>
      </c>
      <c r="CB74" s="17">
        <v>35.137900000000002</v>
      </c>
      <c r="CC74" s="17">
        <v>129.33349999999999</v>
      </c>
      <c r="CD74" s="18">
        <f>SUM(Table2[[#This Row],[Tax Exempt Bond Savings Through FY17]:[Tax Exempt Bond Savings FY18 and After]])</f>
        <v>164.47139999999999</v>
      </c>
      <c r="CE74" s="17">
        <v>253.0095</v>
      </c>
      <c r="CF74" s="17">
        <v>949.22299999999996</v>
      </c>
      <c r="CG74" s="17">
        <v>3820.2716999999998</v>
      </c>
      <c r="CH74" s="18">
        <f>SUM(Table2[[#This Row],[Indirect and Induced Through FY17]:[Indirect and Induced FY18 and After]])</f>
        <v>4769.4946999999993</v>
      </c>
      <c r="CI74" s="17">
        <v>460.54919999999998</v>
      </c>
      <c r="CJ74" s="17">
        <v>1734.4367</v>
      </c>
      <c r="CK74" s="17">
        <v>7007.8683000000001</v>
      </c>
      <c r="CL74" s="18">
        <f>SUM(Table2[[#This Row],[TOTAL Income Consumption Use Taxes Through FY17]:[TOTAL Income Consumption Use Taxes FY18 and After]])</f>
        <v>8742.3050000000003</v>
      </c>
      <c r="CM74" s="17">
        <v>12.134600000000001</v>
      </c>
      <c r="CN74" s="17">
        <v>331.61590000000001</v>
      </c>
      <c r="CO74" s="17">
        <v>129.33349999999999</v>
      </c>
      <c r="CP74" s="18">
        <f>SUM(Table2[[#This Row],[Assistance Provided Through FY17]:[Assistance Provided FY18 and After]])</f>
        <v>460.94939999999997</v>
      </c>
      <c r="CQ74" s="17">
        <v>0</v>
      </c>
      <c r="CR74" s="17">
        <v>0</v>
      </c>
      <c r="CS74" s="17">
        <v>0</v>
      </c>
      <c r="CT74" s="18">
        <f>SUM(Table2[[#This Row],[Recapture Cancellation Reduction Amount Through FY17]:[Recapture Cancellation Reduction Amount FY18 and After]])</f>
        <v>0</v>
      </c>
      <c r="CU74" s="17">
        <v>0</v>
      </c>
      <c r="CV74" s="17">
        <v>0</v>
      </c>
      <c r="CW74" s="17">
        <v>0</v>
      </c>
      <c r="CX74" s="18">
        <f>SUM(Table2[[#This Row],[Penalty Paid Through FY17]:[Penalty Paid FY18 and After]])</f>
        <v>0</v>
      </c>
      <c r="CY74" s="17">
        <v>12.134600000000001</v>
      </c>
      <c r="CZ74" s="17">
        <v>331.61590000000001</v>
      </c>
      <c r="DA74" s="17">
        <v>129.33349999999999</v>
      </c>
      <c r="DB74" s="18">
        <f>SUM(Table2[[#This Row],[TOTAL Assistance Net of Recapture Penalties Through FY17]:[TOTAL Assistance Net of Recapture Penalties FY18 and After]])</f>
        <v>460.94939999999997</v>
      </c>
      <c r="DC74" s="17">
        <v>219.67429999999999</v>
      </c>
      <c r="DD74" s="17">
        <v>1116.8296</v>
      </c>
      <c r="DE74" s="17">
        <v>3316.9301</v>
      </c>
      <c r="DF74" s="18">
        <f>SUM(Table2[[#This Row],[Company Direct Tax Revenue Before Assistance Through FY17]:[Company Direct Tax Revenue Before Assistance FY18 and After]])</f>
        <v>4433.7597000000005</v>
      </c>
      <c r="DG74" s="17">
        <v>464.1859</v>
      </c>
      <c r="DH74" s="17">
        <v>1728.7327</v>
      </c>
      <c r="DI74" s="17">
        <v>7008.8923999999997</v>
      </c>
      <c r="DJ74" s="18">
        <f>SUM(Table2[[#This Row],[Indirect and Induced Tax Revenues Through FY17]:[Indirect and Induced Tax Revenues FY18 and After]])</f>
        <v>8737.6250999999993</v>
      </c>
      <c r="DK74" s="17">
        <v>683.86019999999996</v>
      </c>
      <c r="DL74" s="17">
        <v>2845.5623000000001</v>
      </c>
      <c r="DM74" s="17">
        <v>10325.8225</v>
      </c>
      <c r="DN74" s="17">
        <f>SUM(Table2[[#This Row],[TOTAL Tax Revenues Before Assistance Through FY17]:[TOTAL Tax Revenues Before Assistance FY18 and After]])</f>
        <v>13171.3848</v>
      </c>
      <c r="DO74" s="17">
        <v>671.72559999999999</v>
      </c>
      <c r="DP74" s="17">
        <v>2513.9463999999998</v>
      </c>
      <c r="DQ74" s="17">
        <v>10196.489</v>
      </c>
      <c r="DR74" s="20">
        <f>SUM(Table2[[#This Row],[TOTAL Tax Revenues Net of Assistance Recapture and Penalty Through FY17]:[TOTAL Tax Revenues Net of Assistance Recapture and Penalty FY18 and After]])</f>
        <v>12710.435399999998</v>
      </c>
      <c r="DS74" s="20">
        <v>0</v>
      </c>
      <c r="DT74" s="20">
        <v>0</v>
      </c>
      <c r="DU74" s="20">
        <v>0</v>
      </c>
      <c r="DV74" s="20">
        <v>0</v>
      </c>
      <c r="DW74" s="15">
        <v>0</v>
      </c>
      <c r="DX74" s="15">
        <v>0</v>
      </c>
      <c r="DY74" s="15">
        <v>0</v>
      </c>
      <c r="DZ74" s="15">
        <v>190</v>
      </c>
      <c r="EA74" s="15">
        <v>0</v>
      </c>
      <c r="EB74" s="15">
        <v>0</v>
      </c>
      <c r="EC74" s="15">
        <v>0</v>
      </c>
      <c r="ED74" s="15">
        <v>190</v>
      </c>
      <c r="EE74" s="15">
        <v>0</v>
      </c>
      <c r="EF74" s="15">
        <v>0</v>
      </c>
      <c r="EG74" s="15">
        <v>0</v>
      </c>
      <c r="EH74" s="15">
        <v>100</v>
      </c>
      <c r="EI74" s="15">
        <f>SUM(Table2[[#This Row],[Total Industrial Employees FY17]:[Total Other Employees FY17]])</f>
        <v>190</v>
      </c>
      <c r="EJ74" s="15">
        <f>SUM(Table2[[#This Row],[Number of Industrial Employees Earning More than Living Wage FY17]:[Number of Other Employees Earning More than Living Wage FY17]])</f>
        <v>190</v>
      </c>
      <c r="EK74" s="15">
        <v>100</v>
      </c>
    </row>
    <row r="75" spans="1:141" x14ac:dyDescent="0.2">
      <c r="A75" s="6">
        <v>92926</v>
      </c>
      <c r="B75" s="6" t="s">
        <v>317</v>
      </c>
      <c r="C75" s="7" t="s">
        <v>1729</v>
      </c>
      <c r="D75" s="7" t="s">
        <v>19</v>
      </c>
      <c r="E75" s="33">
        <v>4</v>
      </c>
      <c r="F75" s="8" t="s">
        <v>2083</v>
      </c>
      <c r="G75" s="41" t="s">
        <v>1981</v>
      </c>
      <c r="H75" s="35">
        <v>131251</v>
      </c>
      <c r="I75" s="35">
        <v>3644815</v>
      </c>
      <c r="J75" s="39" t="s">
        <v>3273</v>
      </c>
      <c r="K75" s="11" t="s">
        <v>2509</v>
      </c>
      <c r="L75" s="13" t="s">
        <v>2665</v>
      </c>
      <c r="M75" s="13" t="s">
        <v>2611</v>
      </c>
      <c r="N75" s="23">
        <v>622000000</v>
      </c>
      <c r="O75" s="6" t="s">
        <v>2666</v>
      </c>
      <c r="P75" s="15">
        <v>13</v>
      </c>
      <c r="Q75" s="15">
        <v>0</v>
      </c>
      <c r="R75" s="15">
        <v>6435</v>
      </c>
      <c r="S75" s="15">
        <v>0</v>
      </c>
      <c r="T75" s="15">
        <v>0</v>
      </c>
      <c r="U75" s="15">
        <v>6448</v>
      </c>
      <c r="V75" s="15">
        <v>7915</v>
      </c>
      <c r="W75" s="15">
        <v>0</v>
      </c>
      <c r="X75" s="15">
        <v>4200</v>
      </c>
      <c r="Y75" s="15">
        <v>2995</v>
      </c>
      <c r="Z75" s="15">
        <v>0</v>
      </c>
      <c r="AA75" s="15">
        <v>37</v>
      </c>
      <c r="AB75" s="15">
        <v>0</v>
      </c>
      <c r="AC75" s="15">
        <v>1</v>
      </c>
      <c r="AD75" s="15">
        <v>5</v>
      </c>
      <c r="AE75" s="15">
        <v>11</v>
      </c>
      <c r="AF75" s="15">
        <v>37</v>
      </c>
      <c r="AG75" s="15" t="s">
        <v>1860</v>
      </c>
      <c r="AH75" s="15" t="s">
        <v>1861</v>
      </c>
      <c r="AI75" s="17">
        <v>2099857.4227</v>
      </c>
      <c r="AJ75" s="17">
        <v>994611.4118</v>
      </c>
      <c r="AK75" s="17">
        <v>7997348.9541999996</v>
      </c>
      <c r="AL75" s="17">
        <f>SUM(Table2[[#This Row],[Company Direct Land Through FY17]:[Company Direct Land FY18 and After]])</f>
        <v>8991960.3660000004</v>
      </c>
      <c r="AM75" s="17">
        <v>280059.42920000001</v>
      </c>
      <c r="AN75" s="17">
        <v>384427.1053</v>
      </c>
      <c r="AO75" s="17">
        <v>1066611.9321999999</v>
      </c>
      <c r="AP75" s="18">
        <f>SUM(Table2[[#This Row],[Company Direct Building Through FY17]:[Company Direct Building FY18 and After]])</f>
        <v>1451039.0374999999</v>
      </c>
      <c r="AQ75" s="17">
        <v>0</v>
      </c>
      <c r="AR75" s="17">
        <v>11404.25</v>
      </c>
      <c r="AS75" s="17">
        <v>0</v>
      </c>
      <c r="AT75" s="18">
        <f>SUM(Table2[[#This Row],[Mortgage Recording Tax Through FY17]:[Mortgage Recording Tax FY18 and After]])</f>
        <v>11404.25</v>
      </c>
      <c r="AU75" s="17">
        <v>0</v>
      </c>
      <c r="AV75" s="17">
        <v>0</v>
      </c>
      <c r="AW75" s="17">
        <v>0</v>
      </c>
      <c r="AX75" s="18">
        <f>SUM(Table2[[#This Row],[Pilot Savings Through FY17]:[Pilot Savings FY18 and After]])</f>
        <v>0</v>
      </c>
      <c r="AY75" s="17">
        <v>0</v>
      </c>
      <c r="AZ75" s="17">
        <v>11404.25</v>
      </c>
      <c r="BA75" s="17">
        <v>0</v>
      </c>
      <c r="BB75" s="18">
        <f>SUM(Table2[[#This Row],[Mortgage Recording Tax Exemption Through FY17]:[Mortgage Recording Tax Exemption FY18 and After]])</f>
        <v>11404.25</v>
      </c>
      <c r="BC75" s="17">
        <v>33250.334600000002</v>
      </c>
      <c r="BD75" s="17">
        <v>127616.86569999999</v>
      </c>
      <c r="BE75" s="17">
        <v>126634.5637</v>
      </c>
      <c r="BF75" s="18">
        <f>SUM(Table2[[#This Row],[Indirect and Induced Land Through FY17]:[Indirect and Induced Land FY18 and After]])</f>
        <v>254251.42939999999</v>
      </c>
      <c r="BG75" s="17">
        <v>61750.621400000004</v>
      </c>
      <c r="BH75" s="17">
        <v>237002.75049999999</v>
      </c>
      <c r="BI75" s="17">
        <v>235178.47529999999</v>
      </c>
      <c r="BJ75" s="18">
        <f>SUM(Table2[[#This Row],[Indirect and Induced Building Through FY17]:[Indirect and Induced Building FY18 and After]])</f>
        <v>472181.22580000001</v>
      </c>
      <c r="BK75" s="17">
        <v>2474917.8078999999</v>
      </c>
      <c r="BL75" s="17">
        <v>1743658.1333000001</v>
      </c>
      <c r="BM75" s="17">
        <v>9425773.9254000001</v>
      </c>
      <c r="BN75" s="18">
        <f>SUM(Table2[[#This Row],[TOTAL Real Property Related Taxes Through FY17]:[TOTAL Real Property Related Taxes FY18 and After]])</f>
        <v>11169432.058700001</v>
      </c>
      <c r="BO75" s="17">
        <v>113533.6332</v>
      </c>
      <c r="BP75" s="17">
        <v>562499.9584</v>
      </c>
      <c r="BQ75" s="17">
        <v>432395.11070000002</v>
      </c>
      <c r="BR75" s="18">
        <f>SUM(Table2[[#This Row],[Company Direct Through FY17]:[Company Direct FY18 and After]])</f>
        <v>994895.06909999996</v>
      </c>
      <c r="BS75" s="17">
        <v>0</v>
      </c>
      <c r="BT75" s="17">
        <v>8270.5732000000007</v>
      </c>
      <c r="BU75" s="17">
        <v>30229.426800000001</v>
      </c>
      <c r="BV75" s="18">
        <f>SUM(Table2[[#This Row],[Sales Tax Exemption Through FY17]:[Sales Tax Exemption FY18 and After]])</f>
        <v>38500</v>
      </c>
      <c r="BW75" s="17">
        <v>0</v>
      </c>
      <c r="BX75" s="17">
        <v>0</v>
      </c>
      <c r="BY75" s="17">
        <v>0</v>
      </c>
      <c r="BZ75" s="17">
        <f>SUM(Table2[[#This Row],[Energy Tax Savings Through FY17]:[Energy Tax Savings FY18 and After]])</f>
        <v>0</v>
      </c>
      <c r="CA75" s="17">
        <v>0</v>
      </c>
      <c r="CB75" s="17">
        <v>0</v>
      </c>
      <c r="CC75" s="17">
        <v>0</v>
      </c>
      <c r="CD75" s="18">
        <f>SUM(Table2[[#This Row],[Tax Exempt Bond Savings Through FY17]:[Tax Exempt Bond Savings FY18 and After]])</f>
        <v>0</v>
      </c>
      <c r="CE75" s="17">
        <v>95150.5913</v>
      </c>
      <c r="CF75" s="17">
        <v>403247.98109999998</v>
      </c>
      <c r="CG75" s="17">
        <v>362382.92810000002</v>
      </c>
      <c r="CH75" s="18">
        <f>SUM(Table2[[#This Row],[Indirect and Induced Through FY17]:[Indirect and Induced FY18 and After]])</f>
        <v>765630.90919999999</v>
      </c>
      <c r="CI75" s="17">
        <v>208684.22450000001</v>
      </c>
      <c r="CJ75" s="17">
        <v>957477.36629999999</v>
      </c>
      <c r="CK75" s="17">
        <v>764548.61199999996</v>
      </c>
      <c r="CL75" s="18">
        <f>SUM(Table2[[#This Row],[TOTAL Income Consumption Use Taxes Through FY17]:[TOTAL Income Consumption Use Taxes FY18 and After]])</f>
        <v>1722025.9783000001</v>
      </c>
      <c r="CM75" s="17">
        <v>0</v>
      </c>
      <c r="CN75" s="17">
        <v>19674.823199999999</v>
      </c>
      <c r="CO75" s="17">
        <v>30229.426800000001</v>
      </c>
      <c r="CP75" s="18">
        <f>SUM(Table2[[#This Row],[Assistance Provided Through FY17]:[Assistance Provided FY18 and After]])</f>
        <v>49904.25</v>
      </c>
      <c r="CQ75" s="17">
        <v>0</v>
      </c>
      <c r="CR75" s="17">
        <v>1286.6079999999999</v>
      </c>
      <c r="CS75" s="17">
        <v>0</v>
      </c>
      <c r="CT75" s="18">
        <f>SUM(Table2[[#This Row],[Recapture Cancellation Reduction Amount Through FY17]:[Recapture Cancellation Reduction Amount FY18 and After]])</f>
        <v>1286.6079999999999</v>
      </c>
      <c r="CU75" s="17">
        <v>0</v>
      </c>
      <c r="CV75" s="17">
        <v>0</v>
      </c>
      <c r="CW75" s="17">
        <v>0</v>
      </c>
      <c r="CX75" s="18">
        <f>SUM(Table2[[#This Row],[Penalty Paid Through FY17]:[Penalty Paid FY18 and After]])</f>
        <v>0</v>
      </c>
      <c r="CY75" s="17">
        <v>0</v>
      </c>
      <c r="CZ75" s="17">
        <v>18388.215199999999</v>
      </c>
      <c r="DA75" s="17">
        <v>30229.426800000001</v>
      </c>
      <c r="DB75" s="18">
        <f>SUM(Table2[[#This Row],[TOTAL Assistance Net of Recapture Penalties Through FY17]:[TOTAL Assistance Net of Recapture Penalties FY18 and After]])</f>
        <v>48617.642</v>
      </c>
      <c r="DC75" s="17">
        <v>2493450.4851000002</v>
      </c>
      <c r="DD75" s="17">
        <v>1952942.7254999999</v>
      </c>
      <c r="DE75" s="17">
        <v>9496355.9970999993</v>
      </c>
      <c r="DF75" s="18">
        <f>SUM(Table2[[#This Row],[Company Direct Tax Revenue Before Assistance Through FY17]:[Company Direct Tax Revenue Before Assistance FY18 and After]])</f>
        <v>11449298.7226</v>
      </c>
      <c r="DG75" s="17">
        <v>190151.54730000001</v>
      </c>
      <c r="DH75" s="17">
        <v>767867.59730000002</v>
      </c>
      <c r="DI75" s="17">
        <v>724195.96710000001</v>
      </c>
      <c r="DJ75" s="18">
        <f>SUM(Table2[[#This Row],[Indirect and Induced Tax Revenues Through FY17]:[Indirect and Induced Tax Revenues FY18 and After]])</f>
        <v>1492063.5644</v>
      </c>
      <c r="DK75" s="17">
        <v>2683602.0323999999</v>
      </c>
      <c r="DL75" s="17">
        <v>2720810.3228000002</v>
      </c>
      <c r="DM75" s="17">
        <v>10220551.964199999</v>
      </c>
      <c r="DN75" s="17">
        <f>SUM(Table2[[#This Row],[TOTAL Tax Revenues Before Assistance Through FY17]:[TOTAL Tax Revenues Before Assistance FY18 and After]])</f>
        <v>12941362.287</v>
      </c>
      <c r="DO75" s="17">
        <v>2683602.0323999999</v>
      </c>
      <c r="DP75" s="17">
        <v>2702422.1076000002</v>
      </c>
      <c r="DQ75" s="17">
        <v>10190322.5374</v>
      </c>
      <c r="DR75" s="20">
        <f>SUM(Table2[[#This Row],[TOTAL Tax Revenues Net of Assistance Recapture and Penalty Through FY17]:[TOTAL Tax Revenues Net of Assistance Recapture and Penalty FY18 and After]])</f>
        <v>12892744.645</v>
      </c>
      <c r="DS75" s="20">
        <v>0</v>
      </c>
      <c r="DT75" s="20">
        <v>0</v>
      </c>
      <c r="DU75" s="20">
        <v>0</v>
      </c>
      <c r="DV75" s="20">
        <v>0</v>
      </c>
      <c r="DW75" s="15">
        <v>0</v>
      </c>
      <c r="DX75" s="15">
        <v>0</v>
      </c>
      <c r="DY75" s="15">
        <v>42</v>
      </c>
      <c r="DZ75" s="15">
        <v>6406</v>
      </c>
      <c r="EA75" s="15">
        <v>0</v>
      </c>
      <c r="EB75" s="15">
        <v>0</v>
      </c>
      <c r="EC75" s="15">
        <v>42</v>
      </c>
      <c r="ED75" s="15">
        <v>6393</v>
      </c>
      <c r="EE75" s="15">
        <v>0</v>
      </c>
      <c r="EF75" s="15">
        <v>0</v>
      </c>
      <c r="EG75" s="15">
        <v>100</v>
      </c>
      <c r="EH75" s="15">
        <v>99.8</v>
      </c>
      <c r="EI75" s="15">
        <f>SUM(Table2[[#This Row],[Total Industrial Employees FY17]:[Total Other Employees FY17]])</f>
        <v>6448</v>
      </c>
      <c r="EJ75" s="15">
        <f>SUM(Table2[[#This Row],[Number of Industrial Employees Earning More than Living Wage FY17]:[Number of Other Employees Earning More than Living Wage FY17]])</f>
        <v>6435</v>
      </c>
      <c r="EK75" s="15">
        <v>99.798387096774192</v>
      </c>
    </row>
    <row r="76" spans="1:141" x14ac:dyDescent="0.2">
      <c r="A76" s="6">
        <v>92837</v>
      </c>
      <c r="B76" s="6" t="s">
        <v>17</v>
      </c>
      <c r="C76" s="7" t="s">
        <v>18</v>
      </c>
      <c r="D76" s="7" t="s">
        <v>19</v>
      </c>
      <c r="E76" s="33">
        <v>7</v>
      </c>
      <c r="F76" s="8" t="s">
        <v>2067</v>
      </c>
      <c r="G76" s="41" t="s">
        <v>1977</v>
      </c>
      <c r="H76" s="35">
        <v>17661</v>
      </c>
      <c r="I76" s="35">
        <v>212000</v>
      </c>
      <c r="J76" s="39" t="s">
        <v>3267</v>
      </c>
      <c r="K76" s="11" t="s">
        <v>2519</v>
      </c>
      <c r="L76" s="13" t="s">
        <v>2478</v>
      </c>
      <c r="M76" s="13" t="s">
        <v>2653</v>
      </c>
      <c r="N76" s="23">
        <v>6395000</v>
      </c>
      <c r="O76" s="6" t="s">
        <v>2518</v>
      </c>
      <c r="P76" s="15">
        <v>0</v>
      </c>
      <c r="Q76" s="15">
        <v>0</v>
      </c>
      <c r="R76" s="15">
        <v>0</v>
      </c>
      <c r="S76" s="15">
        <v>0</v>
      </c>
      <c r="T76" s="15">
        <v>0</v>
      </c>
      <c r="U76" s="15">
        <v>0</v>
      </c>
      <c r="V76" s="15">
        <v>377</v>
      </c>
      <c r="W76" s="15">
        <v>0</v>
      </c>
      <c r="X76" s="15">
        <v>0</v>
      </c>
      <c r="Y76" s="15">
        <v>269</v>
      </c>
      <c r="Z76" s="15">
        <v>2</v>
      </c>
      <c r="AA76" s="15">
        <v>0</v>
      </c>
      <c r="AB76" s="15">
        <v>0</v>
      </c>
      <c r="AC76" s="15">
        <v>0</v>
      </c>
      <c r="AD76" s="15">
        <v>0</v>
      </c>
      <c r="AE76" s="15">
        <v>0</v>
      </c>
      <c r="AF76" s="15">
        <v>0</v>
      </c>
      <c r="AG76" s="15"/>
      <c r="AH76" s="15"/>
      <c r="AI76" s="17">
        <v>0</v>
      </c>
      <c r="AJ76" s="17">
        <v>0</v>
      </c>
      <c r="AK76" s="17">
        <v>0</v>
      </c>
      <c r="AL76" s="17">
        <f>SUM(Table2[[#This Row],[Company Direct Land Through FY17]:[Company Direct Land FY18 and After]])</f>
        <v>0</v>
      </c>
      <c r="AM76" s="17">
        <v>0</v>
      </c>
      <c r="AN76" s="17">
        <v>0</v>
      </c>
      <c r="AO76" s="17">
        <v>0</v>
      </c>
      <c r="AP76" s="18">
        <f>SUM(Table2[[#This Row],[Company Direct Building Through FY17]:[Company Direct Building FY18 and After]])</f>
        <v>0</v>
      </c>
      <c r="AQ76" s="17">
        <v>0</v>
      </c>
      <c r="AR76" s="17">
        <v>124.5694</v>
      </c>
      <c r="AS76" s="17">
        <v>0</v>
      </c>
      <c r="AT76" s="18">
        <f>SUM(Table2[[#This Row],[Mortgage Recording Tax Through FY17]:[Mortgage Recording Tax FY18 and After]])</f>
        <v>124.5694</v>
      </c>
      <c r="AU76" s="17">
        <v>0</v>
      </c>
      <c r="AV76" s="17">
        <v>0</v>
      </c>
      <c r="AW76" s="17">
        <v>0</v>
      </c>
      <c r="AX76" s="18">
        <f>SUM(Table2[[#This Row],[Pilot Savings Through FY17]:[Pilot Savings FY18 and After]])</f>
        <v>0</v>
      </c>
      <c r="AY76" s="17">
        <v>0</v>
      </c>
      <c r="AZ76" s="17">
        <v>124.5694</v>
      </c>
      <c r="BA76" s="17">
        <v>0</v>
      </c>
      <c r="BB76" s="18">
        <f>SUM(Table2[[#This Row],[Mortgage Recording Tax Exemption Through FY17]:[Mortgage Recording Tax Exemption FY18 and After]])</f>
        <v>124.5694</v>
      </c>
      <c r="BC76" s="17">
        <v>251.03370000000001</v>
      </c>
      <c r="BD76" s="17">
        <v>1946.6549</v>
      </c>
      <c r="BE76" s="17">
        <v>637.60860000000002</v>
      </c>
      <c r="BF76" s="18">
        <f>SUM(Table2[[#This Row],[Indirect and Induced Land Through FY17]:[Indirect and Induced Land FY18 and After]])</f>
        <v>2584.2635</v>
      </c>
      <c r="BG76" s="17">
        <v>466.20549999999997</v>
      </c>
      <c r="BH76" s="17">
        <v>3615.2154999999998</v>
      </c>
      <c r="BI76" s="17">
        <v>1184.1302000000001</v>
      </c>
      <c r="BJ76" s="18">
        <f>SUM(Table2[[#This Row],[Indirect and Induced Building Through FY17]:[Indirect and Induced Building FY18 and After]])</f>
        <v>4799.3456999999999</v>
      </c>
      <c r="BK76" s="17">
        <v>717.23919999999998</v>
      </c>
      <c r="BL76" s="17">
        <v>5561.8703999999998</v>
      </c>
      <c r="BM76" s="17">
        <v>1821.7388000000001</v>
      </c>
      <c r="BN76" s="18">
        <f>SUM(Table2[[#This Row],[TOTAL Real Property Related Taxes Through FY17]:[TOTAL Real Property Related Taxes FY18 and After]])</f>
        <v>7383.6091999999999</v>
      </c>
      <c r="BO76" s="17">
        <v>623.72029999999995</v>
      </c>
      <c r="BP76" s="17">
        <v>5412.0286999999998</v>
      </c>
      <c r="BQ76" s="17">
        <v>1584.2067</v>
      </c>
      <c r="BR76" s="18">
        <f>SUM(Table2[[#This Row],[Company Direct Through FY17]:[Company Direct FY18 and After]])</f>
        <v>6996.2353999999996</v>
      </c>
      <c r="BS76" s="17">
        <v>0</v>
      </c>
      <c r="BT76" s="17">
        <v>0</v>
      </c>
      <c r="BU76" s="17">
        <v>0</v>
      </c>
      <c r="BV76" s="18">
        <f>SUM(Table2[[#This Row],[Sales Tax Exemption Through FY17]:[Sales Tax Exemption FY18 and After]])</f>
        <v>0</v>
      </c>
      <c r="BW76" s="17">
        <v>0</v>
      </c>
      <c r="BX76" s="17">
        <v>0</v>
      </c>
      <c r="BY76" s="17">
        <v>0</v>
      </c>
      <c r="BZ76" s="17">
        <f>SUM(Table2[[#This Row],[Energy Tax Savings Through FY17]:[Energy Tax Savings FY18 and After]])</f>
        <v>0</v>
      </c>
      <c r="CA76" s="17">
        <v>0.41389999999999999</v>
      </c>
      <c r="CB76" s="17">
        <v>15.105399999999999</v>
      </c>
      <c r="CC76" s="17">
        <v>0.83830000000000005</v>
      </c>
      <c r="CD76" s="18">
        <f>SUM(Table2[[#This Row],[Tax Exempt Bond Savings Through FY17]:[Tax Exempt Bond Savings FY18 and After]])</f>
        <v>15.9437</v>
      </c>
      <c r="CE76" s="17">
        <v>718.36900000000003</v>
      </c>
      <c r="CF76" s="17">
        <v>6509.0249999999996</v>
      </c>
      <c r="CG76" s="17">
        <v>1824.6080999999999</v>
      </c>
      <c r="CH76" s="18">
        <f>SUM(Table2[[#This Row],[Indirect and Induced Through FY17]:[Indirect and Induced FY18 and After]])</f>
        <v>8333.6330999999991</v>
      </c>
      <c r="CI76" s="17">
        <v>1341.6754000000001</v>
      </c>
      <c r="CJ76" s="17">
        <v>11905.9483</v>
      </c>
      <c r="CK76" s="17">
        <v>3407.9765000000002</v>
      </c>
      <c r="CL76" s="18">
        <f>SUM(Table2[[#This Row],[TOTAL Income Consumption Use Taxes Through FY17]:[TOTAL Income Consumption Use Taxes FY18 and After]])</f>
        <v>15313.924800000001</v>
      </c>
      <c r="CM76" s="17">
        <v>0.41389999999999999</v>
      </c>
      <c r="CN76" s="17">
        <v>139.6748</v>
      </c>
      <c r="CO76" s="17">
        <v>0.83830000000000005</v>
      </c>
      <c r="CP76" s="18">
        <f>SUM(Table2[[#This Row],[Assistance Provided Through FY17]:[Assistance Provided FY18 and After]])</f>
        <v>140.51310000000001</v>
      </c>
      <c r="CQ76" s="17">
        <v>0</v>
      </c>
      <c r="CR76" s="17">
        <v>0</v>
      </c>
      <c r="CS76" s="17">
        <v>0</v>
      </c>
      <c r="CT76" s="18">
        <f>SUM(Table2[[#This Row],[Recapture Cancellation Reduction Amount Through FY17]:[Recapture Cancellation Reduction Amount FY18 and After]])</f>
        <v>0</v>
      </c>
      <c r="CU76" s="17">
        <v>0</v>
      </c>
      <c r="CV76" s="17">
        <v>0</v>
      </c>
      <c r="CW76" s="17">
        <v>0</v>
      </c>
      <c r="CX76" s="18">
        <f>SUM(Table2[[#This Row],[Penalty Paid Through FY17]:[Penalty Paid FY18 and After]])</f>
        <v>0</v>
      </c>
      <c r="CY76" s="17">
        <v>0.41389999999999999</v>
      </c>
      <c r="CZ76" s="17">
        <v>139.6748</v>
      </c>
      <c r="DA76" s="17">
        <v>0.83830000000000005</v>
      </c>
      <c r="DB76" s="18">
        <f>SUM(Table2[[#This Row],[TOTAL Assistance Net of Recapture Penalties Through FY17]:[TOTAL Assistance Net of Recapture Penalties FY18 and After]])</f>
        <v>140.51310000000001</v>
      </c>
      <c r="DC76" s="17">
        <v>623.72029999999995</v>
      </c>
      <c r="DD76" s="17">
        <v>5536.5981000000002</v>
      </c>
      <c r="DE76" s="17">
        <v>1584.2067</v>
      </c>
      <c r="DF76" s="18">
        <f>SUM(Table2[[#This Row],[Company Direct Tax Revenue Before Assistance Through FY17]:[Company Direct Tax Revenue Before Assistance FY18 and After]])</f>
        <v>7120.8047999999999</v>
      </c>
      <c r="DG76" s="17">
        <v>1435.6081999999999</v>
      </c>
      <c r="DH76" s="17">
        <v>12070.895399999999</v>
      </c>
      <c r="DI76" s="17">
        <v>3646.3469</v>
      </c>
      <c r="DJ76" s="18">
        <f>SUM(Table2[[#This Row],[Indirect and Induced Tax Revenues Through FY17]:[Indirect and Induced Tax Revenues FY18 and After]])</f>
        <v>15717.2423</v>
      </c>
      <c r="DK76" s="17">
        <v>2059.3285000000001</v>
      </c>
      <c r="DL76" s="17">
        <v>17607.4935</v>
      </c>
      <c r="DM76" s="17">
        <v>5230.5536000000002</v>
      </c>
      <c r="DN76" s="17">
        <f>SUM(Table2[[#This Row],[TOTAL Tax Revenues Before Assistance Through FY17]:[TOTAL Tax Revenues Before Assistance FY18 and After]])</f>
        <v>22838.0471</v>
      </c>
      <c r="DO76" s="17">
        <v>2058.9146000000001</v>
      </c>
      <c r="DP76" s="17">
        <v>17467.8187</v>
      </c>
      <c r="DQ76" s="17">
        <v>5229.7152999999998</v>
      </c>
      <c r="DR76" s="20">
        <f>SUM(Table2[[#This Row],[TOTAL Tax Revenues Net of Assistance Recapture and Penalty Through FY17]:[TOTAL Tax Revenues Net of Assistance Recapture and Penalty FY18 and After]])</f>
        <v>22697.534</v>
      </c>
      <c r="DS76" s="20">
        <v>0</v>
      </c>
      <c r="DT76" s="20">
        <v>0</v>
      </c>
      <c r="DU76" s="20">
        <v>0</v>
      </c>
      <c r="DV76" s="20">
        <v>0</v>
      </c>
      <c r="DW76" s="15">
        <v>0</v>
      </c>
      <c r="DX76" s="15">
        <v>0</v>
      </c>
      <c r="DY76" s="15">
        <v>0</v>
      </c>
      <c r="DZ76" s="15">
        <v>0</v>
      </c>
      <c r="EA76" s="15">
        <v>0</v>
      </c>
      <c r="EB76" s="15">
        <v>0</v>
      </c>
      <c r="EC76" s="15">
        <v>0</v>
      </c>
      <c r="ED76" s="15">
        <v>0</v>
      </c>
      <c r="EE76" s="15">
        <v>0</v>
      </c>
      <c r="EF76" s="15">
        <v>0</v>
      </c>
      <c r="EG76" s="15">
        <v>0</v>
      </c>
      <c r="EH76" s="15">
        <v>0</v>
      </c>
      <c r="EI76" s="15">
        <v>0</v>
      </c>
      <c r="EJ76" s="15">
        <v>0</v>
      </c>
      <c r="EK76" s="15">
        <v>0</v>
      </c>
    </row>
    <row r="77" spans="1:141" x14ac:dyDescent="0.2">
      <c r="A77" s="6">
        <v>92313</v>
      </c>
      <c r="B77" s="6" t="s">
        <v>100</v>
      </c>
      <c r="C77" s="7" t="s">
        <v>101</v>
      </c>
      <c r="D77" s="7" t="s">
        <v>12</v>
      </c>
      <c r="E77" s="33">
        <v>26</v>
      </c>
      <c r="F77" s="8" t="s">
        <v>1910</v>
      </c>
      <c r="G77" s="41" t="s">
        <v>1911</v>
      </c>
      <c r="H77" s="35">
        <v>15000</v>
      </c>
      <c r="I77" s="35">
        <v>27000</v>
      </c>
      <c r="J77" s="39" t="s">
        <v>3197</v>
      </c>
      <c r="K77" s="11" t="s">
        <v>2453</v>
      </c>
      <c r="L77" s="13" t="s">
        <v>2506</v>
      </c>
      <c r="M77" s="13" t="s">
        <v>2493</v>
      </c>
      <c r="N77" s="23">
        <v>2025000</v>
      </c>
      <c r="O77" s="6" t="s">
        <v>2490</v>
      </c>
      <c r="P77" s="15">
        <v>0</v>
      </c>
      <c r="Q77" s="15">
        <v>0</v>
      </c>
      <c r="R77" s="15">
        <v>41</v>
      </c>
      <c r="S77" s="15">
        <v>0</v>
      </c>
      <c r="T77" s="15">
        <v>0</v>
      </c>
      <c r="U77" s="15">
        <v>41</v>
      </c>
      <c r="V77" s="15">
        <v>41</v>
      </c>
      <c r="W77" s="15">
        <v>0</v>
      </c>
      <c r="X77" s="15">
        <v>0</v>
      </c>
      <c r="Y77" s="15">
        <v>0</v>
      </c>
      <c r="Z77" s="15">
        <v>10</v>
      </c>
      <c r="AA77" s="15">
        <v>100</v>
      </c>
      <c r="AB77" s="15">
        <v>0</v>
      </c>
      <c r="AC77" s="15">
        <v>0</v>
      </c>
      <c r="AD77" s="15">
        <v>0</v>
      </c>
      <c r="AE77" s="15">
        <v>0</v>
      </c>
      <c r="AF77" s="15">
        <v>100</v>
      </c>
      <c r="AG77" s="15" t="s">
        <v>1860</v>
      </c>
      <c r="AH77" s="15" t="s">
        <v>1861</v>
      </c>
      <c r="AI77" s="17">
        <v>24.182600000000001</v>
      </c>
      <c r="AJ77" s="17">
        <v>228.90559999999999</v>
      </c>
      <c r="AK77" s="17">
        <v>42.2941</v>
      </c>
      <c r="AL77" s="17">
        <f>SUM(Table2[[#This Row],[Company Direct Land Through FY17]:[Company Direct Land FY18 and After]])</f>
        <v>271.19970000000001</v>
      </c>
      <c r="AM77" s="17">
        <v>89.13</v>
      </c>
      <c r="AN77" s="17">
        <v>414.36599999999999</v>
      </c>
      <c r="AO77" s="17">
        <v>155.88390000000001</v>
      </c>
      <c r="AP77" s="18">
        <f>SUM(Table2[[#This Row],[Company Direct Building Through FY17]:[Company Direct Building FY18 and After]])</f>
        <v>570.24990000000003</v>
      </c>
      <c r="AQ77" s="17">
        <v>0</v>
      </c>
      <c r="AR77" s="17">
        <v>35.967300000000002</v>
      </c>
      <c r="AS77" s="17">
        <v>0</v>
      </c>
      <c r="AT77" s="18">
        <f>SUM(Table2[[#This Row],[Mortgage Recording Tax Through FY17]:[Mortgage Recording Tax FY18 and After]])</f>
        <v>35.967300000000002</v>
      </c>
      <c r="AU77" s="17">
        <v>77.606899999999996</v>
      </c>
      <c r="AV77" s="17">
        <v>345.39679999999998</v>
      </c>
      <c r="AW77" s="17">
        <v>135.73050000000001</v>
      </c>
      <c r="AX77" s="18">
        <f>SUM(Table2[[#This Row],[Pilot Savings Through FY17]:[Pilot Savings FY18 and After]])</f>
        <v>481.12729999999999</v>
      </c>
      <c r="AY77" s="17">
        <v>0</v>
      </c>
      <c r="AZ77" s="17">
        <v>35.967300000000002</v>
      </c>
      <c r="BA77" s="17">
        <v>0</v>
      </c>
      <c r="BB77" s="18">
        <f>SUM(Table2[[#This Row],[Mortgage Recording Tax Exemption Through FY17]:[Mortgage Recording Tax Exemption FY18 and After]])</f>
        <v>35.967300000000002</v>
      </c>
      <c r="BC77" s="17">
        <v>71.023300000000006</v>
      </c>
      <c r="BD77" s="17">
        <v>488.32690000000002</v>
      </c>
      <c r="BE77" s="17">
        <v>124.2161</v>
      </c>
      <c r="BF77" s="18">
        <f>SUM(Table2[[#This Row],[Indirect and Induced Land Through FY17]:[Indirect and Induced Land FY18 and After]])</f>
        <v>612.54300000000001</v>
      </c>
      <c r="BG77" s="17">
        <v>131.90039999999999</v>
      </c>
      <c r="BH77" s="17">
        <v>906.89329999999995</v>
      </c>
      <c r="BI77" s="17">
        <v>230.68709999999999</v>
      </c>
      <c r="BJ77" s="18">
        <f>SUM(Table2[[#This Row],[Indirect and Induced Building Through FY17]:[Indirect and Induced Building FY18 and After]])</f>
        <v>1137.5803999999998</v>
      </c>
      <c r="BK77" s="17">
        <v>238.6294</v>
      </c>
      <c r="BL77" s="17">
        <v>1693.095</v>
      </c>
      <c r="BM77" s="17">
        <v>417.35070000000002</v>
      </c>
      <c r="BN77" s="18">
        <f>SUM(Table2[[#This Row],[TOTAL Real Property Related Taxes Through FY17]:[TOTAL Real Property Related Taxes FY18 and After]])</f>
        <v>2110.4457000000002</v>
      </c>
      <c r="BO77" s="17">
        <v>448.6592</v>
      </c>
      <c r="BP77" s="17">
        <v>3247.1412</v>
      </c>
      <c r="BQ77" s="17">
        <v>784.68240000000003</v>
      </c>
      <c r="BR77" s="18">
        <f>SUM(Table2[[#This Row],[Company Direct Through FY17]:[Company Direct FY18 and After]])</f>
        <v>4031.8236000000002</v>
      </c>
      <c r="BS77" s="17">
        <v>0</v>
      </c>
      <c r="BT77" s="17">
        <v>43.355800000000002</v>
      </c>
      <c r="BU77" s="17">
        <v>0</v>
      </c>
      <c r="BV77" s="18">
        <f>SUM(Table2[[#This Row],[Sales Tax Exemption Through FY17]:[Sales Tax Exemption FY18 and After]])</f>
        <v>43.355800000000002</v>
      </c>
      <c r="BW77" s="17">
        <v>0</v>
      </c>
      <c r="BX77" s="17">
        <v>0</v>
      </c>
      <c r="BY77" s="17">
        <v>0</v>
      </c>
      <c r="BZ77" s="17">
        <f>SUM(Table2[[#This Row],[Energy Tax Savings Through FY17]:[Energy Tax Savings FY18 and After]])</f>
        <v>0</v>
      </c>
      <c r="CA77" s="17">
        <v>0</v>
      </c>
      <c r="CB77" s="17">
        <v>9.8208000000000002</v>
      </c>
      <c r="CC77" s="17">
        <v>0</v>
      </c>
      <c r="CD77" s="18">
        <f>SUM(Table2[[#This Row],[Tax Exempt Bond Savings Through FY17]:[Tax Exempt Bond Savings FY18 and After]])</f>
        <v>9.8208000000000002</v>
      </c>
      <c r="CE77" s="17">
        <v>223.3201</v>
      </c>
      <c r="CF77" s="17">
        <v>1789.8526999999999</v>
      </c>
      <c r="CG77" s="17">
        <v>390.57569999999998</v>
      </c>
      <c r="CH77" s="18">
        <f>SUM(Table2[[#This Row],[Indirect and Induced Through FY17]:[Indirect and Induced FY18 and After]])</f>
        <v>2180.4283999999998</v>
      </c>
      <c r="CI77" s="17">
        <v>671.97929999999997</v>
      </c>
      <c r="CJ77" s="17">
        <v>4983.8172999999997</v>
      </c>
      <c r="CK77" s="17">
        <v>1175.2581</v>
      </c>
      <c r="CL77" s="18">
        <f>SUM(Table2[[#This Row],[TOTAL Income Consumption Use Taxes Through FY17]:[TOTAL Income Consumption Use Taxes FY18 and After]])</f>
        <v>6159.0753999999997</v>
      </c>
      <c r="CM77" s="17">
        <v>77.606899999999996</v>
      </c>
      <c r="CN77" s="17">
        <v>434.54070000000002</v>
      </c>
      <c r="CO77" s="17">
        <v>135.73050000000001</v>
      </c>
      <c r="CP77" s="18">
        <f>SUM(Table2[[#This Row],[Assistance Provided Through FY17]:[Assistance Provided FY18 and After]])</f>
        <v>570.27120000000002</v>
      </c>
      <c r="CQ77" s="17">
        <v>0</v>
      </c>
      <c r="CR77" s="17">
        <v>0</v>
      </c>
      <c r="CS77" s="17">
        <v>0</v>
      </c>
      <c r="CT77" s="18">
        <f>SUM(Table2[[#This Row],[Recapture Cancellation Reduction Amount Through FY17]:[Recapture Cancellation Reduction Amount FY18 and After]])</f>
        <v>0</v>
      </c>
      <c r="CU77" s="17">
        <v>0</v>
      </c>
      <c r="CV77" s="17">
        <v>0</v>
      </c>
      <c r="CW77" s="17">
        <v>0</v>
      </c>
      <c r="CX77" s="18">
        <f>SUM(Table2[[#This Row],[Penalty Paid Through FY17]:[Penalty Paid FY18 and After]])</f>
        <v>0</v>
      </c>
      <c r="CY77" s="17">
        <v>77.606899999999996</v>
      </c>
      <c r="CZ77" s="17">
        <v>434.54070000000002</v>
      </c>
      <c r="DA77" s="17">
        <v>135.73050000000001</v>
      </c>
      <c r="DB77" s="18">
        <f>SUM(Table2[[#This Row],[TOTAL Assistance Net of Recapture Penalties Through FY17]:[TOTAL Assistance Net of Recapture Penalties FY18 and After]])</f>
        <v>570.27120000000002</v>
      </c>
      <c r="DC77" s="17">
        <v>561.97180000000003</v>
      </c>
      <c r="DD77" s="17">
        <v>3926.3800999999999</v>
      </c>
      <c r="DE77" s="17">
        <v>982.86040000000003</v>
      </c>
      <c r="DF77" s="18">
        <f>SUM(Table2[[#This Row],[Company Direct Tax Revenue Before Assistance Through FY17]:[Company Direct Tax Revenue Before Assistance FY18 and After]])</f>
        <v>4909.2404999999999</v>
      </c>
      <c r="DG77" s="17">
        <v>426.24380000000002</v>
      </c>
      <c r="DH77" s="17">
        <v>3185.0729000000001</v>
      </c>
      <c r="DI77" s="17">
        <v>745.47889999999995</v>
      </c>
      <c r="DJ77" s="18">
        <f>SUM(Table2[[#This Row],[Indirect and Induced Tax Revenues Through FY17]:[Indirect and Induced Tax Revenues FY18 and After]])</f>
        <v>3930.5518000000002</v>
      </c>
      <c r="DK77" s="17">
        <v>988.21559999999999</v>
      </c>
      <c r="DL77" s="17">
        <v>7111.4530000000004</v>
      </c>
      <c r="DM77" s="17">
        <v>1728.3393000000001</v>
      </c>
      <c r="DN77" s="17">
        <f>SUM(Table2[[#This Row],[TOTAL Tax Revenues Before Assistance Through FY17]:[TOTAL Tax Revenues Before Assistance FY18 and After]])</f>
        <v>8839.792300000001</v>
      </c>
      <c r="DO77" s="17">
        <v>910.6087</v>
      </c>
      <c r="DP77" s="17">
        <v>6676.9123</v>
      </c>
      <c r="DQ77" s="17">
        <v>1592.6088</v>
      </c>
      <c r="DR77" s="20">
        <f>SUM(Table2[[#This Row],[TOTAL Tax Revenues Net of Assistance Recapture and Penalty Through FY17]:[TOTAL Tax Revenues Net of Assistance Recapture and Penalty FY18 and After]])</f>
        <v>8269.5210999999999</v>
      </c>
      <c r="DS77" s="20">
        <v>0</v>
      </c>
      <c r="DT77" s="20">
        <v>0</v>
      </c>
      <c r="DU77" s="20">
        <v>0</v>
      </c>
      <c r="DV77" s="20">
        <v>0</v>
      </c>
      <c r="DW77" s="15">
        <v>41</v>
      </c>
      <c r="DX77" s="15">
        <v>0</v>
      </c>
      <c r="DY77" s="15">
        <v>0</v>
      </c>
      <c r="DZ77" s="15">
        <v>0</v>
      </c>
      <c r="EA77" s="15">
        <v>41</v>
      </c>
      <c r="EB77" s="15">
        <v>0</v>
      </c>
      <c r="EC77" s="15">
        <v>0</v>
      </c>
      <c r="ED77" s="15">
        <v>0</v>
      </c>
      <c r="EE77" s="15">
        <v>100</v>
      </c>
      <c r="EF77" s="15">
        <v>0</v>
      </c>
      <c r="EG77" s="15">
        <v>0</v>
      </c>
      <c r="EH77" s="15">
        <v>0</v>
      </c>
      <c r="EI77" s="15">
        <f>SUM(Table2[[#This Row],[Total Industrial Employees FY17]:[Total Other Employees FY17]])</f>
        <v>41</v>
      </c>
      <c r="EJ77" s="15">
        <f>SUM(Table2[[#This Row],[Number of Industrial Employees Earning More than Living Wage FY17]:[Number of Other Employees Earning More than Living Wage FY17]])</f>
        <v>41</v>
      </c>
      <c r="EK77" s="15">
        <v>100</v>
      </c>
    </row>
    <row r="78" spans="1:141" x14ac:dyDescent="0.2">
      <c r="A78" s="6">
        <v>94106</v>
      </c>
      <c r="B78" s="6" t="s">
        <v>1622</v>
      </c>
      <c r="C78" s="7" t="s">
        <v>1662</v>
      </c>
      <c r="D78" s="7" t="s">
        <v>9</v>
      </c>
      <c r="E78" s="33">
        <v>44</v>
      </c>
      <c r="F78" s="8" t="s">
        <v>2424</v>
      </c>
      <c r="G78" s="41" t="s">
        <v>2425</v>
      </c>
      <c r="H78" s="35">
        <v>10000</v>
      </c>
      <c r="I78" s="35">
        <v>20000</v>
      </c>
      <c r="J78" s="39" t="s">
        <v>3204</v>
      </c>
      <c r="K78" s="11" t="s">
        <v>2804</v>
      </c>
      <c r="L78" s="13" t="s">
        <v>3127</v>
      </c>
      <c r="M78" s="13" t="s">
        <v>3109</v>
      </c>
      <c r="N78" s="23">
        <v>8700000</v>
      </c>
      <c r="O78" s="6" t="s">
        <v>2518</v>
      </c>
      <c r="P78" s="15">
        <v>0</v>
      </c>
      <c r="Q78" s="15">
        <v>0</v>
      </c>
      <c r="R78" s="15">
        <v>0</v>
      </c>
      <c r="S78" s="15">
        <v>0</v>
      </c>
      <c r="T78" s="15">
        <v>0</v>
      </c>
      <c r="U78" s="15">
        <v>0</v>
      </c>
      <c r="V78" s="15">
        <v>100</v>
      </c>
      <c r="W78" s="15">
        <v>0</v>
      </c>
      <c r="X78" s="15">
        <v>0</v>
      </c>
      <c r="Y78" s="15">
        <v>100</v>
      </c>
      <c r="Z78" s="15">
        <v>112</v>
      </c>
      <c r="AA78" s="15">
        <v>0</v>
      </c>
      <c r="AB78" s="15">
        <v>0</v>
      </c>
      <c r="AC78" s="15">
        <v>0</v>
      </c>
      <c r="AD78" s="15">
        <v>0</v>
      </c>
      <c r="AE78" s="15">
        <v>0</v>
      </c>
      <c r="AF78" s="15">
        <v>0</v>
      </c>
      <c r="AG78" s="15"/>
      <c r="AH78" s="15"/>
      <c r="AI78" s="17">
        <v>0</v>
      </c>
      <c r="AJ78" s="17">
        <v>0</v>
      </c>
      <c r="AK78" s="17">
        <v>0</v>
      </c>
      <c r="AL78" s="17">
        <f>SUM(Table2[[#This Row],[Company Direct Land Through FY17]:[Company Direct Land FY18 and After]])</f>
        <v>0</v>
      </c>
      <c r="AM78" s="17">
        <v>0</v>
      </c>
      <c r="AN78" s="17">
        <v>0</v>
      </c>
      <c r="AO78" s="17">
        <v>0</v>
      </c>
      <c r="AP78" s="18">
        <f>SUM(Table2[[#This Row],[Company Direct Building Through FY17]:[Company Direct Building FY18 and After]])</f>
        <v>0</v>
      </c>
      <c r="AQ78" s="17">
        <v>0</v>
      </c>
      <c r="AR78" s="17">
        <v>142.506</v>
      </c>
      <c r="AS78" s="17">
        <v>0</v>
      </c>
      <c r="AT78" s="18">
        <f>SUM(Table2[[#This Row],[Mortgage Recording Tax Through FY17]:[Mortgage Recording Tax FY18 and After]])</f>
        <v>142.506</v>
      </c>
      <c r="AU78" s="17">
        <v>0</v>
      </c>
      <c r="AV78" s="17">
        <v>0</v>
      </c>
      <c r="AW78" s="17">
        <v>0</v>
      </c>
      <c r="AX78" s="18">
        <f>SUM(Table2[[#This Row],[Pilot Savings Through FY17]:[Pilot Savings FY18 and After]])</f>
        <v>0</v>
      </c>
      <c r="AY78" s="17">
        <v>0</v>
      </c>
      <c r="AZ78" s="17">
        <v>142.506</v>
      </c>
      <c r="BA78" s="17">
        <v>0</v>
      </c>
      <c r="BB78" s="18">
        <f>SUM(Table2[[#This Row],[Mortgage Recording Tax Exemption Through FY17]:[Mortgage Recording Tax Exemption FY18 and After]])</f>
        <v>142.506</v>
      </c>
      <c r="BC78" s="17">
        <v>66.587800000000001</v>
      </c>
      <c r="BD78" s="17">
        <v>128.28309999999999</v>
      </c>
      <c r="BE78" s="17">
        <v>1101.6687999999999</v>
      </c>
      <c r="BF78" s="18">
        <f>SUM(Table2[[#This Row],[Indirect and Induced Land Through FY17]:[Indirect and Induced Land FY18 and After]])</f>
        <v>1229.9519</v>
      </c>
      <c r="BG78" s="17">
        <v>123.6631</v>
      </c>
      <c r="BH78" s="17">
        <v>238.24</v>
      </c>
      <c r="BI78" s="17">
        <v>2045.9585999999999</v>
      </c>
      <c r="BJ78" s="18">
        <f>SUM(Table2[[#This Row],[Indirect and Induced Building Through FY17]:[Indirect and Induced Building FY18 and After]])</f>
        <v>2284.1985999999997</v>
      </c>
      <c r="BK78" s="17">
        <v>190.2509</v>
      </c>
      <c r="BL78" s="17">
        <v>366.5231</v>
      </c>
      <c r="BM78" s="17">
        <v>3147.6273999999999</v>
      </c>
      <c r="BN78" s="18">
        <f>SUM(Table2[[#This Row],[TOTAL Real Property Related Taxes Through FY17]:[TOTAL Real Property Related Taxes FY18 and After]])</f>
        <v>3514.1504999999997</v>
      </c>
      <c r="BO78" s="17">
        <v>197.90479999999999</v>
      </c>
      <c r="BP78" s="17">
        <v>382.41669999999999</v>
      </c>
      <c r="BQ78" s="17">
        <v>3274.2564000000002</v>
      </c>
      <c r="BR78" s="18">
        <f>SUM(Table2[[#This Row],[Company Direct Through FY17]:[Company Direct FY18 and After]])</f>
        <v>3656.6731</v>
      </c>
      <c r="BS78" s="17">
        <v>0</v>
      </c>
      <c r="BT78" s="17">
        <v>0</v>
      </c>
      <c r="BU78" s="17">
        <v>0</v>
      </c>
      <c r="BV78" s="18">
        <f>SUM(Table2[[#This Row],[Sales Tax Exemption Through FY17]:[Sales Tax Exemption FY18 and After]])</f>
        <v>0</v>
      </c>
      <c r="BW78" s="17">
        <v>0</v>
      </c>
      <c r="BX78" s="17">
        <v>0</v>
      </c>
      <c r="BY78" s="17">
        <v>0</v>
      </c>
      <c r="BZ78" s="17">
        <f>SUM(Table2[[#This Row],[Energy Tax Savings Through FY17]:[Energy Tax Savings FY18 and After]])</f>
        <v>0</v>
      </c>
      <c r="CA78" s="17">
        <v>4.5397999999999996</v>
      </c>
      <c r="CB78" s="17">
        <v>6.5777000000000001</v>
      </c>
      <c r="CC78" s="17">
        <v>52.407800000000002</v>
      </c>
      <c r="CD78" s="18">
        <f>SUM(Table2[[#This Row],[Tax Exempt Bond Savings Through FY17]:[Tax Exempt Bond Savings FY18 and After]])</f>
        <v>58.985500000000002</v>
      </c>
      <c r="CE78" s="17">
        <v>227.93879999999999</v>
      </c>
      <c r="CF78" s="17">
        <v>441.85329999999999</v>
      </c>
      <c r="CG78" s="17">
        <v>3771.1590999999999</v>
      </c>
      <c r="CH78" s="18">
        <f>SUM(Table2[[#This Row],[Indirect and Induced Through FY17]:[Indirect and Induced FY18 and After]])</f>
        <v>4213.0123999999996</v>
      </c>
      <c r="CI78" s="17">
        <v>421.30380000000002</v>
      </c>
      <c r="CJ78" s="17">
        <v>817.69230000000005</v>
      </c>
      <c r="CK78" s="17">
        <v>6993.0077000000001</v>
      </c>
      <c r="CL78" s="18">
        <f>SUM(Table2[[#This Row],[TOTAL Income Consumption Use Taxes Through FY17]:[TOTAL Income Consumption Use Taxes FY18 and After]])</f>
        <v>7810.7</v>
      </c>
      <c r="CM78" s="17">
        <v>4.5397999999999996</v>
      </c>
      <c r="CN78" s="17">
        <v>149.08369999999999</v>
      </c>
      <c r="CO78" s="17">
        <v>52.407800000000002</v>
      </c>
      <c r="CP78" s="18">
        <f>SUM(Table2[[#This Row],[Assistance Provided Through FY17]:[Assistance Provided FY18 and After]])</f>
        <v>201.4915</v>
      </c>
      <c r="CQ78" s="17">
        <v>0</v>
      </c>
      <c r="CR78" s="17">
        <v>0</v>
      </c>
      <c r="CS78" s="17">
        <v>0</v>
      </c>
      <c r="CT78" s="18">
        <f>SUM(Table2[[#This Row],[Recapture Cancellation Reduction Amount Through FY17]:[Recapture Cancellation Reduction Amount FY18 and After]])</f>
        <v>0</v>
      </c>
      <c r="CU78" s="17">
        <v>0</v>
      </c>
      <c r="CV78" s="17">
        <v>0</v>
      </c>
      <c r="CW78" s="17">
        <v>0</v>
      </c>
      <c r="CX78" s="18">
        <f>SUM(Table2[[#This Row],[Penalty Paid Through FY17]:[Penalty Paid FY18 and After]])</f>
        <v>0</v>
      </c>
      <c r="CY78" s="17">
        <v>4.5397999999999996</v>
      </c>
      <c r="CZ78" s="17">
        <v>149.08369999999999</v>
      </c>
      <c r="DA78" s="17">
        <v>52.407800000000002</v>
      </c>
      <c r="DB78" s="18">
        <f>SUM(Table2[[#This Row],[TOTAL Assistance Net of Recapture Penalties Through FY17]:[TOTAL Assistance Net of Recapture Penalties FY18 and After]])</f>
        <v>201.4915</v>
      </c>
      <c r="DC78" s="17">
        <v>197.90479999999999</v>
      </c>
      <c r="DD78" s="17">
        <v>524.92269999999996</v>
      </c>
      <c r="DE78" s="17">
        <v>3274.2564000000002</v>
      </c>
      <c r="DF78" s="18">
        <f>SUM(Table2[[#This Row],[Company Direct Tax Revenue Before Assistance Through FY17]:[Company Direct Tax Revenue Before Assistance FY18 and After]])</f>
        <v>3799.1791000000003</v>
      </c>
      <c r="DG78" s="17">
        <v>418.18970000000002</v>
      </c>
      <c r="DH78" s="17">
        <v>808.37639999999999</v>
      </c>
      <c r="DI78" s="17">
        <v>6918.7865000000002</v>
      </c>
      <c r="DJ78" s="18">
        <f>SUM(Table2[[#This Row],[Indirect and Induced Tax Revenues Through FY17]:[Indirect and Induced Tax Revenues FY18 and After]])</f>
        <v>7727.1629000000003</v>
      </c>
      <c r="DK78" s="17">
        <v>616.09450000000004</v>
      </c>
      <c r="DL78" s="17">
        <v>1333.2991</v>
      </c>
      <c r="DM78" s="17">
        <v>10193.0429</v>
      </c>
      <c r="DN78" s="17">
        <f>SUM(Table2[[#This Row],[TOTAL Tax Revenues Before Assistance Through FY17]:[TOTAL Tax Revenues Before Assistance FY18 and After]])</f>
        <v>11526.342000000001</v>
      </c>
      <c r="DO78" s="17">
        <v>611.55470000000003</v>
      </c>
      <c r="DP78" s="17">
        <v>1184.2154</v>
      </c>
      <c r="DQ78" s="17">
        <v>10140.6351</v>
      </c>
      <c r="DR78" s="20">
        <f>SUM(Table2[[#This Row],[TOTAL Tax Revenues Net of Assistance Recapture and Penalty Through FY17]:[TOTAL Tax Revenues Net of Assistance Recapture and Penalty FY18 and After]])</f>
        <v>11324.8505</v>
      </c>
      <c r="DS78" s="20">
        <v>0</v>
      </c>
      <c r="DT78" s="20">
        <v>0</v>
      </c>
      <c r="DU78" s="20">
        <v>0</v>
      </c>
      <c r="DV78" s="20">
        <v>0</v>
      </c>
      <c r="DW78" s="15">
        <v>0</v>
      </c>
      <c r="DX78" s="15">
        <v>0</v>
      </c>
      <c r="DY78" s="15">
        <v>0</v>
      </c>
      <c r="DZ78" s="15">
        <v>0</v>
      </c>
      <c r="EA78" s="15">
        <v>0</v>
      </c>
      <c r="EB78" s="15">
        <v>0</v>
      </c>
      <c r="EC78" s="15">
        <v>0</v>
      </c>
      <c r="ED78" s="15">
        <v>0</v>
      </c>
      <c r="EE78" s="15">
        <v>0</v>
      </c>
      <c r="EF78" s="15">
        <v>0</v>
      </c>
      <c r="EG78" s="15">
        <v>0</v>
      </c>
      <c r="EH78" s="15">
        <v>0</v>
      </c>
      <c r="EI78" s="15">
        <v>0</v>
      </c>
      <c r="EJ78" s="15">
        <v>0</v>
      </c>
      <c r="EK78" s="15">
        <v>0</v>
      </c>
    </row>
    <row r="79" spans="1:141" x14ac:dyDescent="0.2">
      <c r="A79" s="6">
        <v>93282</v>
      </c>
      <c r="B79" s="6" t="s">
        <v>491</v>
      </c>
      <c r="C79" s="7" t="s">
        <v>1737</v>
      </c>
      <c r="D79" s="7" t="s">
        <v>9</v>
      </c>
      <c r="E79" s="33">
        <v>38</v>
      </c>
      <c r="F79" s="8" t="s">
        <v>1971</v>
      </c>
      <c r="G79" s="41" t="s">
        <v>1902</v>
      </c>
      <c r="H79" s="35">
        <v>18750</v>
      </c>
      <c r="I79" s="35">
        <v>21600</v>
      </c>
      <c r="J79" s="39" t="s">
        <v>3311</v>
      </c>
      <c r="K79" s="11" t="s">
        <v>2453</v>
      </c>
      <c r="L79" s="13" t="s">
        <v>2798</v>
      </c>
      <c r="M79" s="13" t="s">
        <v>2774</v>
      </c>
      <c r="N79" s="23">
        <v>5700000</v>
      </c>
      <c r="O79" s="6" t="s">
        <v>2500</v>
      </c>
      <c r="P79" s="15">
        <v>0</v>
      </c>
      <c r="Q79" s="15">
        <v>0</v>
      </c>
      <c r="R79" s="15">
        <v>88</v>
      </c>
      <c r="S79" s="15">
        <v>0</v>
      </c>
      <c r="T79" s="15">
        <v>1</v>
      </c>
      <c r="U79" s="15">
        <v>89</v>
      </c>
      <c r="V79" s="15">
        <v>89</v>
      </c>
      <c r="W79" s="15">
        <v>0</v>
      </c>
      <c r="X79" s="15">
        <v>0</v>
      </c>
      <c r="Y79" s="15">
        <v>0</v>
      </c>
      <c r="Z79" s="15">
        <v>4</v>
      </c>
      <c r="AA79" s="15">
        <v>93</v>
      </c>
      <c r="AB79" s="15">
        <v>0</v>
      </c>
      <c r="AC79" s="15">
        <v>0</v>
      </c>
      <c r="AD79" s="15">
        <v>0</v>
      </c>
      <c r="AE79" s="15">
        <v>0</v>
      </c>
      <c r="AF79" s="15">
        <v>93</v>
      </c>
      <c r="AG79" s="15" t="s">
        <v>1860</v>
      </c>
      <c r="AH79" s="15" t="s">
        <v>1861</v>
      </c>
      <c r="AI79" s="17">
        <v>33.949100000000001</v>
      </c>
      <c r="AJ79" s="17">
        <v>225.56960000000001</v>
      </c>
      <c r="AK79" s="17">
        <v>253.71850000000001</v>
      </c>
      <c r="AL79" s="17">
        <f>SUM(Table2[[#This Row],[Company Direct Land Through FY17]:[Company Direct Land FY18 and After]])</f>
        <v>479.28809999999999</v>
      </c>
      <c r="AM79" s="17">
        <v>46.895099999999999</v>
      </c>
      <c r="AN79" s="17">
        <v>277.80770000000001</v>
      </c>
      <c r="AO79" s="17">
        <v>350.47140000000002</v>
      </c>
      <c r="AP79" s="18">
        <f>SUM(Table2[[#This Row],[Company Direct Building Through FY17]:[Company Direct Building FY18 and After]])</f>
        <v>628.27909999999997</v>
      </c>
      <c r="AQ79" s="17">
        <v>0</v>
      </c>
      <c r="AR79" s="17">
        <v>85.268699999999995</v>
      </c>
      <c r="AS79" s="17">
        <v>0</v>
      </c>
      <c r="AT79" s="18">
        <f>SUM(Table2[[#This Row],[Mortgage Recording Tax Through FY17]:[Mortgage Recording Tax FY18 and After]])</f>
        <v>85.268699999999995</v>
      </c>
      <c r="AU79" s="17">
        <v>55.008499999999998</v>
      </c>
      <c r="AV79" s="17">
        <v>352.89010000000002</v>
      </c>
      <c r="AW79" s="17">
        <v>411.10660000000001</v>
      </c>
      <c r="AX79" s="18">
        <f>SUM(Table2[[#This Row],[Pilot Savings Through FY17]:[Pilot Savings FY18 and After]])</f>
        <v>763.99670000000003</v>
      </c>
      <c r="AY79" s="17">
        <v>0</v>
      </c>
      <c r="AZ79" s="17">
        <v>85.268699999999995</v>
      </c>
      <c r="BA79" s="17">
        <v>0</v>
      </c>
      <c r="BB79" s="18">
        <f>SUM(Table2[[#This Row],[Mortgage Recording Tax Exemption Through FY17]:[Mortgage Recording Tax Exemption FY18 and After]])</f>
        <v>85.268699999999995</v>
      </c>
      <c r="BC79" s="17">
        <v>90.101699999999994</v>
      </c>
      <c r="BD79" s="17">
        <v>707.93290000000002</v>
      </c>
      <c r="BE79" s="17">
        <v>673.37639999999999</v>
      </c>
      <c r="BF79" s="18">
        <f>SUM(Table2[[#This Row],[Indirect and Induced Land Through FY17]:[Indirect and Induced Land FY18 and After]])</f>
        <v>1381.3092999999999</v>
      </c>
      <c r="BG79" s="17">
        <v>167.33179999999999</v>
      </c>
      <c r="BH79" s="17">
        <v>1314.7326</v>
      </c>
      <c r="BI79" s="17">
        <v>1250.5567000000001</v>
      </c>
      <c r="BJ79" s="18">
        <f>SUM(Table2[[#This Row],[Indirect and Induced Building Through FY17]:[Indirect and Induced Building FY18 and After]])</f>
        <v>2565.2893000000004</v>
      </c>
      <c r="BK79" s="17">
        <v>283.26920000000001</v>
      </c>
      <c r="BL79" s="17">
        <v>2173.1527000000001</v>
      </c>
      <c r="BM79" s="17">
        <v>2117.0164</v>
      </c>
      <c r="BN79" s="18">
        <f>SUM(Table2[[#This Row],[TOTAL Real Property Related Taxes Through FY17]:[TOTAL Real Property Related Taxes FY18 and After]])</f>
        <v>4290.1691000000001</v>
      </c>
      <c r="BO79" s="17">
        <v>713.8442</v>
      </c>
      <c r="BP79" s="17">
        <v>5610.9639999999999</v>
      </c>
      <c r="BQ79" s="17">
        <v>5334.9256999999998</v>
      </c>
      <c r="BR79" s="18">
        <f>SUM(Table2[[#This Row],[Company Direct Through FY17]:[Company Direct FY18 and After]])</f>
        <v>10945.8897</v>
      </c>
      <c r="BS79" s="17">
        <v>0</v>
      </c>
      <c r="BT79" s="17">
        <v>2.6267999999999998</v>
      </c>
      <c r="BU79" s="17">
        <v>0</v>
      </c>
      <c r="BV79" s="18">
        <f>SUM(Table2[[#This Row],[Sales Tax Exemption Through FY17]:[Sales Tax Exemption FY18 and After]])</f>
        <v>2.6267999999999998</v>
      </c>
      <c r="BW79" s="17">
        <v>0</v>
      </c>
      <c r="BX79" s="17">
        <v>2.4329999999999998</v>
      </c>
      <c r="BY79" s="17">
        <v>0</v>
      </c>
      <c r="BZ79" s="17">
        <f>SUM(Table2[[#This Row],[Energy Tax Savings Through FY17]:[Energy Tax Savings FY18 and After]])</f>
        <v>2.4329999999999998</v>
      </c>
      <c r="CA79" s="17">
        <v>0</v>
      </c>
      <c r="CB79" s="17">
        <v>0</v>
      </c>
      <c r="CC79" s="17">
        <v>0</v>
      </c>
      <c r="CD79" s="18">
        <f>SUM(Table2[[#This Row],[Tax Exempt Bond Savings Through FY17]:[Tax Exempt Bond Savings FY18 and After]])</f>
        <v>0</v>
      </c>
      <c r="CE79" s="17">
        <v>308.42989999999998</v>
      </c>
      <c r="CF79" s="17">
        <v>2738.7278999999999</v>
      </c>
      <c r="CG79" s="17">
        <v>2305.0558000000001</v>
      </c>
      <c r="CH79" s="18">
        <f>SUM(Table2[[#This Row],[Indirect and Induced Through FY17]:[Indirect and Induced FY18 and After]])</f>
        <v>5043.7837</v>
      </c>
      <c r="CI79" s="17">
        <v>1022.2741</v>
      </c>
      <c r="CJ79" s="17">
        <v>8344.6321000000007</v>
      </c>
      <c r="CK79" s="17">
        <v>7639.9814999999999</v>
      </c>
      <c r="CL79" s="18">
        <f>SUM(Table2[[#This Row],[TOTAL Income Consumption Use Taxes Through FY17]:[TOTAL Income Consumption Use Taxes FY18 and After]])</f>
        <v>15984.613600000001</v>
      </c>
      <c r="CM79" s="17">
        <v>55.008499999999998</v>
      </c>
      <c r="CN79" s="17">
        <v>443.21859999999998</v>
      </c>
      <c r="CO79" s="17">
        <v>411.10660000000001</v>
      </c>
      <c r="CP79" s="18">
        <f>SUM(Table2[[#This Row],[Assistance Provided Through FY17]:[Assistance Provided FY18 and After]])</f>
        <v>854.3252</v>
      </c>
      <c r="CQ79" s="17">
        <v>0</v>
      </c>
      <c r="CR79" s="17">
        <v>0</v>
      </c>
      <c r="CS79" s="17">
        <v>0</v>
      </c>
      <c r="CT79" s="18">
        <f>SUM(Table2[[#This Row],[Recapture Cancellation Reduction Amount Through FY17]:[Recapture Cancellation Reduction Amount FY18 and After]])</f>
        <v>0</v>
      </c>
      <c r="CU79" s="17">
        <v>0</v>
      </c>
      <c r="CV79" s="17">
        <v>0</v>
      </c>
      <c r="CW79" s="17">
        <v>0</v>
      </c>
      <c r="CX79" s="18">
        <f>SUM(Table2[[#This Row],[Penalty Paid Through FY17]:[Penalty Paid FY18 and After]])</f>
        <v>0</v>
      </c>
      <c r="CY79" s="17">
        <v>55.008499999999998</v>
      </c>
      <c r="CZ79" s="17">
        <v>443.21859999999998</v>
      </c>
      <c r="DA79" s="17">
        <v>411.10660000000001</v>
      </c>
      <c r="DB79" s="18">
        <f>SUM(Table2[[#This Row],[TOTAL Assistance Net of Recapture Penalties Through FY17]:[TOTAL Assistance Net of Recapture Penalties FY18 and After]])</f>
        <v>854.3252</v>
      </c>
      <c r="DC79" s="17">
        <v>794.6884</v>
      </c>
      <c r="DD79" s="17">
        <v>6199.61</v>
      </c>
      <c r="DE79" s="17">
        <v>5939.1156000000001</v>
      </c>
      <c r="DF79" s="18">
        <f>SUM(Table2[[#This Row],[Company Direct Tax Revenue Before Assistance Through FY17]:[Company Direct Tax Revenue Before Assistance FY18 and After]])</f>
        <v>12138.7256</v>
      </c>
      <c r="DG79" s="17">
        <v>565.86339999999996</v>
      </c>
      <c r="DH79" s="17">
        <v>4761.3933999999999</v>
      </c>
      <c r="DI79" s="17">
        <v>4228.9889000000003</v>
      </c>
      <c r="DJ79" s="18">
        <f>SUM(Table2[[#This Row],[Indirect and Induced Tax Revenues Through FY17]:[Indirect and Induced Tax Revenues FY18 and After]])</f>
        <v>8990.3823000000011</v>
      </c>
      <c r="DK79" s="17">
        <v>1360.5518</v>
      </c>
      <c r="DL79" s="17">
        <v>10961.0034</v>
      </c>
      <c r="DM79" s="17">
        <v>10168.104499999999</v>
      </c>
      <c r="DN79" s="17">
        <f>SUM(Table2[[#This Row],[TOTAL Tax Revenues Before Assistance Through FY17]:[TOTAL Tax Revenues Before Assistance FY18 and After]])</f>
        <v>21129.107899999999</v>
      </c>
      <c r="DO79" s="17">
        <v>1305.5433</v>
      </c>
      <c r="DP79" s="17">
        <v>10517.784799999999</v>
      </c>
      <c r="DQ79" s="17">
        <v>9756.9979000000003</v>
      </c>
      <c r="DR79" s="20">
        <f>SUM(Table2[[#This Row],[TOTAL Tax Revenues Net of Assistance Recapture and Penalty Through FY17]:[TOTAL Tax Revenues Net of Assistance Recapture and Penalty FY18 and After]])</f>
        <v>20274.7827</v>
      </c>
      <c r="DS79" s="20">
        <v>0</v>
      </c>
      <c r="DT79" s="20">
        <v>0</v>
      </c>
      <c r="DU79" s="20">
        <v>0</v>
      </c>
      <c r="DV79" s="20">
        <v>0</v>
      </c>
      <c r="DW79" s="15">
        <v>0</v>
      </c>
      <c r="DX79" s="15">
        <v>0</v>
      </c>
      <c r="DY79" s="15">
        <v>0</v>
      </c>
      <c r="DZ79" s="15">
        <v>88</v>
      </c>
      <c r="EA79" s="15">
        <v>0</v>
      </c>
      <c r="EB79" s="15">
        <v>0</v>
      </c>
      <c r="EC79" s="15">
        <v>0</v>
      </c>
      <c r="ED79" s="15">
        <v>88</v>
      </c>
      <c r="EE79" s="15">
        <v>0</v>
      </c>
      <c r="EF79" s="15">
        <v>0</v>
      </c>
      <c r="EG79" s="15">
        <v>0</v>
      </c>
      <c r="EH79" s="15">
        <v>100</v>
      </c>
      <c r="EI79" s="15">
        <f>SUM(Table2[[#This Row],[Total Industrial Employees FY17]:[Total Other Employees FY17]])</f>
        <v>88</v>
      </c>
      <c r="EJ79" s="15">
        <f>SUM(Table2[[#This Row],[Number of Industrial Employees Earning More than Living Wage FY17]:[Number of Other Employees Earning More than Living Wage FY17]])</f>
        <v>88</v>
      </c>
      <c r="EK79" s="15">
        <v>100</v>
      </c>
    </row>
    <row r="80" spans="1:141" x14ac:dyDescent="0.2">
      <c r="A80" s="6">
        <v>92316</v>
      </c>
      <c r="B80" s="6" t="s">
        <v>75</v>
      </c>
      <c r="C80" s="7" t="s">
        <v>76</v>
      </c>
      <c r="D80" s="7" t="s">
        <v>12</v>
      </c>
      <c r="E80" s="33">
        <v>27</v>
      </c>
      <c r="F80" s="8" t="s">
        <v>1912</v>
      </c>
      <c r="G80" s="41" t="s">
        <v>1913</v>
      </c>
      <c r="H80" s="35">
        <v>27900</v>
      </c>
      <c r="I80" s="35">
        <v>20500</v>
      </c>
      <c r="J80" s="39" t="s">
        <v>3198</v>
      </c>
      <c r="K80" s="11" t="s">
        <v>2453</v>
      </c>
      <c r="L80" s="13" t="s">
        <v>2507</v>
      </c>
      <c r="M80" s="13" t="s">
        <v>2470</v>
      </c>
      <c r="N80" s="23">
        <v>1000000</v>
      </c>
      <c r="O80" s="6" t="s">
        <v>2458</v>
      </c>
      <c r="P80" s="15">
        <v>0</v>
      </c>
      <c r="Q80" s="15">
        <v>0</v>
      </c>
      <c r="R80" s="15">
        <v>46</v>
      </c>
      <c r="S80" s="15">
        <v>0</v>
      </c>
      <c r="T80" s="15">
        <v>0</v>
      </c>
      <c r="U80" s="15">
        <v>46</v>
      </c>
      <c r="V80" s="15">
        <v>46</v>
      </c>
      <c r="W80" s="15">
        <v>0</v>
      </c>
      <c r="X80" s="15">
        <v>0</v>
      </c>
      <c r="Y80" s="15">
        <v>82</v>
      </c>
      <c r="Z80" s="15">
        <v>4</v>
      </c>
      <c r="AA80" s="15">
        <v>67</v>
      </c>
      <c r="AB80" s="15">
        <v>0</v>
      </c>
      <c r="AC80" s="15">
        <v>0</v>
      </c>
      <c r="AD80" s="15">
        <v>0</v>
      </c>
      <c r="AE80" s="15">
        <v>0</v>
      </c>
      <c r="AF80" s="15">
        <v>67</v>
      </c>
      <c r="AG80" s="15" t="s">
        <v>1860</v>
      </c>
      <c r="AH80" s="15" t="s">
        <v>1861</v>
      </c>
      <c r="AI80" s="17">
        <v>25.7026</v>
      </c>
      <c r="AJ80" s="17">
        <v>228.55709999999999</v>
      </c>
      <c r="AK80" s="17">
        <v>40.092399999999998</v>
      </c>
      <c r="AL80" s="17">
        <f>SUM(Table2[[#This Row],[Company Direct Land Through FY17]:[Company Direct Land FY18 and After]])</f>
        <v>268.64949999999999</v>
      </c>
      <c r="AM80" s="17">
        <v>44.772300000000001</v>
      </c>
      <c r="AN80" s="17">
        <v>300.97359999999998</v>
      </c>
      <c r="AO80" s="17">
        <v>69.838300000000004</v>
      </c>
      <c r="AP80" s="18">
        <f>SUM(Table2[[#This Row],[Company Direct Building Through FY17]:[Company Direct Building FY18 and After]])</f>
        <v>370.81189999999998</v>
      </c>
      <c r="AQ80" s="17">
        <v>0</v>
      </c>
      <c r="AR80" s="17">
        <v>19.299499999999998</v>
      </c>
      <c r="AS80" s="17">
        <v>0</v>
      </c>
      <c r="AT80" s="18">
        <f>SUM(Table2[[#This Row],[Mortgage Recording Tax Through FY17]:[Mortgage Recording Tax FY18 and After]])</f>
        <v>19.299499999999998</v>
      </c>
      <c r="AU80" s="17">
        <v>52.541200000000003</v>
      </c>
      <c r="AV80" s="17">
        <v>228.8021</v>
      </c>
      <c r="AW80" s="17">
        <v>81.956900000000005</v>
      </c>
      <c r="AX80" s="18">
        <f>SUM(Table2[[#This Row],[Pilot Savings Through FY17]:[Pilot Savings FY18 and After]])</f>
        <v>310.75900000000001</v>
      </c>
      <c r="AY80" s="17">
        <v>0</v>
      </c>
      <c r="AZ80" s="17">
        <v>19.299499999999998</v>
      </c>
      <c r="BA80" s="17">
        <v>0</v>
      </c>
      <c r="BB80" s="18">
        <f>SUM(Table2[[#This Row],[Mortgage Recording Tax Exemption Through FY17]:[Mortgage Recording Tax Exemption FY18 and After]])</f>
        <v>19.299499999999998</v>
      </c>
      <c r="BC80" s="17">
        <v>47.753999999999998</v>
      </c>
      <c r="BD80" s="17">
        <v>364.3349</v>
      </c>
      <c r="BE80" s="17">
        <v>74.489500000000007</v>
      </c>
      <c r="BF80" s="18">
        <f>SUM(Table2[[#This Row],[Indirect and Induced Land Through FY17]:[Indirect and Induced Land FY18 and After]])</f>
        <v>438.82440000000003</v>
      </c>
      <c r="BG80" s="17">
        <v>88.686000000000007</v>
      </c>
      <c r="BH80" s="17">
        <v>676.62279999999998</v>
      </c>
      <c r="BI80" s="17">
        <v>138.33760000000001</v>
      </c>
      <c r="BJ80" s="18">
        <f>SUM(Table2[[#This Row],[Indirect and Induced Building Through FY17]:[Indirect and Induced Building FY18 and After]])</f>
        <v>814.96039999999994</v>
      </c>
      <c r="BK80" s="17">
        <v>154.37370000000001</v>
      </c>
      <c r="BL80" s="17">
        <v>1341.6863000000001</v>
      </c>
      <c r="BM80" s="17">
        <v>240.80090000000001</v>
      </c>
      <c r="BN80" s="18">
        <f>SUM(Table2[[#This Row],[TOTAL Real Property Related Taxes Through FY17]:[TOTAL Real Property Related Taxes FY18 and After]])</f>
        <v>1582.4872</v>
      </c>
      <c r="BO80" s="17">
        <v>356.93060000000003</v>
      </c>
      <c r="BP80" s="17">
        <v>2825.3649</v>
      </c>
      <c r="BQ80" s="17">
        <v>556.76099999999997</v>
      </c>
      <c r="BR80" s="18">
        <f>SUM(Table2[[#This Row],[Company Direct Through FY17]:[Company Direct FY18 and After]])</f>
        <v>3382.1259</v>
      </c>
      <c r="BS80" s="17">
        <v>0</v>
      </c>
      <c r="BT80" s="17">
        <v>0</v>
      </c>
      <c r="BU80" s="17">
        <v>0</v>
      </c>
      <c r="BV80" s="18">
        <f>SUM(Table2[[#This Row],[Sales Tax Exemption Through FY17]:[Sales Tax Exemption FY18 and After]])</f>
        <v>0</v>
      </c>
      <c r="BW80" s="17">
        <v>0</v>
      </c>
      <c r="BX80" s="17">
        <v>0</v>
      </c>
      <c r="BY80" s="17">
        <v>0</v>
      </c>
      <c r="BZ80" s="17">
        <f>SUM(Table2[[#This Row],[Energy Tax Savings Through FY17]:[Energy Tax Savings FY18 and After]])</f>
        <v>0</v>
      </c>
      <c r="CA80" s="17">
        <v>0</v>
      </c>
      <c r="CB80" s="17">
        <v>0</v>
      </c>
      <c r="CC80" s="17">
        <v>0</v>
      </c>
      <c r="CD80" s="18">
        <f>SUM(Table2[[#This Row],[Tax Exempt Bond Savings Through FY17]:[Tax Exempt Bond Savings FY18 and After]])</f>
        <v>0</v>
      </c>
      <c r="CE80" s="17">
        <v>150.15389999999999</v>
      </c>
      <c r="CF80" s="17">
        <v>1356.8086000000001</v>
      </c>
      <c r="CG80" s="17">
        <v>234.21879999999999</v>
      </c>
      <c r="CH80" s="18">
        <f>SUM(Table2[[#This Row],[Indirect and Induced Through FY17]:[Indirect and Induced FY18 and After]])</f>
        <v>1591.0273999999999</v>
      </c>
      <c r="CI80" s="17">
        <v>507.08449999999999</v>
      </c>
      <c r="CJ80" s="17">
        <v>4182.1734999999999</v>
      </c>
      <c r="CK80" s="17">
        <v>790.97979999999995</v>
      </c>
      <c r="CL80" s="18">
        <f>SUM(Table2[[#This Row],[TOTAL Income Consumption Use Taxes Through FY17]:[TOTAL Income Consumption Use Taxes FY18 and After]])</f>
        <v>4973.1532999999999</v>
      </c>
      <c r="CM80" s="17">
        <v>52.541200000000003</v>
      </c>
      <c r="CN80" s="17">
        <v>248.10159999999999</v>
      </c>
      <c r="CO80" s="17">
        <v>81.956900000000005</v>
      </c>
      <c r="CP80" s="18">
        <f>SUM(Table2[[#This Row],[Assistance Provided Through FY17]:[Assistance Provided FY18 and After]])</f>
        <v>330.05849999999998</v>
      </c>
      <c r="CQ80" s="17">
        <v>0</v>
      </c>
      <c r="CR80" s="17">
        <v>17.875</v>
      </c>
      <c r="CS80" s="17">
        <v>0</v>
      </c>
      <c r="CT80" s="18">
        <f>SUM(Table2[[#This Row],[Recapture Cancellation Reduction Amount Through FY17]:[Recapture Cancellation Reduction Amount FY18 and After]])</f>
        <v>17.875</v>
      </c>
      <c r="CU80" s="17">
        <v>0</v>
      </c>
      <c r="CV80" s="17">
        <v>0</v>
      </c>
      <c r="CW80" s="17">
        <v>0</v>
      </c>
      <c r="CX80" s="18">
        <f>SUM(Table2[[#This Row],[Penalty Paid Through FY17]:[Penalty Paid FY18 and After]])</f>
        <v>0</v>
      </c>
      <c r="CY80" s="17">
        <v>52.541200000000003</v>
      </c>
      <c r="CZ80" s="17">
        <v>230.22659999999999</v>
      </c>
      <c r="DA80" s="17">
        <v>81.956900000000005</v>
      </c>
      <c r="DB80" s="18">
        <f>SUM(Table2[[#This Row],[TOTAL Assistance Net of Recapture Penalties Through FY17]:[TOTAL Assistance Net of Recapture Penalties FY18 and After]])</f>
        <v>312.18349999999998</v>
      </c>
      <c r="DC80" s="17">
        <v>427.40550000000002</v>
      </c>
      <c r="DD80" s="17">
        <v>3374.1950999999999</v>
      </c>
      <c r="DE80" s="17">
        <v>666.69169999999997</v>
      </c>
      <c r="DF80" s="18">
        <f>SUM(Table2[[#This Row],[Company Direct Tax Revenue Before Assistance Through FY17]:[Company Direct Tax Revenue Before Assistance FY18 and After]])</f>
        <v>4040.8867999999998</v>
      </c>
      <c r="DG80" s="17">
        <v>286.59390000000002</v>
      </c>
      <c r="DH80" s="17">
        <v>2397.7662999999998</v>
      </c>
      <c r="DI80" s="17">
        <v>447.04590000000002</v>
      </c>
      <c r="DJ80" s="18">
        <f>SUM(Table2[[#This Row],[Indirect and Induced Tax Revenues Through FY17]:[Indirect and Induced Tax Revenues FY18 and After]])</f>
        <v>2844.8121999999998</v>
      </c>
      <c r="DK80" s="17">
        <v>713.99940000000004</v>
      </c>
      <c r="DL80" s="17">
        <v>5771.9614000000001</v>
      </c>
      <c r="DM80" s="17">
        <v>1113.7375999999999</v>
      </c>
      <c r="DN80" s="17">
        <f>SUM(Table2[[#This Row],[TOTAL Tax Revenues Before Assistance Through FY17]:[TOTAL Tax Revenues Before Assistance FY18 and After]])</f>
        <v>6885.6990000000005</v>
      </c>
      <c r="DO80" s="17">
        <v>661.45820000000003</v>
      </c>
      <c r="DP80" s="17">
        <v>5541.7348000000002</v>
      </c>
      <c r="DQ80" s="17">
        <v>1031.7807</v>
      </c>
      <c r="DR80" s="20">
        <f>SUM(Table2[[#This Row],[TOTAL Tax Revenues Net of Assistance Recapture and Penalty Through FY17]:[TOTAL Tax Revenues Net of Assistance Recapture and Penalty FY18 and After]])</f>
        <v>6573.5155000000004</v>
      </c>
      <c r="DS80" s="20">
        <v>0</v>
      </c>
      <c r="DT80" s="20">
        <v>0</v>
      </c>
      <c r="DU80" s="20">
        <v>0</v>
      </c>
      <c r="DV80" s="20">
        <v>0</v>
      </c>
      <c r="DW80" s="15">
        <v>37</v>
      </c>
      <c r="DX80" s="15">
        <v>0</v>
      </c>
      <c r="DY80" s="15">
        <v>0</v>
      </c>
      <c r="DZ80" s="15">
        <v>9</v>
      </c>
      <c r="EA80" s="15">
        <v>37</v>
      </c>
      <c r="EB80" s="15">
        <v>0</v>
      </c>
      <c r="EC80" s="15">
        <v>0</v>
      </c>
      <c r="ED80" s="15">
        <v>9</v>
      </c>
      <c r="EE80" s="15">
        <v>100</v>
      </c>
      <c r="EF80" s="15">
        <v>0</v>
      </c>
      <c r="EG80" s="15">
        <v>0</v>
      </c>
      <c r="EH80" s="15">
        <v>100</v>
      </c>
      <c r="EI80" s="15">
        <f>SUM(Table2[[#This Row],[Total Industrial Employees FY17]:[Total Other Employees FY17]])</f>
        <v>46</v>
      </c>
      <c r="EJ80" s="15">
        <f>SUM(Table2[[#This Row],[Number of Industrial Employees Earning More than Living Wage FY17]:[Number of Other Employees Earning More than Living Wage FY17]])</f>
        <v>46</v>
      </c>
      <c r="EK80" s="15">
        <v>100</v>
      </c>
    </row>
    <row r="81" spans="1:141" x14ac:dyDescent="0.2">
      <c r="A81" s="6">
        <v>92364</v>
      </c>
      <c r="B81" s="6" t="s">
        <v>149</v>
      </c>
      <c r="C81" s="7" t="s">
        <v>150</v>
      </c>
      <c r="D81" s="7" t="s">
        <v>9</v>
      </c>
      <c r="E81" s="33">
        <v>42</v>
      </c>
      <c r="F81" s="8" t="s">
        <v>1919</v>
      </c>
      <c r="G81" s="41" t="s">
        <v>1920</v>
      </c>
      <c r="H81" s="35">
        <v>55000</v>
      </c>
      <c r="I81" s="35">
        <v>42500</v>
      </c>
      <c r="J81" s="39" t="s">
        <v>3201</v>
      </c>
      <c r="K81" s="11" t="s">
        <v>2453</v>
      </c>
      <c r="L81" s="13" t="s">
        <v>2514</v>
      </c>
      <c r="M81" s="13" t="s">
        <v>2493</v>
      </c>
      <c r="N81" s="23">
        <v>1600000</v>
      </c>
      <c r="O81" s="6" t="s">
        <v>2458</v>
      </c>
      <c r="P81" s="15">
        <v>0</v>
      </c>
      <c r="Q81" s="15">
        <v>0</v>
      </c>
      <c r="R81" s="15">
        <v>19</v>
      </c>
      <c r="S81" s="15">
        <v>0</v>
      </c>
      <c r="T81" s="15">
        <v>0</v>
      </c>
      <c r="U81" s="15">
        <v>19</v>
      </c>
      <c r="V81" s="15">
        <v>19</v>
      </c>
      <c r="W81" s="15">
        <v>0</v>
      </c>
      <c r="X81" s="15">
        <v>0</v>
      </c>
      <c r="Y81" s="15">
        <v>0</v>
      </c>
      <c r="Z81" s="15">
        <v>12</v>
      </c>
      <c r="AA81" s="15">
        <v>100</v>
      </c>
      <c r="AB81" s="15">
        <v>0</v>
      </c>
      <c r="AC81" s="15">
        <v>0</v>
      </c>
      <c r="AD81" s="15">
        <v>0</v>
      </c>
      <c r="AE81" s="15">
        <v>0</v>
      </c>
      <c r="AF81" s="15">
        <v>100</v>
      </c>
      <c r="AG81" s="15" t="s">
        <v>1861</v>
      </c>
      <c r="AH81" s="15" t="s">
        <v>1861</v>
      </c>
      <c r="AI81" s="17">
        <v>37.084200000000003</v>
      </c>
      <c r="AJ81" s="17">
        <v>354.17129999999997</v>
      </c>
      <c r="AK81" s="17">
        <v>69.884900000000002</v>
      </c>
      <c r="AL81" s="17">
        <f>SUM(Table2[[#This Row],[Company Direct Land Through FY17]:[Company Direct Land FY18 and After]])</f>
        <v>424.05619999999999</v>
      </c>
      <c r="AM81" s="17">
        <v>89.181799999999996</v>
      </c>
      <c r="AN81" s="17">
        <v>398.51209999999998</v>
      </c>
      <c r="AO81" s="17">
        <v>168.0625</v>
      </c>
      <c r="AP81" s="18">
        <f>SUM(Table2[[#This Row],[Company Direct Building Through FY17]:[Company Direct Building FY18 and After]])</f>
        <v>566.57459999999992</v>
      </c>
      <c r="AQ81" s="17">
        <v>0</v>
      </c>
      <c r="AR81" s="17">
        <v>17.895900000000001</v>
      </c>
      <c r="AS81" s="17">
        <v>0</v>
      </c>
      <c r="AT81" s="18">
        <f>SUM(Table2[[#This Row],[Mortgage Recording Tax Through FY17]:[Mortgage Recording Tax FY18 and After]])</f>
        <v>17.895900000000001</v>
      </c>
      <c r="AU81" s="17">
        <v>91.335899999999995</v>
      </c>
      <c r="AV81" s="17">
        <v>431.42140000000001</v>
      </c>
      <c r="AW81" s="17">
        <v>172.12190000000001</v>
      </c>
      <c r="AX81" s="18">
        <f>SUM(Table2[[#This Row],[Pilot Savings Through FY17]:[Pilot Savings FY18 and After]])</f>
        <v>603.54330000000004</v>
      </c>
      <c r="AY81" s="17">
        <v>0</v>
      </c>
      <c r="AZ81" s="17">
        <v>17.895900000000001</v>
      </c>
      <c r="BA81" s="17">
        <v>0</v>
      </c>
      <c r="BB81" s="18">
        <f>SUM(Table2[[#This Row],[Mortgage Recording Tax Exemption Through FY17]:[Mortgage Recording Tax Exemption FY18 and After]])</f>
        <v>17.895900000000001</v>
      </c>
      <c r="BC81" s="17">
        <v>36.216299999999997</v>
      </c>
      <c r="BD81" s="17">
        <v>306.40719999999999</v>
      </c>
      <c r="BE81" s="17">
        <v>68.249499999999998</v>
      </c>
      <c r="BF81" s="18">
        <f>SUM(Table2[[#This Row],[Indirect and Induced Land Through FY17]:[Indirect and Induced Land FY18 and After]])</f>
        <v>374.6567</v>
      </c>
      <c r="BG81" s="17">
        <v>67.258899999999997</v>
      </c>
      <c r="BH81" s="17">
        <v>569.04139999999995</v>
      </c>
      <c r="BI81" s="17">
        <v>126.749</v>
      </c>
      <c r="BJ81" s="18">
        <f>SUM(Table2[[#This Row],[Indirect and Induced Building Through FY17]:[Indirect and Induced Building FY18 and After]])</f>
        <v>695.79039999999998</v>
      </c>
      <c r="BK81" s="17">
        <v>138.40530000000001</v>
      </c>
      <c r="BL81" s="17">
        <v>1196.7106000000001</v>
      </c>
      <c r="BM81" s="17">
        <v>260.82400000000001</v>
      </c>
      <c r="BN81" s="18">
        <f>SUM(Table2[[#This Row],[TOTAL Real Property Related Taxes Through FY17]:[TOTAL Real Property Related Taxes FY18 and After]])</f>
        <v>1457.5346000000002</v>
      </c>
      <c r="BO81" s="17">
        <v>223.11099999999999</v>
      </c>
      <c r="BP81" s="17">
        <v>2215.2438000000002</v>
      </c>
      <c r="BQ81" s="17">
        <v>420.45139999999998</v>
      </c>
      <c r="BR81" s="18">
        <f>SUM(Table2[[#This Row],[Company Direct Through FY17]:[Company Direct FY18 and After]])</f>
        <v>2635.6952000000001</v>
      </c>
      <c r="BS81" s="17">
        <v>0</v>
      </c>
      <c r="BT81" s="17">
        <v>0</v>
      </c>
      <c r="BU81" s="17">
        <v>0</v>
      </c>
      <c r="BV81" s="18">
        <f>SUM(Table2[[#This Row],[Sales Tax Exemption Through FY17]:[Sales Tax Exemption FY18 and After]])</f>
        <v>0</v>
      </c>
      <c r="BW81" s="17">
        <v>0</v>
      </c>
      <c r="BX81" s="17">
        <v>0</v>
      </c>
      <c r="BY81" s="17">
        <v>0</v>
      </c>
      <c r="BZ81" s="17">
        <f>SUM(Table2[[#This Row],[Energy Tax Savings Through FY17]:[Energy Tax Savings FY18 and After]])</f>
        <v>0</v>
      </c>
      <c r="CA81" s="17">
        <v>0</v>
      </c>
      <c r="CB81" s="17">
        <v>0</v>
      </c>
      <c r="CC81" s="17">
        <v>0</v>
      </c>
      <c r="CD81" s="18">
        <f>SUM(Table2[[#This Row],[Tax Exempt Bond Savings Through FY17]:[Tax Exempt Bond Savings FY18 and After]])</f>
        <v>0</v>
      </c>
      <c r="CE81" s="17">
        <v>123.9731</v>
      </c>
      <c r="CF81" s="17">
        <v>1237.9670000000001</v>
      </c>
      <c r="CG81" s="17">
        <v>233.62639999999999</v>
      </c>
      <c r="CH81" s="18">
        <f>SUM(Table2[[#This Row],[Indirect and Induced Through FY17]:[Indirect and Induced FY18 and After]])</f>
        <v>1471.5934000000002</v>
      </c>
      <c r="CI81" s="17">
        <v>347.08409999999998</v>
      </c>
      <c r="CJ81" s="17">
        <v>3453.2107999999998</v>
      </c>
      <c r="CK81" s="17">
        <v>654.07780000000002</v>
      </c>
      <c r="CL81" s="18">
        <f>SUM(Table2[[#This Row],[TOTAL Income Consumption Use Taxes Through FY17]:[TOTAL Income Consumption Use Taxes FY18 and After]])</f>
        <v>4107.2885999999999</v>
      </c>
      <c r="CM81" s="17">
        <v>91.335899999999995</v>
      </c>
      <c r="CN81" s="17">
        <v>449.31729999999999</v>
      </c>
      <c r="CO81" s="17">
        <v>172.12190000000001</v>
      </c>
      <c r="CP81" s="18">
        <f>SUM(Table2[[#This Row],[Assistance Provided Through FY17]:[Assistance Provided FY18 and After]])</f>
        <v>621.43920000000003</v>
      </c>
      <c r="CQ81" s="17">
        <v>0</v>
      </c>
      <c r="CR81" s="17">
        <v>0</v>
      </c>
      <c r="CS81" s="17">
        <v>0</v>
      </c>
      <c r="CT81" s="18">
        <f>SUM(Table2[[#This Row],[Recapture Cancellation Reduction Amount Through FY17]:[Recapture Cancellation Reduction Amount FY18 and After]])</f>
        <v>0</v>
      </c>
      <c r="CU81" s="17">
        <v>0</v>
      </c>
      <c r="CV81" s="17">
        <v>0</v>
      </c>
      <c r="CW81" s="17">
        <v>0</v>
      </c>
      <c r="CX81" s="18">
        <f>SUM(Table2[[#This Row],[Penalty Paid Through FY17]:[Penalty Paid FY18 and After]])</f>
        <v>0</v>
      </c>
      <c r="CY81" s="17">
        <v>91.335899999999995</v>
      </c>
      <c r="CZ81" s="17">
        <v>449.31729999999999</v>
      </c>
      <c r="DA81" s="17">
        <v>172.12190000000001</v>
      </c>
      <c r="DB81" s="18">
        <f>SUM(Table2[[#This Row],[TOTAL Assistance Net of Recapture Penalties Through FY17]:[TOTAL Assistance Net of Recapture Penalties FY18 and After]])</f>
        <v>621.43920000000003</v>
      </c>
      <c r="DC81" s="17">
        <v>349.37700000000001</v>
      </c>
      <c r="DD81" s="17">
        <v>2985.8231000000001</v>
      </c>
      <c r="DE81" s="17">
        <v>658.39880000000005</v>
      </c>
      <c r="DF81" s="18">
        <f>SUM(Table2[[#This Row],[Company Direct Tax Revenue Before Assistance Through FY17]:[Company Direct Tax Revenue Before Assistance FY18 and After]])</f>
        <v>3644.2219</v>
      </c>
      <c r="DG81" s="17">
        <v>227.44829999999999</v>
      </c>
      <c r="DH81" s="17">
        <v>2113.4155999999998</v>
      </c>
      <c r="DI81" s="17">
        <v>428.62490000000003</v>
      </c>
      <c r="DJ81" s="18">
        <f>SUM(Table2[[#This Row],[Indirect and Induced Tax Revenues Through FY17]:[Indirect and Induced Tax Revenues FY18 and After]])</f>
        <v>2542.0405000000001</v>
      </c>
      <c r="DK81" s="17">
        <v>576.82529999999997</v>
      </c>
      <c r="DL81" s="17">
        <v>5099.2386999999999</v>
      </c>
      <c r="DM81" s="17">
        <v>1087.0237</v>
      </c>
      <c r="DN81" s="17">
        <f>SUM(Table2[[#This Row],[TOTAL Tax Revenues Before Assistance Through FY17]:[TOTAL Tax Revenues Before Assistance FY18 and After]])</f>
        <v>6186.2623999999996</v>
      </c>
      <c r="DO81" s="17">
        <v>485.48939999999999</v>
      </c>
      <c r="DP81" s="17">
        <v>4649.9214000000002</v>
      </c>
      <c r="DQ81" s="17">
        <v>914.90179999999998</v>
      </c>
      <c r="DR81" s="20">
        <f>SUM(Table2[[#This Row],[TOTAL Tax Revenues Net of Assistance Recapture and Penalty Through FY17]:[TOTAL Tax Revenues Net of Assistance Recapture and Penalty FY18 and After]])</f>
        <v>5564.8231999999998</v>
      </c>
      <c r="DS81" s="20">
        <v>0</v>
      </c>
      <c r="DT81" s="20">
        <v>0</v>
      </c>
      <c r="DU81" s="20">
        <v>0</v>
      </c>
      <c r="DV81" s="20">
        <v>0</v>
      </c>
      <c r="DW81" s="15">
        <v>19</v>
      </c>
      <c r="DX81" s="15">
        <v>0</v>
      </c>
      <c r="DY81" s="15">
        <v>0</v>
      </c>
      <c r="DZ81" s="15">
        <v>0</v>
      </c>
      <c r="EA81" s="15">
        <v>19</v>
      </c>
      <c r="EB81" s="15">
        <v>0</v>
      </c>
      <c r="EC81" s="15">
        <v>0</v>
      </c>
      <c r="ED81" s="15">
        <v>0</v>
      </c>
      <c r="EE81" s="15">
        <v>100</v>
      </c>
      <c r="EF81" s="15">
        <v>0</v>
      </c>
      <c r="EG81" s="15">
        <v>0</v>
      </c>
      <c r="EH81" s="15">
        <v>0</v>
      </c>
      <c r="EI81" s="15">
        <f>SUM(Table2[[#This Row],[Total Industrial Employees FY17]:[Total Other Employees FY17]])</f>
        <v>19</v>
      </c>
      <c r="EJ81" s="15">
        <f>SUM(Table2[[#This Row],[Number of Industrial Employees Earning More than Living Wage FY17]:[Number of Other Employees Earning More than Living Wage FY17]])</f>
        <v>19</v>
      </c>
      <c r="EK81" s="15">
        <v>100</v>
      </c>
    </row>
    <row r="82" spans="1:141" x14ac:dyDescent="0.2">
      <c r="A82" s="6">
        <v>92527</v>
      </c>
      <c r="B82" s="6" t="s">
        <v>184</v>
      </c>
      <c r="C82" s="7" t="s">
        <v>185</v>
      </c>
      <c r="D82" s="7" t="s">
        <v>6</v>
      </c>
      <c r="E82" s="33">
        <v>17</v>
      </c>
      <c r="F82" s="8" t="s">
        <v>1964</v>
      </c>
      <c r="G82" s="41" t="s">
        <v>1965</v>
      </c>
      <c r="H82" s="35">
        <v>95500</v>
      </c>
      <c r="I82" s="35">
        <v>144000</v>
      </c>
      <c r="J82" s="39" t="s">
        <v>3213</v>
      </c>
      <c r="K82" s="11" t="s">
        <v>2453</v>
      </c>
      <c r="L82" s="13" t="s">
        <v>2553</v>
      </c>
      <c r="M82" s="13" t="s">
        <v>2546</v>
      </c>
      <c r="N82" s="23">
        <v>6000000</v>
      </c>
      <c r="O82" s="6" t="s">
        <v>2458</v>
      </c>
      <c r="P82" s="15">
        <v>4</v>
      </c>
      <c r="Q82" s="15">
        <v>0</v>
      </c>
      <c r="R82" s="15">
        <v>43</v>
      </c>
      <c r="S82" s="15">
        <v>0</v>
      </c>
      <c r="T82" s="15">
        <v>0</v>
      </c>
      <c r="U82" s="15">
        <v>47</v>
      </c>
      <c r="V82" s="15">
        <v>45</v>
      </c>
      <c r="W82" s="15">
        <v>0</v>
      </c>
      <c r="X82" s="15">
        <v>0</v>
      </c>
      <c r="Y82" s="15">
        <v>48</v>
      </c>
      <c r="Z82" s="15">
        <v>9</v>
      </c>
      <c r="AA82" s="15">
        <v>100</v>
      </c>
      <c r="AB82" s="15">
        <v>0</v>
      </c>
      <c r="AC82" s="15">
        <v>0</v>
      </c>
      <c r="AD82" s="15">
        <v>0</v>
      </c>
      <c r="AE82" s="15">
        <v>0</v>
      </c>
      <c r="AF82" s="15">
        <v>100</v>
      </c>
      <c r="AG82" s="15" t="s">
        <v>1861</v>
      </c>
      <c r="AH82" s="15" t="s">
        <v>1861</v>
      </c>
      <c r="AI82" s="17">
        <v>17.978000000000002</v>
      </c>
      <c r="AJ82" s="17">
        <v>457.24930000000001</v>
      </c>
      <c r="AK82" s="17">
        <v>43.9377</v>
      </c>
      <c r="AL82" s="17">
        <f>SUM(Table2[[#This Row],[Company Direct Land Through FY17]:[Company Direct Land FY18 and After]])</f>
        <v>501.18700000000001</v>
      </c>
      <c r="AM82" s="17">
        <v>266.37189999999998</v>
      </c>
      <c r="AN82" s="17">
        <v>1158.4178999999999</v>
      </c>
      <c r="AO82" s="17">
        <v>651.00750000000005</v>
      </c>
      <c r="AP82" s="18">
        <f>SUM(Table2[[#This Row],[Company Direct Building Through FY17]:[Company Direct Building FY18 and After]])</f>
        <v>1809.4254000000001</v>
      </c>
      <c r="AQ82" s="17">
        <v>0</v>
      </c>
      <c r="AR82" s="17">
        <v>65.793800000000005</v>
      </c>
      <c r="AS82" s="17">
        <v>0</v>
      </c>
      <c r="AT82" s="18">
        <f>SUM(Table2[[#This Row],[Mortgage Recording Tax Through FY17]:[Mortgage Recording Tax FY18 and After]])</f>
        <v>65.793800000000005</v>
      </c>
      <c r="AU82" s="17">
        <v>259.96710000000002</v>
      </c>
      <c r="AV82" s="17">
        <v>1030.1711</v>
      </c>
      <c r="AW82" s="17">
        <v>635.35419999999999</v>
      </c>
      <c r="AX82" s="18">
        <f>SUM(Table2[[#This Row],[Pilot Savings Through FY17]:[Pilot Savings FY18 and After]])</f>
        <v>1665.5253</v>
      </c>
      <c r="AY82" s="17">
        <v>0</v>
      </c>
      <c r="AZ82" s="17">
        <v>65.793800000000005</v>
      </c>
      <c r="BA82" s="17">
        <v>0</v>
      </c>
      <c r="BB82" s="18">
        <f>SUM(Table2[[#This Row],[Mortgage Recording Tax Exemption Through FY17]:[Mortgage Recording Tax Exemption FY18 and After]])</f>
        <v>65.793800000000005</v>
      </c>
      <c r="BC82" s="17">
        <v>55.519300000000001</v>
      </c>
      <c r="BD82" s="17">
        <v>440.71460000000002</v>
      </c>
      <c r="BE82" s="17">
        <v>135.68819999999999</v>
      </c>
      <c r="BF82" s="18">
        <f>SUM(Table2[[#This Row],[Indirect and Induced Land Through FY17]:[Indirect and Induced Land FY18 and After]])</f>
        <v>576.40280000000007</v>
      </c>
      <c r="BG82" s="17">
        <v>103.1073</v>
      </c>
      <c r="BH82" s="17">
        <v>818.47</v>
      </c>
      <c r="BI82" s="17">
        <v>251.9924</v>
      </c>
      <c r="BJ82" s="18">
        <f>SUM(Table2[[#This Row],[Indirect and Induced Building Through FY17]:[Indirect and Induced Building FY18 and After]])</f>
        <v>1070.4624000000001</v>
      </c>
      <c r="BK82" s="17">
        <v>183.0094</v>
      </c>
      <c r="BL82" s="17">
        <v>1844.6806999999999</v>
      </c>
      <c r="BM82" s="17">
        <v>447.27159999999998</v>
      </c>
      <c r="BN82" s="18">
        <f>SUM(Table2[[#This Row],[TOTAL Real Property Related Taxes Through FY17]:[TOTAL Real Property Related Taxes FY18 and After]])</f>
        <v>2291.9522999999999</v>
      </c>
      <c r="BO82" s="17">
        <v>295.31779999999998</v>
      </c>
      <c r="BP82" s="17">
        <v>2518.2516000000001</v>
      </c>
      <c r="BQ82" s="17">
        <v>721.75059999999996</v>
      </c>
      <c r="BR82" s="18">
        <f>SUM(Table2[[#This Row],[Company Direct Through FY17]:[Company Direct FY18 and After]])</f>
        <v>3240.0021999999999</v>
      </c>
      <c r="BS82" s="17">
        <v>0</v>
      </c>
      <c r="BT82" s="17">
        <v>6.5235000000000003</v>
      </c>
      <c r="BU82" s="17">
        <v>0</v>
      </c>
      <c r="BV82" s="18">
        <f>SUM(Table2[[#This Row],[Sales Tax Exemption Through FY17]:[Sales Tax Exemption FY18 and After]])</f>
        <v>6.5235000000000003</v>
      </c>
      <c r="BW82" s="17">
        <v>0</v>
      </c>
      <c r="BX82" s="17">
        <v>0</v>
      </c>
      <c r="BY82" s="17">
        <v>0</v>
      </c>
      <c r="BZ82" s="17">
        <f>SUM(Table2[[#This Row],[Energy Tax Savings Through FY17]:[Energy Tax Savings FY18 and After]])</f>
        <v>0</v>
      </c>
      <c r="CA82" s="17">
        <v>0</v>
      </c>
      <c r="CB82" s="17">
        <v>0</v>
      </c>
      <c r="CC82" s="17">
        <v>0</v>
      </c>
      <c r="CD82" s="18">
        <f>SUM(Table2[[#This Row],[Tax Exempt Bond Savings Through FY17]:[Tax Exempt Bond Savings FY18 and After]])</f>
        <v>0</v>
      </c>
      <c r="CE82" s="17">
        <v>175.21559999999999</v>
      </c>
      <c r="CF82" s="17">
        <v>1596.4178999999999</v>
      </c>
      <c r="CG82" s="17">
        <v>428.22340000000003</v>
      </c>
      <c r="CH82" s="18">
        <f>SUM(Table2[[#This Row],[Indirect and Induced Through FY17]:[Indirect and Induced FY18 and After]])</f>
        <v>2024.6413</v>
      </c>
      <c r="CI82" s="17">
        <v>470.53339999999997</v>
      </c>
      <c r="CJ82" s="17">
        <v>4108.1459999999997</v>
      </c>
      <c r="CK82" s="17">
        <v>1149.9739999999999</v>
      </c>
      <c r="CL82" s="18">
        <f>SUM(Table2[[#This Row],[TOTAL Income Consumption Use Taxes Through FY17]:[TOTAL Income Consumption Use Taxes FY18 and After]])</f>
        <v>5258.12</v>
      </c>
      <c r="CM82" s="17">
        <v>259.96710000000002</v>
      </c>
      <c r="CN82" s="17">
        <v>1102.4884</v>
      </c>
      <c r="CO82" s="17">
        <v>635.35419999999999</v>
      </c>
      <c r="CP82" s="18">
        <f>SUM(Table2[[#This Row],[Assistance Provided Through FY17]:[Assistance Provided FY18 and After]])</f>
        <v>1737.8425999999999</v>
      </c>
      <c r="CQ82" s="17">
        <v>0</v>
      </c>
      <c r="CR82" s="17">
        <v>0</v>
      </c>
      <c r="CS82" s="17">
        <v>0</v>
      </c>
      <c r="CT82" s="18">
        <f>SUM(Table2[[#This Row],[Recapture Cancellation Reduction Amount Through FY17]:[Recapture Cancellation Reduction Amount FY18 and After]])</f>
        <v>0</v>
      </c>
      <c r="CU82" s="17">
        <v>0</v>
      </c>
      <c r="CV82" s="17">
        <v>0</v>
      </c>
      <c r="CW82" s="17">
        <v>0</v>
      </c>
      <c r="CX82" s="18">
        <f>SUM(Table2[[#This Row],[Penalty Paid Through FY17]:[Penalty Paid FY18 and After]])</f>
        <v>0</v>
      </c>
      <c r="CY82" s="17">
        <v>259.96710000000002</v>
      </c>
      <c r="CZ82" s="17">
        <v>1102.4884</v>
      </c>
      <c r="DA82" s="17">
        <v>635.35419999999999</v>
      </c>
      <c r="DB82" s="18">
        <f>SUM(Table2[[#This Row],[TOTAL Assistance Net of Recapture Penalties Through FY17]:[TOTAL Assistance Net of Recapture Penalties FY18 and After]])</f>
        <v>1737.8425999999999</v>
      </c>
      <c r="DC82" s="17">
        <v>579.66769999999997</v>
      </c>
      <c r="DD82" s="17">
        <v>4199.7125999999998</v>
      </c>
      <c r="DE82" s="17">
        <v>1416.6958</v>
      </c>
      <c r="DF82" s="18">
        <f>SUM(Table2[[#This Row],[Company Direct Tax Revenue Before Assistance Through FY17]:[Company Direct Tax Revenue Before Assistance FY18 and After]])</f>
        <v>5616.4084000000003</v>
      </c>
      <c r="DG82" s="17">
        <v>333.84219999999999</v>
      </c>
      <c r="DH82" s="17">
        <v>2855.6025</v>
      </c>
      <c r="DI82" s="17">
        <v>815.904</v>
      </c>
      <c r="DJ82" s="18">
        <f>SUM(Table2[[#This Row],[Indirect and Induced Tax Revenues Through FY17]:[Indirect and Induced Tax Revenues FY18 and After]])</f>
        <v>3671.5065</v>
      </c>
      <c r="DK82" s="17">
        <v>913.50990000000002</v>
      </c>
      <c r="DL82" s="17">
        <v>7055.3150999999998</v>
      </c>
      <c r="DM82" s="17">
        <v>2232.5998</v>
      </c>
      <c r="DN82" s="17">
        <f>SUM(Table2[[#This Row],[TOTAL Tax Revenues Before Assistance Through FY17]:[TOTAL Tax Revenues Before Assistance FY18 and After]])</f>
        <v>9287.9148999999998</v>
      </c>
      <c r="DO82" s="17">
        <v>653.54280000000006</v>
      </c>
      <c r="DP82" s="17">
        <v>5952.8266999999996</v>
      </c>
      <c r="DQ82" s="17">
        <v>1597.2456</v>
      </c>
      <c r="DR82" s="20">
        <f>SUM(Table2[[#This Row],[TOTAL Tax Revenues Net of Assistance Recapture and Penalty Through FY17]:[TOTAL Tax Revenues Net of Assistance Recapture and Penalty FY18 and After]])</f>
        <v>7550.0722999999998</v>
      </c>
      <c r="DS82" s="20">
        <v>0</v>
      </c>
      <c r="DT82" s="20">
        <v>0</v>
      </c>
      <c r="DU82" s="20">
        <v>0</v>
      </c>
      <c r="DV82" s="20">
        <v>0</v>
      </c>
      <c r="DW82" s="15">
        <v>0</v>
      </c>
      <c r="DX82" s="15">
        <v>0</v>
      </c>
      <c r="DY82" s="15">
        <v>0</v>
      </c>
      <c r="DZ82" s="15">
        <v>47</v>
      </c>
      <c r="EA82" s="15">
        <v>0</v>
      </c>
      <c r="EB82" s="15">
        <v>0</v>
      </c>
      <c r="EC82" s="15">
        <v>0</v>
      </c>
      <c r="ED82" s="15">
        <v>47</v>
      </c>
      <c r="EE82" s="15">
        <v>0</v>
      </c>
      <c r="EF82" s="15">
        <v>0</v>
      </c>
      <c r="EG82" s="15">
        <v>0</v>
      </c>
      <c r="EH82" s="15">
        <v>100</v>
      </c>
      <c r="EI82" s="15">
        <f>SUM(Table2[[#This Row],[Total Industrial Employees FY17]:[Total Other Employees FY17]])</f>
        <v>47</v>
      </c>
      <c r="EJ82" s="15">
        <f>SUM(Table2[[#This Row],[Number of Industrial Employees Earning More than Living Wage FY17]:[Number of Other Employees Earning More than Living Wage FY17]])</f>
        <v>47</v>
      </c>
      <c r="EK82" s="15">
        <v>100</v>
      </c>
    </row>
    <row r="83" spans="1:141" x14ac:dyDescent="0.2">
      <c r="A83" s="6">
        <v>93978</v>
      </c>
      <c r="B83" s="6" t="s">
        <v>743</v>
      </c>
      <c r="C83" s="7" t="s">
        <v>744</v>
      </c>
      <c r="D83" s="7" t="s">
        <v>9</v>
      </c>
      <c r="E83" s="33">
        <v>39</v>
      </c>
      <c r="F83" s="8" t="s">
        <v>2353</v>
      </c>
      <c r="G83" s="41" t="s">
        <v>2354</v>
      </c>
      <c r="H83" s="35">
        <v>57042</v>
      </c>
      <c r="I83" s="35">
        <v>73547</v>
      </c>
      <c r="J83" s="39" t="s">
        <v>3204</v>
      </c>
      <c r="K83" s="11" t="s">
        <v>2804</v>
      </c>
      <c r="L83" s="13" t="s">
        <v>3010</v>
      </c>
      <c r="M83" s="13" t="s">
        <v>3011</v>
      </c>
      <c r="N83" s="23">
        <v>26700000</v>
      </c>
      <c r="O83" s="6" t="s">
        <v>2518</v>
      </c>
      <c r="P83" s="15">
        <v>13</v>
      </c>
      <c r="Q83" s="15">
        <v>75</v>
      </c>
      <c r="R83" s="15">
        <v>207</v>
      </c>
      <c r="S83" s="15">
        <v>0</v>
      </c>
      <c r="T83" s="15">
        <v>0</v>
      </c>
      <c r="U83" s="15">
        <v>295</v>
      </c>
      <c r="V83" s="15">
        <v>250</v>
      </c>
      <c r="W83" s="15">
        <v>0</v>
      </c>
      <c r="X83" s="15">
        <v>0</v>
      </c>
      <c r="Y83" s="15">
        <v>219</v>
      </c>
      <c r="Z83" s="15">
        <v>18</v>
      </c>
      <c r="AA83" s="15">
        <v>97</v>
      </c>
      <c r="AB83" s="15">
        <v>0</v>
      </c>
      <c r="AC83" s="15">
        <v>7</v>
      </c>
      <c r="AD83" s="15">
        <v>4</v>
      </c>
      <c r="AE83" s="15">
        <v>24</v>
      </c>
      <c r="AF83" s="15">
        <v>97</v>
      </c>
      <c r="AG83" s="15" t="s">
        <v>1860</v>
      </c>
      <c r="AH83" s="15" t="s">
        <v>1861</v>
      </c>
      <c r="AI83" s="17">
        <v>0</v>
      </c>
      <c r="AJ83" s="17">
        <v>0</v>
      </c>
      <c r="AK83" s="17">
        <v>0</v>
      </c>
      <c r="AL83" s="17">
        <f>SUM(Table2[[#This Row],[Company Direct Land Through FY17]:[Company Direct Land FY18 and After]])</f>
        <v>0</v>
      </c>
      <c r="AM83" s="17">
        <v>0</v>
      </c>
      <c r="AN83" s="17">
        <v>0</v>
      </c>
      <c r="AO83" s="17">
        <v>0</v>
      </c>
      <c r="AP83" s="18">
        <f>SUM(Table2[[#This Row],[Company Direct Building Through FY17]:[Company Direct Building FY18 and After]])</f>
        <v>0</v>
      </c>
      <c r="AQ83" s="17">
        <v>0</v>
      </c>
      <c r="AR83" s="17">
        <v>447.06479999999999</v>
      </c>
      <c r="AS83" s="17">
        <v>0</v>
      </c>
      <c r="AT83" s="18">
        <f>SUM(Table2[[#This Row],[Mortgage Recording Tax Through FY17]:[Mortgage Recording Tax FY18 and After]])</f>
        <v>447.06479999999999</v>
      </c>
      <c r="AU83" s="17">
        <v>0</v>
      </c>
      <c r="AV83" s="17">
        <v>0</v>
      </c>
      <c r="AW83" s="17">
        <v>0</v>
      </c>
      <c r="AX83" s="18">
        <f>SUM(Table2[[#This Row],[Pilot Savings Through FY17]:[Pilot Savings FY18 and After]])</f>
        <v>0</v>
      </c>
      <c r="AY83" s="17">
        <v>0</v>
      </c>
      <c r="AZ83" s="17">
        <v>447.06479999999999</v>
      </c>
      <c r="BA83" s="17">
        <v>0</v>
      </c>
      <c r="BB83" s="18">
        <f>SUM(Table2[[#This Row],[Mortgage Recording Tax Exemption Through FY17]:[Mortgage Recording Tax Exemption FY18 and After]])</f>
        <v>447.06479999999999</v>
      </c>
      <c r="BC83" s="17">
        <v>166.4682</v>
      </c>
      <c r="BD83" s="17">
        <v>602.37400000000002</v>
      </c>
      <c r="BE83" s="17">
        <v>2650.2644</v>
      </c>
      <c r="BF83" s="18">
        <f>SUM(Table2[[#This Row],[Indirect and Induced Land Through FY17]:[Indirect and Induced Land FY18 and After]])</f>
        <v>3252.6383999999998</v>
      </c>
      <c r="BG83" s="17">
        <v>309.15519999999998</v>
      </c>
      <c r="BH83" s="17">
        <v>1118.6948</v>
      </c>
      <c r="BI83" s="17">
        <v>4921.9189999999999</v>
      </c>
      <c r="BJ83" s="18">
        <f>SUM(Table2[[#This Row],[Indirect and Induced Building Through FY17]:[Indirect and Induced Building FY18 and After]])</f>
        <v>6040.6138000000001</v>
      </c>
      <c r="BK83" s="17">
        <v>475.6234</v>
      </c>
      <c r="BL83" s="17">
        <v>1721.0688</v>
      </c>
      <c r="BM83" s="17">
        <v>7572.1833999999999</v>
      </c>
      <c r="BN83" s="18">
        <f>SUM(Table2[[#This Row],[TOTAL Real Property Related Taxes Through FY17]:[TOTAL Real Property Related Taxes FY18 and After]])</f>
        <v>9293.252199999999</v>
      </c>
      <c r="BO83" s="17">
        <v>494.762</v>
      </c>
      <c r="BP83" s="17">
        <v>1773.3941</v>
      </c>
      <c r="BQ83" s="17">
        <v>7876.8842000000004</v>
      </c>
      <c r="BR83" s="18">
        <f>SUM(Table2[[#This Row],[Company Direct Through FY17]:[Company Direct FY18 and After]])</f>
        <v>9650.2782999999999</v>
      </c>
      <c r="BS83" s="17">
        <v>0</v>
      </c>
      <c r="BT83" s="17">
        <v>0</v>
      </c>
      <c r="BU83" s="17">
        <v>0</v>
      </c>
      <c r="BV83" s="18">
        <f>SUM(Table2[[#This Row],[Sales Tax Exemption Through FY17]:[Sales Tax Exemption FY18 and After]])</f>
        <v>0</v>
      </c>
      <c r="BW83" s="17">
        <v>0</v>
      </c>
      <c r="BX83" s="17">
        <v>0</v>
      </c>
      <c r="BY83" s="17">
        <v>0</v>
      </c>
      <c r="BZ83" s="17">
        <f>SUM(Table2[[#This Row],[Energy Tax Savings Through FY17]:[Energy Tax Savings FY18 and After]])</f>
        <v>0</v>
      </c>
      <c r="CA83" s="17">
        <v>26.456</v>
      </c>
      <c r="CB83" s="17">
        <v>86.288600000000002</v>
      </c>
      <c r="CC83" s="17">
        <v>284.23349999999999</v>
      </c>
      <c r="CD83" s="18">
        <f>SUM(Table2[[#This Row],[Tax Exempt Bond Savings Through FY17]:[Tax Exempt Bond Savings FY18 and After]])</f>
        <v>370.52210000000002</v>
      </c>
      <c r="CE83" s="17">
        <v>569.84199999999998</v>
      </c>
      <c r="CF83" s="17">
        <v>2079.6279</v>
      </c>
      <c r="CG83" s="17">
        <v>9072.1964000000007</v>
      </c>
      <c r="CH83" s="18">
        <f>SUM(Table2[[#This Row],[Indirect and Induced Through FY17]:[Indirect and Induced FY18 and After]])</f>
        <v>11151.8243</v>
      </c>
      <c r="CI83" s="17">
        <v>1038.1479999999999</v>
      </c>
      <c r="CJ83" s="17">
        <v>3766.7334000000001</v>
      </c>
      <c r="CK83" s="17">
        <v>16664.847099999999</v>
      </c>
      <c r="CL83" s="18">
        <f>SUM(Table2[[#This Row],[TOTAL Income Consumption Use Taxes Through FY17]:[TOTAL Income Consumption Use Taxes FY18 and After]])</f>
        <v>20431.5805</v>
      </c>
      <c r="CM83" s="17">
        <v>26.456</v>
      </c>
      <c r="CN83" s="17">
        <v>533.35339999999997</v>
      </c>
      <c r="CO83" s="17">
        <v>284.23349999999999</v>
      </c>
      <c r="CP83" s="18">
        <f>SUM(Table2[[#This Row],[Assistance Provided Through FY17]:[Assistance Provided FY18 and After]])</f>
        <v>817.58690000000001</v>
      </c>
      <c r="CQ83" s="17">
        <v>0</v>
      </c>
      <c r="CR83" s="17">
        <v>0</v>
      </c>
      <c r="CS83" s="17">
        <v>0</v>
      </c>
      <c r="CT83" s="18">
        <f>SUM(Table2[[#This Row],[Recapture Cancellation Reduction Amount Through FY17]:[Recapture Cancellation Reduction Amount FY18 and After]])</f>
        <v>0</v>
      </c>
      <c r="CU83" s="17">
        <v>0</v>
      </c>
      <c r="CV83" s="17">
        <v>0</v>
      </c>
      <c r="CW83" s="17">
        <v>0</v>
      </c>
      <c r="CX83" s="18">
        <f>SUM(Table2[[#This Row],[Penalty Paid Through FY17]:[Penalty Paid FY18 and After]])</f>
        <v>0</v>
      </c>
      <c r="CY83" s="17">
        <v>26.456</v>
      </c>
      <c r="CZ83" s="17">
        <v>533.35339999999997</v>
      </c>
      <c r="DA83" s="17">
        <v>284.23349999999999</v>
      </c>
      <c r="DB83" s="18">
        <f>SUM(Table2[[#This Row],[TOTAL Assistance Net of Recapture Penalties Through FY17]:[TOTAL Assistance Net of Recapture Penalties FY18 and After]])</f>
        <v>817.58690000000001</v>
      </c>
      <c r="DC83" s="17">
        <v>494.762</v>
      </c>
      <c r="DD83" s="17">
        <v>2220.4589000000001</v>
      </c>
      <c r="DE83" s="17">
        <v>7876.8842000000004</v>
      </c>
      <c r="DF83" s="18">
        <f>SUM(Table2[[#This Row],[Company Direct Tax Revenue Before Assistance Through FY17]:[Company Direct Tax Revenue Before Assistance FY18 and After]])</f>
        <v>10097.3431</v>
      </c>
      <c r="DG83" s="17">
        <v>1045.4654</v>
      </c>
      <c r="DH83" s="17">
        <v>3800.6967</v>
      </c>
      <c r="DI83" s="17">
        <v>16644.379799999999</v>
      </c>
      <c r="DJ83" s="18">
        <f>SUM(Table2[[#This Row],[Indirect and Induced Tax Revenues Through FY17]:[Indirect and Induced Tax Revenues FY18 and After]])</f>
        <v>20445.076499999999</v>
      </c>
      <c r="DK83" s="17">
        <v>1540.2274</v>
      </c>
      <c r="DL83" s="17">
        <v>6021.1556</v>
      </c>
      <c r="DM83" s="17">
        <v>24521.263999999999</v>
      </c>
      <c r="DN83" s="17">
        <f>SUM(Table2[[#This Row],[TOTAL Tax Revenues Before Assistance Through FY17]:[TOTAL Tax Revenues Before Assistance FY18 and After]])</f>
        <v>30542.419600000001</v>
      </c>
      <c r="DO83" s="17">
        <v>1513.7714000000001</v>
      </c>
      <c r="DP83" s="17">
        <v>5487.8022000000001</v>
      </c>
      <c r="DQ83" s="17">
        <v>24237.030500000001</v>
      </c>
      <c r="DR83" s="20">
        <f>SUM(Table2[[#This Row],[TOTAL Tax Revenues Net of Assistance Recapture and Penalty Through FY17]:[TOTAL Tax Revenues Net of Assistance Recapture and Penalty FY18 and After]])</f>
        <v>29724.832699999999</v>
      </c>
      <c r="DS83" s="20">
        <v>0</v>
      </c>
      <c r="DT83" s="20">
        <v>0</v>
      </c>
      <c r="DU83" s="20">
        <v>0</v>
      </c>
      <c r="DV83" s="20">
        <v>0</v>
      </c>
      <c r="DW83" s="15">
        <v>0</v>
      </c>
      <c r="DX83" s="15">
        <v>0</v>
      </c>
      <c r="DY83" s="15">
        <v>0</v>
      </c>
      <c r="DZ83" s="15">
        <v>292</v>
      </c>
      <c r="EA83" s="15">
        <v>0</v>
      </c>
      <c r="EB83" s="15">
        <v>0</v>
      </c>
      <c r="EC83" s="15">
        <v>0</v>
      </c>
      <c r="ED83" s="15">
        <v>292</v>
      </c>
      <c r="EE83" s="15">
        <v>0</v>
      </c>
      <c r="EF83" s="15">
        <v>0</v>
      </c>
      <c r="EG83" s="15">
        <v>0</v>
      </c>
      <c r="EH83" s="15">
        <v>100</v>
      </c>
      <c r="EI83" s="15">
        <f>SUM(Table2[[#This Row],[Total Industrial Employees FY17]:[Total Other Employees FY17]])</f>
        <v>292</v>
      </c>
      <c r="EJ83" s="15">
        <f>SUM(Table2[[#This Row],[Number of Industrial Employees Earning More than Living Wage FY17]:[Number of Other Employees Earning More than Living Wage FY17]])</f>
        <v>292</v>
      </c>
      <c r="EK83" s="15">
        <v>100</v>
      </c>
    </row>
    <row r="84" spans="1:141" x14ac:dyDescent="0.2">
      <c r="A84" s="6">
        <v>93362</v>
      </c>
      <c r="B84" s="6" t="s">
        <v>548</v>
      </c>
      <c r="C84" s="7" t="s">
        <v>549</v>
      </c>
      <c r="D84" s="7" t="s">
        <v>9</v>
      </c>
      <c r="E84" s="33">
        <v>34</v>
      </c>
      <c r="F84" s="8" t="s">
        <v>2220</v>
      </c>
      <c r="G84" s="41" t="s">
        <v>1902</v>
      </c>
      <c r="H84" s="35">
        <v>9287</v>
      </c>
      <c r="I84" s="35">
        <v>8750</v>
      </c>
      <c r="J84" s="39" t="s">
        <v>3323</v>
      </c>
      <c r="K84" s="11" t="s">
        <v>2453</v>
      </c>
      <c r="L84" s="13" t="s">
        <v>2829</v>
      </c>
      <c r="M84" s="13" t="s">
        <v>2819</v>
      </c>
      <c r="N84" s="23">
        <v>2625000</v>
      </c>
      <c r="O84" s="6" t="s">
        <v>2458</v>
      </c>
      <c r="P84" s="15">
        <v>12</v>
      </c>
      <c r="Q84" s="15">
        <v>2</v>
      </c>
      <c r="R84" s="15">
        <v>5</v>
      </c>
      <c r="S84" s="15">
        <v>0</v>
      </c>
      <c r="T84" s="15">
        <v>0</v>
      </c>
      <c r="U84" s="15">
        <v>19</v>
      </c>
      <c r="V84" s="15">
        <v>12</v>
      </c>
      <c r="W84" s="15">
        <v>0</v>
      </c>
      <c r="X84" s="15">
        <v>0</v>
      </c>
      <c r="Y84" s="15">
        <v>13</v>
      </c>
      <c r="Z84" s="15">
        <v>20</v>
      </c>
      <c r="AA84" s="15">
        <v>100</v>
      </c>
      <c r="AB84" s="15">
        <v>0</v>
      </c>
      <c r="AC84" s="15">
        <v>0</v>
      </c>
      <c r="AD84" s="15">
        <v>0</v>
      </c>
      <c r="AE84" s="15">
        <v>0</v>
      </c>
      <c r="AF84" s="15">
        <v>100</v>
      </c>
      <c r="AG84" s="15" t="s">
        <v>1861</v>
      </c>
      <c r="AH84" s="15" t="s">
        <v>1861</v>
      </c>
      <c r="AI84" s="17">
        <v>11.148199999999999</v>
      </c>
      <c r="AJ84" s="17">
        <v>63.731900000000003</v>
      </c>
      <c r="AK84" s="17">
        <v>92.917900000000003</v>
      </c>
      <c r="AL84" s="17">
        <f>SUM(Table2[[#This Row],[Company Direct Land Through FY17]:[Company Direct Land FY18 and After]])</f>
        <v>156.6498</v>
      </c>
      <c r="AM84" s="17">
        <v>18.965199999999999</v>
      </c>
      <c r="AN84" s="17">
        <v>106.6951</v>
      </c>
      <c r="AO84" s="17">
        <v>158.07249999999999</v>
      </c>
      <c r="AP84" s="18">
        <f>SUM(Table2[[#This Row],[Company Direct Building Through FY17]:[Company Direct Building FY18 and After]])</f>
        <v>264.76760000000002</v>
      </c>
      <c r="AQ84" s="17">
        <v>0</v>
      </c>
      <c r="AR84" s="17">
        <v>29.5381</v>
      </c>
      <c r="AS84" s="17">
        <v>0</v>
      </c>
      <c r="AT84" s="18">
        <f>SUM(Table2[[#This Row],[Mortgage Recording Tax Through FY17]:[Mortgage Recording Tax FY18 and After]])</f>
        <v>29.5381</v>
      </c>
      <c r="AU84" s="17">
        <v>14.534800000000001</v>
      </c>
      <c r="AV84" s="17">
        <v>72.782700000000006</v>
      </c>
      <c r="AW84" s="17">
        <v>121.1452</v>
      </c>
      <c r="AX84" s="18">
        <f>SUM(Table2[[#This Row],[Pilot Savings Through FY17]:[Pilot Savings FY18 and After]])</f>
        <v>193.92790000000002</v>
      </c>
      <c r="AY84" s="17">
        <v>0</v>
      </c>
      <c r="AZ84" s="17">
        <v>29.5381</v>
      </c>
      <c r="BA84" s="17">
        <v>0</v>
      </c>
      <c r="BB84" s="18">
        <f>SUM(Table2[[#This Row],[Mortgage Recording Tax Exemption Through FY17]:[Mortgage Recording Tax Exemption FY18 and After]])</f>
        <v>29.5381</v>
      </c>
      <c r="BC84" s="17">
        <v>22.872800000000002</v>
      </c>
      <c r="BD84" s="17">
        <v>154.98330000000001</v>
      </c>
      <c r="BE84" s="17">
        <v>190.6414</v>
      </c>
      <c r="BF84" s="18">
        <f>SUM(Table2[[#This Row],[Indirect and Induced Land Through FY17]:[Indirect and Induced Land FY18 and After]])</f>
        <v>345.62470000000002</v>
      </c>
      <c r="BG84" s="17">
        <v>42.478000000000002</v>
      </c>
      <c r="BH84" s="17">
        <v>287.82619999999997</v>
      </c>
      <c r="BI84" s="17">
        <v>354.04829999999998</v>
      </c>
      <c r="BJ84" s="18">
        <f>SUM(Table2[[#This Row],[Indirect and Induced Building Through FY17]:[Indirect and Induced Building FY18 and After]])</f>
        <v>641.8744999999999</v>
      </c>
      <c r="BK84" s="17">
        <v>80.929400000000001</v>
      </c>
      <c r="BL84" s="17">
        <v>540.4538</v>
      </c>
      <c r="BM84" s="17">
        <v>674.53489999999999</v>
      </c>
      <c r="BN84" s="18">
        <f>SUM(Table2[[#This Row],[TOTAL Real Property Related Taxes Through FY17]:[TOTAL Real Property Related Taxes FY18 and After]])</f>
        <v>1214.9886999999999</v>
      </c>
      <c r="BO84" s="17">
        <v>140.91220000000001</v>
      </c>
      <c r="BP84" s="17">
        <v>1048.5863999999999</v>
      </c>
      <c r="BQ84" s="17">
        <v>1174.4820999999999</v>
      </c>
      <c r="BR84" s="18">
        <f>SUM(Table2[[#This Row],[Company Direct Through FY17]:[Company Direct FY18 and After]])</f>
        <v>2223.0684999999999</v>
      </c>
      <c r="BS84" s="17">
        <v>0</v>
      </c>
      <c r="BT84" s="17">
        <v>2.9108999999999998</v>
      </c>
      <c r="BU84" s="17">
        <v>0</v>
      </c>
      <c r="BV84" s="18">
        <f>SUM(Table2[[#This Row],[Sales Tax Exemption Through FY17]:[Sales Tax Exemption FY18 and After]])</f>
        <v>2.9108999999999998</v>
      </c>
      <c r="BW84" s="17">
        <v>0</v>
      </c>
      <c r="BX84" s="17">
        <v>0</v>
      </c>
      <c r="BY84" s="17">
        <v>0</v>
      </c>
      <c r="BZ84" s="17">
        <f>SUM(Table2[[#This Row],[Energy Tax Savings Through FY17]:[Energy Tax Savings FY18 and After]])</f>
        <v>0</v>
      </c>
      <c r="CA84" s="17">
        <v>0</v>
      </c>
      <c r="CB84" s="17">
        <v>0</v>
      </c>
      <c r="CC84" s="17">
        <v>0</v>
      </c>
      <c r="CD84" s="18">
        <f>SUM(Table2[[#This Row],[Tax Exempt Bond Savings Through FY17]:[Tax Exempt Bond Savings FY18 and After]])</f>
        <v>0</v>
      </c>
      <c r="CE84" s="17">
        <v>78.296400000000006</v>
      </c>
      <c r="CF84" s="17">
        <v>580.70929999999998</v>
      </c>
      <c r="CG84" s="17">
        <v>652.58900000000006</v>
      </c>
      <c r="CH84" s="18">
        <f>SUM(Table2[[#This Row],[Indirect and Induced Through FY17]:[Indirect and Induced FY18 and After]])</f>
        <v>1233.2982999999999</v>
      </c>
      <c r="CI84" s="17">
        <v>219.20859999999999</v>
      </c>
      <c r="CJ84" s="17">
        <v>1626.3848</v>
      </c>
      <c r="CK84" s="17">
        <v>1827.0710999999999</v>
      </c>
      <c r="CL84" s="18">
        <f>SUM(Table2[[#This Row],[TOTAL Income Consumption Use Taxes Through FY17]:[TOTAL Income Consumption Use Taxes FY18 and After]])</f>
        <v>3453.4558999999999</v>
      </c>
      <c r="CM84" s="17">
        <v>14.534800000000001</v>
      </c>
      <c r="CN84" s="17">
        <v>105.2317</v>
      </c>
      <c r="CO84" s="17">
        <v>121.1452</v>
      </c>
      <c r="CP84" s="18">
        <f>SUM(Table2[[#This Row],[Assistance Provided Through FY17]:[Assistance Provided FY18 and After]])</f>
        <v>226.37690000000001</v>
      </c>
      <c r="CQ84" s="17">
        <v>0</v>
      </c>
      <c r="CR84" s="17">
        <v>0</v>
      </c>
      <c r="CS84" s="17">
        <v>0</v>
      </c>
      <c r="CT84" s="18">
        <f>SUM(Table2[[#This Row],[Recapture Cancellation Reduction Amount Through FY17]:[Recapture Cancellation Reduction Amount FY18 and After]])</f>
        <v>0</v>
      </c>
      <c r="CU84" s="17">
        <v>0</v>
      </c>
      <c r="CV84" s="17">
        <v>0</v>
      </c>
      <c r="CW84" s="17">
        <v>0</v>
      </c>
      <c r="CX84" s="18">
        <f>SUM(Table2[[#This Row],[Penalty Paid Through FY17]:[Penalty Paid FY18 and After]])</f>
        <v>0</v>
      </c>
      <c r="CY84" s="17">
        <v>14.534800000000001</v>
      </c>
      <c r="CZ84" s="17">
        <v>105.2317</v>
      </c>
      <c r="DA84" s="17">
        <v>121.1452</v>
      </c>
      <c r="DB84" s="18">
        <f>SUM(Table2[[#This Row],[TOTAL Assistance Net of Recapture Penalties Through FY17]:[TOTAL Assistance Net of Recapture Penalties FY18 and After]])</f>
        <v>226.37690000000001</v>
      </c>
      <c r="DC84" s="17">
        <v>171.0256</v>
      </c>
      <c r="DD84" s="17">
        <v>1248.5515</v>
      </c>
      <c r="DE84" s="17">
        <v>1425.4725000000001</v>
      </c>
      <c r="DF84" s="18">
        <f>SUM(Table2[[#This Row],[Company Direct Tax Revenue Before Assistance Through FY17]:[Company Direct Tax Revenue Before Assistance FY18 and After]])</f>
        <v>2674.0240000000003</v>
      </c>
      <c r="DG84" s="17">
        <v>143.6472</v>
      </c>
      <c r="DH84" s="17">
        <v>1023.5188000000001</v>
      </c>
      <c r="DI84" s="17">
        <v>1197.2787000000001</v>
      </c>
      <c r="DJ84" s="18">
        <f>SUM(Table2[[#This Row],[Indirect and Induced Tax Revenues Through FY17]:[Indirect and Induced Tax Revenues FY18 and After]])</f>
        <v>2220.7975000000001</v>
      </c>
      <c r="DK84" s="17">
        <v>314.6728</v>
      </c>
      <c r="DL84" s="17">
        <v>2272.0702999999999</v>
      </c>
      <c r="DM84" s="17">
        <v>2622.7512000000002</v>
      </c>
      <c r="DN84" s="17">
        <f>SUM(Table2[[#This Row],[TOTAL Tax Revenues Before Assistance Through FY17]:[TOTAL Tax Revenues Before Assistance FY18 and After]])</f>
        <v>4894.8215</v>
      </c>
      <c r="DO84" s="17">
        <v>300.13799999999998</v>
      </c>
      <c r="DP84" s="17">
        <v>2166.8386</v>
      </c>
      <c r="DQ84" s="17">
        <v>2501.6060000000002</v>
      </c>
      <c r="DR84" s="20">
        <f>SUM(Table2[[#This Row],[TOTAL Tax Revenues Net of Assistance Recapture and Penalty Through FY17]:[TOTAL Tax Revenues Net of Assistance Recapture and Penalty FY18 and After]])</f>
        <v>4668.4446000000007</v>
      </c>
      <c r="DS84" s="20">
        <v>0</v>
      </c>
      <c r="DT84" s="20">
        <v>0</v>
      </c>
      <c r="DU84" s="20">
        <v>0</v>
      </c>
      <c r="DV84" s="20">
        <v>0</v>
      </c>
      <c r="DW84" s="15">
        <v>0</v>
      </c>
      <c r="DX84" s="15">
        <v>0</v>
      </c>
      <c r="DY84" s="15">
        <v>0</v>
      </c>
      <c r="DZ84" s="15">
        <v>0</v>
      </c>
      <c r="EA84" s="15">
        <v>0</v>
      </c>
      <c r="EB84" s="15">
        <v>0</v>
      </c>
      <c r="EC84" s="15">
        <v>0</v>
      </c>
      <c r="ED84" s="15">
        <v>0</v>
      </c>
      <c r="EE84" s="15">
        <v>0</v>
      </c>
      <c r="EF84" s="15">
        <v>0</v>
      </c>
      <c r="EG84" s="15">
        <v>0</v>
      </c>
      <c r="EH84" s="15">
        <v>0</v>
      </c>
      <c r="EI84" s="15">
        <f>SUM(Table2[[#This Row],[Total Industrial Employees FY17]:[Total Other Employees FY17]])</f>
        <v>0</v>
      </c>
      <c r="EJ84" s="15">
        <f>SUM(Table2[[#This Row],[Number of Industrial Employees Earning More than Living Wage FY17]:[Number of Other Employees Earning More than Living Wage FY17]])</f>
        <v>0</v>
      </c>
      <c r="EK84" s="15">
        <v>0</v>
      </c>
    </row>
    <row r="85" spans="1:141" x14ac:dyDescent="0.2">
      <c r="A85" s="6">
        <v>93983</v>
      </c>
      <c r="B85" s="6" t="s">
        <v>305</v>
      </c>
      <c r="C85" s="7" t="s">
        <v>306</v>
      </c>
      <c r="D85" s="7" t="s">
        <v>6</v>
      </c>
      <c r="E85" s="33">
        <v>15</v>
      </c>
      <c r="F85" s="8" t="s">
        <v>2356</v>
      </c>
      <c r="G85" s="41" t="s">
        <v>1983</v>
      </c>
      <c r="H85" s="35">
        <v>90387</v>
      </c>
      <c r="I85" s="35">
        <v>494682</v>
      </c>
      <c r="J85" s="39" t="s">
        <v>3352</v>
      </c>
      <c r="K85" s="11" t="s">
        <v>2804</v>
      </c>
      <c r="L85" s="13" t="s">
        <v>3017</v>
      </c>
      <c r="M85" s="13" t="s">
        <v>3018</v>
      </c>
      <c r="N85" s="23">
        <v>14591000</v>
      </c>
      <c r="O85" s="6" t="s">
        <v>2518</v>
      </c>
      <c r="P85" s="15">
        <v>0</v>
      </c>
      <c r="Q85" s="15">
        <v>0</v>
      </c>
      <c r="R85" s="15">
        <v>0</v>
      </c>
      <c r="S85" s="15">
        <v>0</v>
      </c>
      <c r="T85" s="15">
        <v>0</v>
      </c>
      <c r="U85" s="15">
        <v>0</v>
      </c>
      <c r="V85" s="15">
        <v>504</v>
      </c>
      <c r="W85" s="15">
        <v>0</v>
      </c>
      <c r="X85" s="15">
        <v>0</v>
      </c>
      <c r="Y85" s="15">
        <v>616</v>
      </c>
      <c r="Z85" s="15">
        <v>0</v>
      </c>
      <c r="AA85" s="15">
        <v>0</v>
      </c>
      <c r="AB85" s="15">
        <v>0</v>
      </c>
      <c r="AC85" s="15">
        <v>0</v>
      </c>
      <c r="AD85" s="15">
        <v>0</v>
      </c>
      <c r="AE85" s="15">
        <v>0</v>
      </c>
      <c r="AF85" s="15">
        <v>0</v>
      </c>
      <c r="AG85" s="15"/>
      <c r="AH85" s="15"/>
      <c r="AI85" s="17">
        <v>2347.3883000000001</v>
      </c>
      <c r="AJ85" s="17">
        <v>4788.6882999999998</v>
      </c>
      <c r="AK85" s="17">
        <v>18456.589499999998</v>
      </c>
      <c r="AL85" s="17">
        <f>SUM(Table2[[#This Row],[Company Direct Land Through FY17]:[Company Direct Land FY18 and After]])</f>
        <v>23245.277799999996</v>
      </c>
      <c r="AM85" s="17">
        <v>109.4444</v>
      </c>
      <c r="AN85" s="17">
        <v>5350.0334000000003</v>
      </c>
      <c r="AO85" s="17">
        <v>860.51850000000002</v>
      </c>
      <c r="AP85" s="18">
        <f>SUM(Table2[[#This Row],[Company Direct Building Through FY17]:[Company Direct Building FY18 and After]])</f>
        <v>6210.5519000000004</v>
      </c>
      <c r="AQ85" s="17">
        <v>0</v>
      </c>
      <c r="AR85" s="17">
        <v>244.3416</v>
      </c>
      <c r="AS85" s="17">
        <v>0</v>
      </c>
      <c r="AT85" s="18">
        <f>SUM(Table2[[#This Row],[Mortgage Recording Tax Through FY17]:[Mortgage Recording Tax FY18 and After]])</f>
        <v>244.3416</v>
      </c>
      <c r="AU85" s="17">
        <v>0</v>
      </c>
      <c r="AV85" s="17">
        <v>0</v>
      </c>
      <c r="AW85" s="17">
        <v>0</v>
      </c>
      <c r="AX85" s="18">
        <f>SUM(Table2[[#This Row],[Pilot Savings Through FY17]:[Pilot Savings FY18 and After]])</f>
        <v>0</v>
      </c>
      <c r="AY85" s="17">
        <v>0</v>
      </c>
      <c r="AZ85" s="17">
        <v>244.3416</v>
      </c>
      <c r="BA85" s="17">
        <v>0</v>
      </c>
      <c r="BB85" s="18">
        <f>SUM(Table2[[#This Row],[Mortgage Recording Tax Exemption Through FY17]:[Mortgage Recording Tax Exemption FY18 and After]])</f>
        <v>244.3416</v>
      </c>
      <c r="BC85" s="17">
        <v>296.03210000000001</v>
      </c>
      <c r="BD85" s="17">
        <v>1133.6835000000001</v>
      </c>
      <c r="BE85" s="17">
        <v>2327.5841</v>
      </c>
      <c r="BF85" s="18">
        <f>SUM(Table2[[#This Row],[Indirect and Induced Land Through FY17]:[Indirect and Induced Land FY18 and After]])</f>
        <v>3461.2676000000001</v>
      </c>
      <c r="BG85" s="17">
        <v>549.77380000000005</v>
      </c>
      <c r="BH85" s="17">
        <v>2105.4119999999998</v>
      </c>
      <c r="BI85" s="17">
        <v>4322.6549000000005</v>
      </c>
      <c r="BJ85" s="18">
        <f>SUM(Table2[[#This Row],[Indirect and Induced Building Through FY17]:[Indirect and Induced Building FY18 and After]])</f>
        <v>6428.0668999999998</v>
      </c>
      <c r="BK85" s="17">
        <v>3302.6386000000002</v>
      </c>
      <c r="BL85" s="17">
        <v>13377.8172</v>
      </c>
      <c r="BM85" s="17">
        <v>25967.347000000002</v>
      </c>
      <c r="BN85" s="18">
        <f>SUM(Table2[[#This Row],[TOTAL Real Property Related Taxes Through FY17]:[TOTAL Real Property Related Taxes FY18 and After]])</f>
        <v>39345.164199999999</v>
      </c>
      <c r="BO85" s="17">
        <v>1255.8252</v>
      </c>
      <c r="BP85" s="17">
        <v>4841.6363000000001</v>
      </c>
      <c r="BQ85" s="17">
        <v>9874.0594000000001</v>
      </c>
      <c r="BR85" s="18">
        <f>SUM(Table2[[#This Row],[Company Direct Through FY17]:[Company Direct FY18 and After]])</f>
        <v>14715.6957</v>
      </c>
      <c r="BS85" s="17">
        <v>0</v>
      </c>
      <c r="BT85" s="17">
        <v>0</v>
      </c>
      <c r="BU85" s="17">
        <v>0</v>
      </c>
      <c r="BV85" s="18">
        <f>SUM(Table2[[#This Row],[Sales Tax Exemption Through FY17]:[Sales Tax Exemption FY18 and After]])</f>
        <v>0</v>
      </c>
      <c r="BW85" s="17">
        <v>0</v>
      </c>
      <c r="BX85" s="17">
        <v>0</v>
      </c>
      <c r="BY85" s="17">
        <v>0</v>
      </c>
      <c r="BZ85" s="17">
        <f>SUM(Table2[[#This Row],[Energy Tax Savings Through FY17]:[Energy Tax Savings FY18 and After]])</f>
        <v>0</v>
      </c>
      <c r="CA85" s="17">
        <v>6.633</v>
      </c>
      <c r="CB85" s="17">
        <v>31.898199999999999</v>
      </c>
      <c r="CC85" s="17">
        <v>43.061900000000001</v>
      </c>
      <c r="CD85" s="18">
        <f>SUM(Table2[[#This Row],[Tax Exempt Bond Savings Through FY17]:[Tax Exempt Bond Savings FY18 and After]])</f>
        <v>74.960099999999997</v>
      </c>
      <c r="CE85" s="17">
        <v>934.25919999999996</v>
      </c>
      <c r="CF85" s="17">
        <v>3615.7422999999999</v>
      </c>
      <c r="CG85" s="17">
        <v>7345.7116999999998</v>
      </c>
      <c r="CH85" s="18">
        <f>SUM(Table2[[#This Row],[Indirect and Induced Through FY17]:[Indirect and Induced FY18 and After]])</f>
        <v>10961.454</v>
      </c>
      <c r="CI85" s="17">
        <v>2183.4513999999999</v>
      </c>
      <c r="CJ85" s="17">
        <v>8425.4804000000004</v>
      </c>
      <c r="CK85" s="17">
        <v>17176.709200000001</v>
      </c>
      <c r="CL85" s="18">
        <f>SUM(Table2[[#This Row],[TOTAL Income Consumption Use Taxes Through FY17]:[TOTAL Income Consumption Use Taxes FY18 and After]])</f>
        <v>25602.189600000002</v>
      </c>
      <c r="CM85" s="17">
        <v>6.633</v>
      </c>
      <c r="CN85" s="17">
        <v>276.2398</v>
      </c>
      <c r="CO85" s="17">
        <v>43.061900000000001</v>
      </c>
      <c r="CP85" s="18">
        <f>SUM(Table2[[#This Row],[Assistance Provided Through FY17]:[Assistance Provided FY18 and After]])</f>
        <v>319.30169999999998</v>
      </c>
      <c r="CQ85" s="17">
        <v>527.3451</v>
      </c>
      <c r="CR85" s="17">
        <v>439.65100000000001</v>
      </c>
      <c r="CS85" s="17">
        <v>0</v>
      </c>
      <c r="CT85" s="18">
        <f>SUM(Table2[[#This Row],[Recapture Cancellation Reduction Amount Through FY17]:[Recapture Cancellation Reduction Amount FY18 and After]])</f>
        <v>439.65100000000001</v>
      </c>
      <c r="CU85" s="17">
        <v>0</v>
      </c>
      <c r="CV85" s="17">
        <v>0</v>
      </c>
      <c r="CW85" s="17">
        <v>0</v>
      </c>
      <c r="CX85" s="18">
        <f>SUM(Table2[[#This Row],[Penalty Paid Through FY17]:[Penalty Paid FY18 and After]])</f>
        <v>0</v>
      </c>
      <c r="CY85" s="17">
        <v>-520.71209999999996</v>
      </c>
      <c r="CZ85" s="17">
        <v>-163.41120000000001</v>
      </c>
      <c r="DA85" s="17">
        <v>43.061900000000001</v>
      </c>
      <c r="DB85" s="18">
        <f>SUM(Table2[[#This Row],[TOTAL Assistance Net of Recapture Penalties Through FY17]:[TOTAL Assistance Net of Recapture Penalties FY18 and After]])</f>
        <v>-120.3493</v>
      </c>
      <c r="DC85" s="17">
        <v>3712.6579000000002</v>
      </c>
      <c r="DD85" s="17">
        <v>15224.6996</v>
      </c>
      <c r="DE85" s="17">
        <v>29191.167399999998</v>
      </c>
      <c r="DF85" s="18">
        <f>SUM(Table2[[#This Row],[Company Direct Tax Revenue Before Assistance Through FY17]:[Company Direct Tax Revenue Before Assistance FY18 and After]])</f>
        <v>44415.866999999998</v>
      </c>
      <c r="DG85" s="17">
        <v>1780.0651</v>
      </c>
      <c r="DH85" s="17">
        <v>6854.8378000000002</v>
      </c>
      <c r="DI85" s="17">
        <v>13995.950699999999</v>
      </c>
      <c r="DJ85" s="18">
        <f>SUM(Table2[[#This Row],[Indirect and Induced Tax Revenues Through FY17]:[Indirect and Induced Tax Revenues FY18 and After]])</f>
        <v>20850.788499999999</v>
      </c>
      <c r="DK85" s="17">
        <v>5492.723</v>
      </c>
      <c r="DL85" s="17">
        <v>22079.537400000001</v>
      </c>
      <c r="DM85" s="17">
        <v>43187.1181</v>
      </c>
      <c r="DN85" s="17">
        <f>SUM(Table2[[#This Row],[TOTAL Tax Revenues Before Assistance Through FY17]:[TOTAL Tax Revenues Before Assistance FY18 and After]])</f>
        <v>65266.655500000001</v>
      </c>
      <c r="DO85" s="17">
        <v>6013.4350999999997</v>
      </c>
      <c r="DP85" s="17">
        <v>22242.9486</v>
      </c>
      <c r="DQ85" s="17">
        <v>43144.056199999999</v>
      </c>
      <c r="DR85" s="20">
        <f>SUM(Table2[[#This Row],[TOTAL Tax Revenues Net of Assistance Recapture and Penalty Through FY17]:[TOTAL Tax Revenues Net of Assistance Recapture and Penalty FY18 and After]])</f>
        <v>65387.004799999995</v>
      </c>
      <c r="DS85" s="20">
        <v>0</v>
      </c>
      <c r="DT85" s="20">
        <v>0</v>
      </c>
      <c r="DU85" s="20">
        <v>0</v>
      </c>
      <c r="DV85" s="20">
        <v>0</v>
      </c>
      <c r="DW85" s="15">
        <v>0</v>
      </c>
      <c r="DX85" s="15">
        <v>0</v>
      </c>
      <c r="DY85" s="15">
        <v>0</v>
      </c>
      <c r="DZ85" s="15">
        <v>0</v>
      </c>
      <c r="EA85" s="15">
        <v>0</v>
      </c>
      <c r="EB85" s="15">
        <v>0</v>
      </c>
      <c r="EC85" s="15">
        <v>0</v>
      </c>
      <c r="ED85" s="15">
        <v>0</v>
      </c>
      <c r="EE85" s="15">
        <v>0</v>
      </c>
      <c r="EF85" s="15">
        <v>0</v>
      </c>
      <c r="EG85" s="15">
        <v>0</v>
      </c>
      <c r="EH85" s="15">
        <v>0</v>
      </c>
      <c r="EI85" s="15">
        <v>0</v>
      </c>
      <c r="EJ85" s="15">
        <v>0</v>
      </c>
      <c r="EK85" s="15">
        <v>0</v>
      </c>
    </row>
    <row r="86" spans="1:141" x14ac:dyDescent="0.2">
      <c r="A86" s="6">
        <v>93984</v>
      </c>
      <c r="B86" s="6" t="s">
        <v>750</v>
      </c>
      <c r="C86" s="7" t="s">
        <v>751</v>
      </c>
      <c r="D86" s="7" t="s">
        <v>19</v>
      </c>
      <c r="E86" s="33">
        <v>1</v>
      </c>
      <c r="F86" s="8" t="s">
        <v>1979</v>
      </c>
      <c r="G86" s="41" t="s">
        <v>2087</v>
      </c>
      <c r="H86" s="35">
        <v>29640</v>
      </c>
      <c r="I86" s="35">
        <v>4030</v>
      </c>
      <c r="J86" s="39" t="s">
        <v>3204</v>
      </c>
      <c r="K86" s="11" t="s">
        <v>2804</v>
      </c>
      <c r="L86" s="13" t="s">
        <v>3019</v>
      </c>
      <c r="M86" s="13" t="s">
        <v>3020</v>
      </c>
      <c r="N86" s="23">
        <v>9000000</v>
      </c>
      <c r="O86" s="6" t="s">
        <v>2518</v>
      </c>
      <c r="P86" s="15">
        <v>41</v>
      </c>
      <c r="Q86" s="15">
        <v>1</v>
      </c>
      <c r="R86" s="15">
        <v>77</v>
      </c>
      <c r="S86" s="15">
        <v>0</v>
      </c>
      <c r="T86" s="15">
        <v>0</v>
      </c>
      <c r="U86" s="15">
        <v>119</v>
      </c>
      <c r="V86" s="15">
        <v>97</v>
      </c>
      <c r="W86" s="15">
        <v>0</v>
      </c>
      <c r="X86" s="15">
        <v>0</v>
      </c>
      <c r="Y86" s="15">
        <v>84</v>
      </c>
      <c r="Z86" s="15">
        <v>10</v>
      </c>
      <c r="AA86" s="15">
        <v>82</v>
      </c>
      <c r="AB86" s="15">
        <v>0</v>
      </c>
      <c r="AC86" s="15">
        <v>0</v>
      </c>
      <c r="AD86" s="15">
        <v>0</v>
      </c>
      <c r="AE86" s="15">
        <v>0</v>
      </c>
      <c r="AF86" s="15">
        <v>82</v>
      </c>
      <c r="AG86" s="15" t="s">
        <v>1860</v>
      </c>
      <c r="AH86" s="15" t="s">
        <v>1861</v>
      </c>
      <c r="AI86" s="17">
        <v>128.81190000000001</v>
      </c>
      <c r="AJ86" s="17">
        <v>270.49630000000002</v>
      </c>
      <c r="AK86" s="17">
        <v>1771.8086000000001</v>
      </c>
      <c r="AL86" s="17">
        <f>SUM(Table2[[#This Row],[Company Direct Land Through FY17]:[Company Direct Land FY18 and After]])</f>
        <v>2042.3049000000001</v>
      </c>
      <c r="AM86" s="17">
        <v>36.252699999999997</v>
      </c>
      <c r="AN86" s="17">
        <v>333.13330000000002</v>
      </c>
      <c r="AO86" s="17">
        <v>498.65550000000002</v>
      </c>
      <c r="AP86" s="18">
        <f>SUM(Table2[[#This Row],[Company Direct Building Through FY17]:[Company Direct Building FY18 and After]])</f>
        <v>831.78880000000004</v>
      </c>
      <c r="AQ86" s="17">
        <v>0</v>
      </c>
      <c r="AR86" s="17">
        <v>150.696</v>
      </c>
      <c r="AS86" s="17">
        <v>0</v>
      </c>
      <c r="AT86" s="18">
        <f>SUM(Table2[[#This Row],[Mortgage Recording Tax Through FY17]:[Mortgage Recording Tax FY18 and After]])</f>
        <v>150.696</v>
      </c>
      <c r="AU86" s="17">
        <v>0</v>
      </c>
      <c r="AV86" s="17">
        <v>0</v>
      </c>
      <c r="AW86" s="17">
        <v>0</v>
      </c>
      <c r="AX86" s="18">
        <f>SUM(Table2[[#This Row],[Pilot Savings Through FY17]:[Pilot Savings FY18 and After]])</f>
        <v>0</v>
      </c>
      <c r="AY86" s="17">
        <v>0</v>
      </c>
      <c r="AZ86" s="17">
        <v>150.696</v>
      </c>
      <c r="BA86" s="17">
        <v>0</v>
      </c>
      <c r="BB86" s="18">
        <f>SUM(Table2[[#This Row],[Mortgage Recording Tax Exemption Through FY17]:[Mortgage Recording Tax Exemption FY18 and After]])</f>
        <v>150.696</v>
      </c>
      <c r="BC86" s="17">
        <v>64.588899999999995</v>
      </c>
      <c r="BD86" s="17">
        <v>186.96809999999999</v>
      </c>
      <c r="BE86" s="17">
        <v>888.42010000000005</v>
      </c>
      <c r="BF86" s="18">
        <f>SUM(Table2[[#This Row],[Indirect and Induced Land Through FY17]:[Indirect and Induced Land FY18 and After]])</f>
        <v>1075.3882000000001</v>
      </c>
      <c r="BG86" s="17">
        <v>119.9509</v>
      </c>
      <c r="BH86" s="17">
        <v>347.22640000000001</v>
      </c>
      <c r="BI86" s="17">
        <v>1649.9251999999999</v>
      </c>
      <c r="BJ86" s="18">
        <f>SUM(Table2[[#This Row],[Indirect and Induced Building Through FY17]:[Indirect and Induced Building FY18 and After]])</f>
        <v>1997.1515999999999</v>
      </c>
      <c r="BK86" s="17">
        <v>349.6044</v>
      </c>
      <c r="BL86" s="17">
        <v>1137.8241</v>
      </c>
      <c r="BM86" s="17">
        <v>4808.8094000000001</v>
      </c>
      <c r="BN86" s="18">
        <f>SUM(Table2[[#This Row],[TOTAL Real Property Related Taxes Through FY17]:[TOTAL Real Property Related Taxes FY18 and After]])</f>
        <v>5946.6334999999999</v>
      </c>
      <c r="BO86" s="17">
        <v>240.0095</v>
      </c>
      <c r="BP86" s="17">
        <v>707.89279999999997</v>
      </c>
      <c r="BQ86" s="17">
        <v>3301.3314999999998</v>
      </c>
      <c r="BR86" s="18">
        <f>SUM(Table2[[#This Row],[Company Direct Through FY17]:[Company Direct FY18 and After]])</f>
        <v>4009.2242999999999</v>
      </c>
      <c r="BS86" s="17">
        <v>0</v>
      </c>
      <c r="BT86" s="17">
        <v>0</v>
      </c>
      <c r="BU86" s="17">
        <v>0</v>
      </c>
      <c r="BV86" s="18">
        <f>SUM(Table2[[#This Row],[Sales Tax Exemption Through FY17]:[Sales Tax Exemption FY18 and After]])</f>
        <v>0</v>
      </c>
      <c r="BW86" s="17">
        <v>0</v>
      </c>
      <c r="BX86" s="17">
        <v>0</v>
      </c>
      <c r="BY86" s="17">
        <v>0</v>
      </c>
      <c r="BZ86" s="17">
        <f>SUM(Table2[[#This Row],[Energy Tax Savings Through FY17]:[Energy Tax Savings FY18 and After]])</f>
        <v>0</v>
      </c>
      <c r="CA86" s="17">
        <v>4.4527000000000001</v>
      </c>
      <c r="CB86" s="17">
        <v>14.498799999999999</v>
      </c>
      <c r="CC86" s="17">
        <v>43.745899999999999</v>
      </c>
      <c r="CD86" s="18">
        <f>SUM(Table2[[#This Row],[Tax Exempt Bond Savings Through FY17]:[Tax Exempt Bond Savings FY18 and After]])</f>
        <v>58.244699999999995</v>
      </c>
      <c r="CE86" s="17">
        <v>184.8305</v>
      </c>
      <c r="CF86" s="17">
        <v>541.84569999999997</v>
      </c>
      <c r="CG86" s="17">
        <v>2542.3442</v>
      </c>
      <c r="CH86" s="18">
        <f>SUM(Table2[[#This Row],[Indirect and Induced Through FY17]:[Indirect and Induced FY18 and After]])</f>
        <v>3084.1898999999999</v>
      </c>
      <c r="CI86" s="17">
        <v>420.38729999999998</v>
      </c>
      <c r="CJ86" s="17">
        <v>1235.2397000000001</v>
      </c>
      <c r="CK86" s="17">
        <v>5799.9297999999999</v>
      </c>
      <c r="CL86" s="18">
        <f>SUM(Table2[[#This Row],[TOTAL Income Consumption Use Taxes Through FY17]:[TOTAL Income Consumption Use Taxes FY18 and After]])</f>
        <v>7035.1695</v>
      </c>
      <c r="CM86" s="17">
        <v>4.4527000000000001</v>
      </c>
      <c r="CN86" s="17">
        <v>165.19479999999999</v>
      </c>
      <c r="CO86" s="17">
        <v>43.745899999999999</v>
      </c>
      <c r="CP86" s="18">
        <f>SUM(Table2[[#This Row],[Assistance Provided Through FY17]:[Assistance Provided FY18 and After]])</f>
        <v>208.94069999999999</v>
      </c>
      <c r="CQ86" s="17">
        <v>0</v>
      </c>
      <c r="CR86" s="17">
        <v>0</v>
      </c>
      <c r="CS86" s="17">
        <v>0</v>
      </c>
      <c r="CT86" s="18">
        <f>SUM(Table2[[#This Row],[Recapture Cancellation Reduction Amount Through FY17]:[Recapture Cancellation Reduction Amount FY18 and After]])</f>
        <v>0</v>
      </c>
      <c r="CU86" s="17">
        <v>0</v>
      </c>
      <c r="CV86" s="17">
        <v>0</v>
      </c>
      <c r="CW86" s="17">
        <v>0</v>
      </c>
      <c r="CX86" s="18">
        <f>SUM(Table2[[#This Row],[Penalty Paid Through FY17]:[Penalty Paid FY18 and After]])</f>
        <v>0</v>
      </c>
      <c r="CY86" s="17">
        <v>4.4527000000000001</v>
      </c>
      <c r="CZ86" s="17">
        <v>165.19479999999999</v>
      </c>
      <c r="DA86" s="17">
        <v>43.745899999999999</v>
      </c>
      <c r="DB86" s="18">
        <f>SUM(Table2[[#This Row],[TOTAL Assistance Net of Recapture Penalties Through FY17]:[TOTAL Assistance Net of Recapture Penalties FY18 and After]])</f>
        <v>208.94069999999999</v>
      </c>
      <c r="DC86" s="17">
        <v>405.07409999999999</v>
      </c>
      <c r="DD86" s="17">
        <v>1462.2184</v>
      </c>
      <c r="DE86" s="17">
        <v>5571.7956000000004</v>
      </c>
      <c r="DF86" s="18">
        <f>SUM(Table2[[#This Row],[Company Direct Tax Revenue Before Assistance Through FY17]:[Company Direct Tax Revenue Before Assistance FY18 and After]])</f>
        <v>7034.0140000000001</v>
      </c>
      <c r="DG86" s="17">
        <v>369.37029999999999</v>
      </c>
      <c r="DH86" s="17">
        <v>1076.0401999999999</v>
      </c>
      <c r="DI86" s="17">
        <v>5080.6895000000004</v>
      </c>
      <c r="DJ86" s="18">
        <f>SUM(Table2[[#This Row],[Indirect and Induced Tax Revenues Through FY17]:[Indirect and Induced Tax Revenues FY18 and After]])</f>
        <v>6156.7296999999999</v>
      </c>
      <c r="DK86" s="17">
        <v>774.44439999999997</v>
      </c>
      <c r="DL86" s="17">
        <v>2538.2586000000001</v>
      </c>
      <c r="DM86" s="17">
        <v>10652.4851</v>
      </c>
      <c r="DN86" s="17">
        <f>SUM(Table2[[#This Row],[TOTAL Tax Revenues Before Assistance Through FY17]:[TOTAL Tax Revenues Before Assistance FY18 and After]])</f>
        <v>13190.743699999999</v>
      </c>
      <c r="DO86" s="17">
        <v>769.99170000000004</v>
      </c>
      <c r="DP86" s="17">
        <v>2373.0637999999999</v>
      </c>
      <c r="DQ86" s="17">
        <v>10608.7392</v>
      </c>
      <c r="DR86" s="20">
        <f>SUM(Table2[[#This Row],[TOTAL Tax Revenues Net of Assistance Recapture and Penalty Through FY17]:[TOTAL Tax Revenues Net of Assistance Recapture and Penalty FY18 and After]])</f>
        <v>12981.803</v>
      </c>
      <c r="DS86" s="20">
        <v>0</v>
      </c>
      <c r="DT86" s="20">
        <v>0</v>
      </c>
      <c r="DU86" s="20">
        <v>0</v>
      </c>
      <c r="DV86" s="20">
        <v>0</v>
      </c>
      <c r="DW86" s="15">
        <v>0</v>
      </c>
      <c r="DX86" s="15">
        <v>0</v>
      </c>
      <c r="DY86" s="15">
        <v>0</v>
      </c>
      <c r="DZ86" s="15">
        <v>0</v>
      </c>
      <c r="EA86" s="15">
        <v>0</v>
      </c>
      <c r="EB86" s="15">
        <v>0</v>
      </c>
      <c r="EC86" s="15">
        <v>0</v>
      </c>
      <c r="ED86" s="15">
        <v>0</v>
      </c>
      <c r="EE86" s="15">
        <v>0</v>
      </c>
      <c r="EF86" s="15">
        <v>0</v>
      </c>
      <c r="EG86" s="15">
        <v>0</v>
      </c>
      <c r="EH86" s="15">
        <v>0</v>
      </c>
      <c r="EI86" s="15">
        <f>SUM(Table2[[#This Row],[Total Industrial Employees FY17]:[Total Other Employees FY17]])</f>
        <v>0</v>
      </c>
      <c r="EJ86" s="15">
        <f>SUM(Table2[[#This Row],[Number of Industrial Employees Earning More than Living Wage FY17]:[Number of Other Employees Earning More than Living Wage FY17]])</f>
        <v>0</v>
      </c>
      <c r="EK86" s="15">
        <v>0</v>
      </c>
    </row>
    <row r="87" spans="1:141" x14ac:dyDescent="0.2">
      <c r="A87" s="6">
        <v>93855</v>
      </c>
      <c r="B87" s="6" t="s">
        <v>632</v>
      </c>
      <c r="C87" s="7" t="s">
        <v>633</v>
      </c>
      <c r="D87" s="7" t="s">
        <v>6</v>
      </c>
      <c r="E87" s="33">
        <v>17</v>
      </c>
      <c r="F87" s="8" t="s">
        <v>2257</v>
      </c>
      <c r="G87" s="41" t="s">
        <v>2078</v>
      </c>
      <c r="H87" s="35">
        <v>20000</v>
      </c>
      <c r="I87" s="35">
        <v>29906</v>
      </c>
      <c r="J87" s="39" t="s">
        <v>3180</v>
      </c>
      <c r="K87" s="11" t="s">
        <v>2453</v>
      </c>
      <c r="L87" s="13" t="s">
        <v>2880</v>
      </c>
      <c r="M87" s="13" t="s">
        <v>2871</v>
      </c>
      <c r="N87" s="23">
        <v>4011000</v>
      </c>
      <c r="O87" s="6" t="s">
        <v>2458</v>
      </c>
      <c r="P87" s="15">
        <v>0</v>
      </c>
      <c r="Q87" s="15">
        <v>0</v>
      </c>
      <c r="R87" s="15">
        <v>0</v>
      </c>
      <c r="S87" s="15">
        <v>0</v>
      </c>
      <c r="T87" s="15">
        <v>0</v>
      </c>
      <c r="U87" s="15">
        <v>0</v>
      </c>
      <c r="V87" s="15">
        <v>0</v>
      </c>
      <c r="W87" s="15">
        <v>0</v>
      </c>
      <c r="X87" s="15">
        <v>0</v>
      </c>
      <c r="Y87" s="15">
        <v>0</v>
      </c>
      <c r="Z87" s="15">
        <v>4</v>
      </c>
      <c r="AA87" s="15">
        <v>0</v>
      </c>
      <c r="AB87" s="15">
        <v>0</v>
      </c>
      <c r="AC87" s="15">
        <v>0</v>
      </c>
      <c r="AD87" s="15">
        <v>0</v>
      </c>
      <c r="AE87" s="15">
        <v>0</v>
      </c>
      <c r="AF87" s="15">
        <v>0</v>
      </c>
      <c r="AG87" s="15" t="s">
        <v>1861</v>
      </c>
      <c r="AH87" s="15" t="s">
        <v>1861</v>
      </c>
      <c r="AI87" s="17">
        <v>24.9998</v>
      </c>
      <c r="AJ87" s="17">
        <v>91.61</v>
      </c>
      <c r="AK87" s="17">
        <v>19.108799999999999</v>
      </c>
      <c r="AL87" s="17">
        <f>SUM(Table2[[#This Row],[Company Direct Land Through FY17]:[Company Direct Land FY18 and After]])</f>
        <v>110.7188</v>
      </c>
      <c r="AM87" s="17">
        <v>54.12</v>
      </c>
      <c r="AN87" s="17">
        <v>166.7869</v>
      </c>
      <c r="AO87" s="17">
        <v>41.366900000000001</v>
      </c>
      <c r="AP87" s="18">
        <f>SUM(Table2[[#This Row],[Company Direct Building Through FY17]:[Company Direct Building FY18 and After]])</f>
        <v>208.15379999999999</v>
      </c>
      <c r="AQ87" s="17">
        <v>0</v>
      </c>
      <c r="AR87" s="17">
        <v>67.567899999999995</v>
      </c>
      <c r="AS87" s="17">
        <v>0</v>
      </c>
      <c r="AT87" s="18">
        <f>SUM(Table2[[#This Row],[Mortgage Recording Tax Through FY17]:[Mortgage Recording Tax FY18 and After]])</f>
        <v>67.567899999999995</v>
      </c>
      <c r="AU87" s="17">
        <v>23.291599999999999</v>
      </c>
      <c r="AV87" s="17">
        <v>91.5184</v>
      </c>
      <c r="AW87" s="17">
        <v>17.803100000000001</v>
      </c>
      <c r="AX87" s="18">
        <f>SUM(Table2[[#This Row],[Pilot Savings Through FY17]:[Pilot Savings FY18 and After]])</f>
        <v>109.3215</v>
      </c>
      <c r="AY87" s="17">
        <v>0</v>
      </c>
      <c r="AZ87" s="17">
        <v>67.567899999999995</v>
      </c>
      <c r="BA87" s="17">
        <v>0</v>
      </c>
      <c r="BB87" s="18">
        <f>SUM(Table2[[#This Row],[Mortgage Recording Tax Exemption Through FY17]:[Mortgage Recording Tax Exemption FY18 and After]])</f>
        <v>67.567899999999995</v>
      </c>
      <c r="BC87" s="17">
        <v>0</v>
      </c>
      <c r="BD87" s="17">
        <v>121.3019</v>
      </c>
      <c r="BE87" s="17">
        <v>0</v>
      </c>
      <c r="BF87" s="18">
        <f>SUM(Table2[[#This Row],[Indirect and Induced Land Through FY17]:[Indirect and Induced Land FY18 and After]])</f>
        <v>121.3019</v>
      </c>
      <c r="BG87" s="17">
        <v>0</v>
      </c>
      <c r="BH87" s="17">
        <v>225.27500000000001</v>
      </c>
      <c r="BI87" s="17">
        <v>0</v>
      </c>
      <c r="BJ87" s="18">
        <f>SUM(Table2[[#This Row],[Indirect and Induced Building Through FY17]:[Indirect and Induced Building FY18 and After]])</f>
        <v>225.27500000000001</v>
      </c>
      <c r="BK87" s="17">
        <v>55.828200000000002</v>
      </c>
      <c r="BL87" s="17">
        <v>513.45540000000005</v>
      </c>
      <c r="BM87" s="17">
        <v>42.672600000000003</v>
      </c>
      <c r="BN87" s="18">
        <f>SUM(Table2[[#This Row],[TOTAL Real Property Related Taxes Through FY17]:[TOTAL Real Property Related Taxes FY18 and After]])</f>
        <v>556.12800000000004</v>
      </c>
      <c r="BO87" s="17">
        <v>0</v>
      </c>
      <c r="BP87" s="17">
        <v>693.9162</v>
      </c>
      <c r="BQ87" s="17">
        <v>0</v>
      </c>
      <c r="BR87" s="18">
        <f>SUM(Table2[[#This Row],[Company Direct Through FY17]:[Company Direct FY18 and After]])</f>
        <v>693.9162</v>
      </c>
      <c r="BS87" s="17">
        <v>0</v>
      </c>
      <c r="BT87" s="17">
        <v>0</v>
      </c>
      <c r="BU87" s="17">
        <v>0</v>
      </c>
      <c r="BV87" s="18">
        <f>SUM(Table2[[#This Row],[Sales Tax Exemption Through FY17]:[Sales Tax Exemption FY18 and After]])</f>
        <v>0</v>
      </c>
      <c r="BW87" s="17">
        <v>0</v>
      </c>
      <c r="BX87" s="17">
        <v>0</v>
      </c>
      <c r="BY87" s="17">
        <v>0</v>
      </c>
      <c r="BZ87" s="17">
        <f>SUM(Table2[[#This Row],[Energy Tax Savings Through FY17]:[Energy Tax Savings FY18 and After]])</f>
        <v>0</v>
      </c>
      <c r="CA87" s="17">
        <v>0</v>
      </c>
      <c r="CB87" s="17">
        <v>0</v>
      </c>
      <c r="CC87" s="17">
        <v>0</v>
      </c>
      <c r="CD87" s="18">
        <f>SUM(Table2[[#This Row],[Tax Exempt Bond Savings Through FY17]:[Tax Exempt Bond Savings FY18 and After]])</f>
        <v>0</v>
      </c>
      <c r="CE87" s="17">
        <v>0</v>
      </c>
      <c r="CF87" s="17">
        <v>387.8587</v>
      </c>
      <c r="CG87" s="17">
        <v>0</v>
      </c>
      <c r="CH87" s="18">
        <f>SUM(Table2[[#This Row],[Indirect and Induced Through FY17]:[Indirect and Induced FY18 and After]])</f>
        <v>387.8587</v>
      </c>
      <c r="CI87" s="17">
        <v>0</v>
      </c>
      <c r="CJ87" s="17">
        <v>1081.7748999999999</v>
      </c>
      <c r="CK87" s="17">
        <v>0</v>
      </c>
      <c r="CL87" s="18">
        <f>SUM(Table2[[#This Row],[TOTAL Income Consumption Use Taxes Through FY17]:[TOTAL Income Consumption Use Taxes FY18 and After]])</f>
        <v>1081.7748999999999</v>
      </c>
      <c r="CM87" s="17">
        <v>23.291599999999999</v>
      </c>
      <c r="CN87" s="17">
        <v>159.08629999999999</v>
      </c>
      <c r="CO87" s="17">
        <v>17.803100000000001</v>
      </c>
      <c r="CP87" s="18">
        <f>SUM(Table2[[#This Row],[Assistance Provided Through FY17]:[Assistance Provided FY18 and After]])</f>
        <v>176.88939999999999</v>
      </c>
      <c r="CQ87" s="17">
        <v>0</v>
      </c>
      <c r="CR87" s="17">
        <v>0</v>
      </c>
      <c r="CS87" s="17">
        <v>0</v>
      </c>
      <c r="CT87" s="18">
        <f>SUM(Table2[[#This Row],[Recapture Cancellation Reduction Amount Through FY17]:[Recapture Cancellation Reduction Amount FY18 and After]])</f>
        <v>0</v>
      </c>
      <c r="CU87" s="17">
        <v>0</v>
      </c>
      <c r="CV87" s="17">
        <v>0</v>
      </c>
      <c r="CW87" s="17">
        <v>0</v>
      </c>
      <c r="CX87" s="18">
        <f>SUM(Table2[[#This Row],[Penalty Paid Through FY17]:[Penalty Paid FY18 and After]])</f>
        <v>0</v>
      </c>
      <c r="CY87" s="17">
        <v>23.291599999999999</v>
      </c>
      <c r="CZ87" s="17">
        <v>159.08629999999999</v>
      </c>
      <c r="DA87" s="17">
        <v>17.803100000000001</v>
      </c>
      <c r="DB87" s="18">
        <f>SUM(Table2[[#This Row],[TOTAL Assistance Net of Recapture Penalties Through FY17]:[TOTAL Assistance Net of Recapture Penalties FY18 and After]])</f>
        <v>176.88939999999999</v>
      </c>
      <c r="DC87" s="17">
        <v>79.119799999999998</v>
      </c>
      <c r="DD87" s="17">
        <v>1019.881</v>
      </c>
      <c r="DE87" s="17">
        <v>60.475700000000003</v>
      </c>
      <c r="DF87" s="18">
        <f>SUM(Table2[[#This Row],[Company Direct Tax Revenue Before Assistance Through FY17]:[Company Direct Tax Revenue Before Assistance FY18 and After]])</f>
        <v>1080.3567</v>
      </c>
      <c r="DG87" s="17">
        <v>0</v>
      </c>
      <c r="DH87" s="17">
        <v>734.43560000000002</v>
      </c>
      <c r="DI87" s="17">
        <v>0</v>
      </c>
      <c r="DJ87" s="18">
        <f>SUM(Table2[[#This Row],[Indirect and Induced Tax Revenues Through FY17]:[Indirect and Induced Tax Revenues FY18 and After]])</f>
        <v>734.43560000000002</v>
      </c>
      <c r="DK87" s="17">
        <v>79.119799999999998</v>
      </c>
      <c r="DL87" s="17">
        <v>1754.3166000000001</v>
      </c>
      <c r="DM87" s="17">
        <v>60.475700000000003</v>
      </c>
      <c r="DN87" s="17">
        <f>SUM(Table2[[#This Row],[TOTAL Tax Revenues Before Assistance Through FY17]:[TOTAL Tax Revenues Before Assistance FY18 and After]])</f>
        <v>1814.7923000000001</v>
      </c>
      <c r="DO87" s="17">
        <v>55.828200000000002</v>
      </c>
      <c r="DP87" s="17">
        <v>1595.2302999999999</v>
      </c>
      <c r="DQ87" s="17">
        <v>42.672600000000003</v>
      </c>
      <c r="DR87" s="20">
        <f>SUM(Table2[[#This Row],[TOTAL Tax Revenues Net of Assistance Recapture and Penalty Through FY17]:[TOTAL Tax Revenues Net of Assistance Recapture and Penalty FY18 and After]])</f>
        <v>1637.9029</v>
      </c>
      <c r="DS87" s="20">
        <v>0</v>
      </c>
      <c r="DT87" s="20">
        <v>0</v>
      </c>
      <c r="DU87" s="20">
        <v>0</v>
      </c>
      <c r="DV87" s="20">
        <v>0</v>
      </c>
      <c r="DW87" s="15">
        <v>0</v>
      </c>
      <c r="DX87" s="15">
        <v>0</v>
      </c>
      <c r="DY87" s="15">
        <v>0</v>
      </c>
      <c r="DZ87" s="15">
        <v>0</v>
      </c>
      <c r="EA87" s="15">
        <v>0</v>
      </c>
      <c r="EB87" s="15">
        <v>0</v>
      </c>
      <c r="EC87" s="15">
        <v>0</v>
      </c>
      <c r="ED87" s="15">
        <v>0</v>
      </c>
      <c r="EE87" s="15">
        <v>0</v>
      </c>
      <c r="EF87" s="15">
        <v>0</v>
      </c>
      <c r="EG87" s="15">
        <v>0</v>
      </c>
      <c r="EH87" s="15">
        <v>0</v>
      </c>
      <c r="EI87" s="15">
        <f>SUM(Table2[[#This Row],[Total Industrial Employees FY17]:[Total Other Employees FY17]])</f>
        <v>0</v>
      </c>
      <c r="EJ87" s="15">
        <f>SUM(Table2[[#This Row],[Number of Industrial Employees Earning More than Living Wage FY17]:[Number of Other Employees Earning More than Living Wage FY17]])</f>
        <v>0</v>
      </c>
      <c r="EK87" s="15">
        <v>0</v>
      </c>
    </row>
    <row r="88" spans="1:141" x14ac:dyDescent="0.2">
      <c r="A88" s="6">
        <v>92366</v>
      </c>
      <c r="B88" s="6" t="s">
        <v>116</v>
      </c>
      <c r="C88" s="7" t="s">
        <v>117</v>
      </c>
      <c r="D88" s="7" t="s">
        <v>12</v>
      </c>
      <c r="E88" s="33">
        <v>30</v>
      </c>
      <c r="F88" s="8" t="s">
        <v>1921</v>
      </c>
      <c r="G88" s="41" t="s">
        <v>1922</v>
      </c>
      <c r="H88" s="35">
        <v>132778</v>
      </c>
      <c r="I88" s="35">
        <v>125650</v>
      </c>
      <c r="J88" s="39" t="s">
        <v>3201</v>
      </c>
      <c r="K88" s="11" t="s">
        <v>2453</v>
      </c>
      <c r="L88" s="13" t="s">
        <v>2515</v>
      </c>
      <c r="M88" s="13" t="s">
        <v>2493</v>
      </c>
      <c r="N88" s="23">
        <v>10000000</v>
      </c>
      <c r="O88" s="6" t="s">
        <v>2500</v>
      </c>
      <c r="P88" s="15">
        <v>1</v>
      </c>
      <c r="Q88" s="15">
        <v>2</v>
      </c>
      <c r="R88" s="15">
        <v>246</v>
      </c>
      <c r="S88" s="15">
        <v>0</v>
      </c>
      <c r="T88" s="15">
        <v>0</v>
      </c>
      <c r="U88" s="15">
        <v>249</v>
      </c>
      <c r="V88" s="15">
        <v>247</v>
      </c>
      <c r="W88" s="15">
        <v>0</v>
      </c>
      <c r="X88" s="15">
        <v>0</v>
      </c>
      <c r="Y88" s="15">
        <v>0</v>
      </c>
      <c r="Z88" s="15">
        <v>12</v>
      </c>
      <c r="AA88" s="15">
        <v>84</v>
      </c>
      <c r="AB88" s="15">
        <v>0</v>
      </c>
      <c r="AC88" s="15">
        <v>0</v>
      </c>
      <c r="AD88" s="15">
        <v>0</v>
      </c>
      <c r="AE88" s="15">
        <v>0</v>
      </c>
      <c r="AF88" s="15">
        <v>84</v>
      </c>
      <c r="AG88" s="15" t="s">
        <v>1860</v>
      </c>
      <c r="AH88" s="15" t="s">
        <v>1861</v>
      </c>
      <c r="AI88" s="17">
        <v>98.261799999999994</v>
      </c>
      <c r="AJ88" s="17">
        <v>1024.7357</v>
      </c>
      <c r="AK88" s="17">
        <v>185.1737</v>
      </c>
      <c r="AL88" s="17">
        <f>SUM(Table2[[#This Row],[Company Direct Land Through FY17]:[Company Direct Land FY18 and After]])</f>
        <v>1209.9094</v>
      </c>
      <c r="AM88" s="17">
        <v>368.8562</v>
      </c>
      <c r="AN88" s="17">
        <v>1458.0379</v>
      </c>
      <c r="AO88" s="17">
        <v>695.10709999999995</v>
      </c>
      <c r="AP88" s="18">
        <f>SUM(Table2[[#This Row],[Company Direct Building Through FY17]:[Company Direct Building FY18 and After]])</f>
        <v>2153.145</v>
      </c>
      <c r="AQ88" s="17">
        <v>0</v>
      </c>
      <c r="AR88" s="17">
        <v>90.655299999999997</v>
      </c>
      <c r="AS88" s="17">
        <v>0</v>
      </c>
      <c r="AT88" s="18">
        <f>SUM(Table2[[#This Row],[Mortgage Recording Tax Through FY17]:[Mortgage Recording Tax FY18 and After]])</f>
        <v>90.655299999999997</v>
      </c>
      <c r="AU88" s="17">
        <v>373.18389999999999</v>
      </c>
      <c r="AV88" s="17">
        <v>1529.8489999999999</v>
      </c>
      <c r="AW88" s="17">
        <v>703.26250000000005</v>
      </c>
      <c r="AX88" s="18">
        <f>SUM(Table2[[#This Row],[Pilot Savings Through FY17]:[Pilot Savings FY18 and After]])</f>
        <v>2233.1115</v>
      </c>
      <c r="AY88" s="17">
        <v>0</v>
      </c>
      <c r="AZ88" s="17">
        <v>90.655299999999997</v>
      </c>
      <c r="BA88" s="17">
        <v>0</v>
      </c>
      <c r="BB88" s="18">
        <f>SUM(Table2[[#This Row],[Mortgage Recording Tax Exemption Through FY17]:[Mortgage Recording Tax Exemption FY18 and After]])</f>
        <v>90.655299999999997</v>
      </c>
      <c r="BC88" s="17">
        <v>470.81209999999999</v>
      </c>
      <c r="BD88" s="17">
        <v>3448.7739000000001</v>
      </c>
      <c r="BE88" s="17">
        <v>887.24239999999998</v>
      </c>
      <c r="BF88" s="18">
        <f>SUM(Table2[[#This Row],[Indirect and Induced Land Through FY17]:[Indirect and Induced Land FY18 and After]])</f>
        <v>4336.0163000000002</v>
      </c>
      <c r="BG88" s="17">
        <v>874.36540000000002</v>
      </c>
      <c r="BH88" s="17">
        <v>6404.866</v>
      </c>
      <c r="BI88" s="17">
        <v>1647.7361000000001</v>
      </c>
      <c r="BJ88" s="18">
        <f>SUM(Table2[[#This Row],[Indirect and Induced Building Through FY17]:[Indirect and Induced Building FY18 and After]])</f>
        <v>8052.6021000000001</v>
      </c>
      <c r="BK88" s="17">
        <v>1439.1116</v>
      </c>
      <c r="BL88" s="17">
        <v>10806.5645</v>
      </c>
      <c r="BM88" s="17">
        <v>2711.9967999999999</v>
      </c>
      <c r="BN88" s="18">
        <f>SUM(Table2[[#This Row],[TOTAL Real Property Related Taxes Through FY17]:[TOTAL Real Property Related Taxes FY18 and After]])</f>
        <v>13518.561300000001</v>
      </c>
      <c r="BO88" s="17">
        <v>2664.2076999999999</v>
      </c>
      <c r="BP88" s="17">
        <v>22546.286899999999</v>
      </c>
      <c r="BQ88" s="17">
        <v>5020.6819999999998</v>
      </c>
      <c r="BR88" s="18">
        <f>SUM(Table2[[#This Row],[Company Direct Through FY17]:[Company Direct FY18 and After]])</f>
        <v>27566.9689</v>
      </c>
      <c r="BS88" s="17">
        <v>0</v>
      </c>
      <c r="BT88" s="17">
        <v>14.302899999999999</v>
      </c>
      <c r="BU88" s="17">
        <v>0</v>
      </c>
      <c r="BV88" s="18">
        <f>SUM(Table2[[#This Row],[Sales Tax Exemption Through FY17]:[Sales Tax Exemption FY18 and After]])</f>
        <v>14.302899999999999</v>
      </c>
      <c r="BW88" s="17">
        <v>0</v>
      </c>
      <c r="BX88" s="17">
        <v>2.6101000000000001</v>
      </c>
      <c r="BY88" s="17">
        <v>0</v>
      </c>
      <c r="BZ88" s="17">
        <f>SUM(Table2[[#This Row],[Energy Tax Savings Through FY17]:[Energy Tax Savings FY18 and After]])</f>
        <v>2.6101000000000001</v>
      </c>
      <c r="CA88" s="17">
        <v>0</v>
      </c>
      <c r="CB88" s="17">
        <v>0</v>
      </c>
      <c r="CC88" s="17">
        <v>0</v>
      </c>
      <c r="CD88" s="18">
        <f>SUM(Table2[[#This Row],[Tax Exempt Bond Savings Through FY17]:[Tax Exempt Bond Savings FY18 and After]])</f>
        <v>0</v>
      </c>
      <c r="CE88" s="17">
        <v>1480.3851</v>
      </c>
      <c r="CF88" s="17">
        <v>12578.5355</v>
      </c>
      <c r="CG88" s="17">
        <v>2789.7761999999998</v>
      </c>
      <c r="CH88" s="18">
        <f>SUM(Table2[[#This Row],[Indirect and Induced Through FY17]:[Indirect and Induced FY18 and After]])</f>
        <v>15368.3117</v>
      </c>
      <c r="CI88" s="17">
        <v>4144.5928000000004</v>
      </c>
      <c r="CJ88" s="17">
        <v>35107.909399999997</v>
      </c>
      <c r="CK88" s="17">
        <v>7810.4582</v>
      </c>
      <c r="CL88" s="18">
        <f>SUM(Table2[[#This Row],[TOTAL Income Consumption Use Taxes Through FY17]:[TOTAL Income Consumption Use Taxes FY18 and After]])</f>
        <v>42918.367599999998</v>
      </c>
      <c r="CM88" s="17">
        <v>373.18389999999999</v>
      </c>
      <c r="CN88" s="17">
        <v>1637.4173000000001</v>
      </c>
      <c r="CO88" s="17">
        <v>703.26250000000005</v>
      </c>
      <c r="CP88" s="18">
        <f>SUM(Table2[[#This Row],[Assistance Provided Through FY17]:[Assistance Provided FY18 and After]])</f>
        <v>2340.6797999999999</v>
      </c>
      <c r="CQ88" s="17">
        <v>0</v>
      </c>
      <c r="CR88" s="17">
        <v>0</v>
      </c>
      <c r="CS88" s="17">
        <v>0</v>
      </c>
      <c r="CT88" s="18">
        <f>SUM(Table2[[#This Row],[Recapture Cancellation Reduction Amount Through FY17]:[Recapture Cancellation Reduction Amount FY18 and After]])</f>
        <v>0</v>
      </c>
      <c r="CU88" s="17">
        <v>0</v>
      </c>
      <c r="CV88" s="17">
        <v>0</v>
      </c>
      <c r="CW88" s="17">
        <v>0</v>
      </c>
      <c r="CX88" s="18">
        <f>SUM(Table2[[#This Row],[Penalty Paid Through FY17]:[Penalty Paid FY18 and After]])</f>
        <v>0</v>
      </c>
      <c r="CY88" s="17">
        <v>373.18389999999999</v>
      </c>
      <c r="CZ88" s="17">
        <v>1637.4173000000001</v>
      </c>
      <c r="DA88" s="17">
        <v>703.26250000000005</v>
      </c>
      <c r="DB88" s="18">
        <f>SUM(Table2[[#This Row],[TOTAL Assistance Net of Recapture Penalties Through FY17]:[TOTAL Assistance Net of Recapture Penalties FY18 and After]])</f>
        <v>2340.6797999999999</v>
      </c>
      <c r="DC88" s="17">
        <v>3131.3256999999999</v>
      </c>
      <c r="DD88" s="17">
        <v>25119.715800000002</v>
      </c>
      <c r="DE88" s="17">
        <v>5900.9628000000002</v>
      </c>
      <c r="DF88" s="18">
        <f>SUM(Table2[[#This Row],[Company Direct Tax Revenue Before Assistance Through FY17]:[Company Direct Tax Revenue Before Assistance FY18 and After]])</f>
        <v>31020.678600000003</v>
      </c>
      <c r="DG88" s="17">
        <v>2825.5626000000002</v>
      </c>
      <c r="DH88" s="17">
        <v>22432.1754</v>
      </c>
      <c r="DI88" s="17">
        <v>5324.7547000000004</v>
      </c>
      <c r="DJ88" s="18">
        <f>SUM(Table2[[#This Row],[Indirect and Induced Tax Revenues Through FY17]:[Indirect and Induced Tax Revenues FY18 and After]])</f>
        <v>27756.930100000001</v>
      </c>
      <c r="DK88" s="17">
        <v>5956.8882999999996</v>
      </c>
      <c r="DL88" s="17">
        <v>47551.891199999998</v>
      </c>
      <c r="DM88" s="17">
        <v>11225.717500000001</v>
      </c>
      <c r="DN88" s="17">
        <f>SUM(Table2[[#This Row],[TOTAL Tax Revenues Before Assistance Through FY17]:[TOTAL Tax Revenues Before Assistance FY18 and After]])</f>
        <v>58777.608699999997</v>
      </c>
      <c r="DO88" s="17">
        <v>5583.7043999999996</v>
      </c>
      <c r="DP88" s="17">
        <v>45914.473899999997</v>
      </c>
      <c r="DQ88" s="17">
        <v>10522.455</v>
      </c>
      <c r="DR88" s="20">
        <f>SUM(Table2[[#This Row],[TOTAL Tax Revenues Net of Assistance Recapture and Penalty Through FY17]:[TOTAL Tax Revenues Net of Assistance Recapture and Penalty FY18 and After]])</f>
        <v>56436.928899999999</v>
      </c>
      <c r="DS88" s="20">
        <v>0</v>
      </c>
      <c r="DT88" s="20">
        <v>0</v>
      </c>
      <c r="DU88" s="20">
        <v>0</v>
      </c>
      <c r="DV88" s="20">
        <v>0</v>
      </c>
      <c r="DW88" s="15">
        <v>0</v>
      </c>
      <c r="DX88" s="15">
        <v>0</v>
      </c>
      <c r="DY88" s="15">
        <v>0</v>
      </c>
      <c r="DZ88" s="15">
        <v>249</v>
      </c>
      <c r="EA88" s="15">
        <v>0</v>
      </c>
      <c r="EB88" s="15">
        <v>0</v>
      </c>
      <c r="EC88" s="15">
        <v>0</v>
      </c>
      <c r="ED88" s="15">
        <v>238</v>
      </c>
      <c r="EE88" s="15">
        <v>0</v>
      </c>
      <c r="EF88" s="15">
        <v>0</v>
      </c>
      <c r="EG88" s="15">
        <v>0</v>
      </c>
      <c r="EH88" s="15">
        <v>95.58</v>
      </c>
      <c r="EI88" s="15">
        <f>SUM(Table2[[#This Row],[Total Industrial Employees FY17]:[Total Other Employees FY17]])</f>
        <v>249</v>
      </c>
      <c r="EJ88" s="15">
        <f>SUM(Table2[[#This Row],[Number of Industrial Employees Earning More than Living Wage FY17]:[Number of Other Employees Earning More than Living Wage FY17]])</f>
        <v>238</v>
      </c>
      <c r="EK88" s="15">
        <v>95.582329317269071</v>
      </c>
    </row>
    <row r="89" spans="1:141" x14ac:dyDescent="0.2">
      <c r="A89" s="6">
        <v>93988</v>
      </c>
      <c r="B89" s="6" t="s">
        <v>186</v>
      </c>
      <c r="C89" s="7" t="s">
        <v>187</v>
      </c>
      <c r="D89" s="7" t="s">
        <v>19</v>
      </c>
      <c r="E89" s="33">
        <v>4</v>
      </c>
      <c r="F89" s="8" t="s">
        <v>2359</v>
      </c>
      <c r="G89" s="41" t="s">
        <v>2001</v>
      </c>
      <c r="H89" s="35">
        <v>6130</v>
      </c>
      <c r="I89" s="35">
        <v>38784</v>
      </c>
      <c r="J89" s="39" t="s">
        <v>3204</v>
      </c>
      <c r="K89" s="11" t="s">
        <v>2895</v>
      </c>
      <c r="L89" s="13" t="s">
        <v>3026</v>
      </c>
      <c r="M89" s="13" t="s">
        <v>3027</v>
      </c>
      <c r="N89" s="23">
        <v>7500000</v>
      </c>
      <c r="O89" s="6" t="s">
        <v>2503</v>
      </c>
      <c r="P89" s="15">
        <v>23</v>
      </c>
      <c r="Q89" s="15">
        <v>23</v>
      </c>
      <c r="R89" s="15">
        <v>148</v>
      </c>
      <c r="S89" s="15">
        <v>9</v>
      </c>
      <c r="T89" s="15">
        <v>15</v>
      </c>
      <c r="U89" s="15">
        <v>218</v>
      </c>
      <c r="V89" s="15">
        <v>194</v>
      </c>
      <c r="W89" s="15">
        <v>0</v>
      </c>
      <c r="X89" s="15">
        <v>0</v>
      </c>
      <c r="Y89" s="15">
        <v>186</v>
      </c>
      <c r="Z89" s="15">
        <v>4</v>
      </c>
      <c r="AA89" s="15">
        <v>92</v>
      </c>
      <c r="AB89" s="15">
        <v>0</v>
      </c>
      <c r="AC89" s="15">
        <v>0</v>
      </c>
      <c r="AD89" s="15">
        <v>0</v>
      </c>
      <c r="AE89" s="15">
        <v>0</v>
      </c>
      <c r="AF89" s="15">
        <v>92</v>
      </c>
      <c r="AG89" s="15" t="s">
        <v>1860</v>
      </c>
      <c r="AH89" s="15" t="s">
        <v>1861</v>
      </c>
      <c r="AI89" s="17">
        <v>649.14120000000003</v>
      </c>
      <c r="AJ89" s="17">
        <v>1282.3774000000001</v>
      </c>
      <c r="AK89" s="17">
        <v>5499.0249999999996</v>
      </c>
      <c r="AL89" s="17">
        <f>SUM(Table2[[#This Row],[Company Direct Land Through FY17]:[Company Direct Land FY18 and After]])</f>
        <v>6781.4023999999999</v>
      </c>
      <c r="AM89" s="17">
        <v>219.04679999999999</v>
      </c>
      <c r="AN89" s="17">
        <v>1559.1059</v>
      </c>
      <c r="AO89" s="17">
        <v>1855.5959</v>
      </c>
      <c r="AP89" s="18">
        <f>SUM(Table2[[#This Row],[Company Direct Building Through FY17]:[Company Direct Building FY18 and After]])</f>
        <v>3414.7017999999998</v>
      </c>
      <c r="AQ89" s="17">
        <v>0</v>
      </c>
      <c r="AR89" s="17">
        <v>0</v>
      </c>
      <c r="AS89" s="17">
        <v>0</v>
      </c>
      <c r="AT89" s="18">
        <f>SUM(Table2[[#This Row],[Mortgage Recording Tax Through FY17]:[Mortgage Recording Tax FY18 and After]])</f>
        <v>0</v>
      </c>
      <c r="AU89" s="17">
        <v>0</v>
      </c>
      <c r="AV89" s="17">
        <v>0</v>
      </c>
      <c r="AW89" s="17">
        <v>0</v>
      </c>
      <c r="AX89" s="18">
        <f>SUM(Table2[[#This Row],[Pilot Savings Through FY17]:[Pilot Savings FY18 and After]])</f>
        <v>0</v>
      </c>
      <c r="AY89" s="17">
        <v>0</v>
      </c>
      <c r="AZ89" s="17">
        <v>0</v>
      </c>
      <c r="BA89" s="17">
        <v>0</v>
      </c>
      <c r="BB89" s="18">
        <f>SUM(Table2[[#This Row],[Mortgage Recording Tax Exemption Through FY17]:[Mortgage Recording Tax Exemption FY18 and After]])</f>
        <v>0</v>
      </c>
      <c r="BC89" s="17">
        <v>129.1788</v>
      </c>
      <c r="BD89" s="17">
        <v>464.58620000000002</v>
      </c>
      <c r="BE89" s="17">
        <v>1094.3040000000001</v>
      </c>
      <c r="BF89" s="18">
        <f>SUM(Table2[[#This Row],[Indirect and Induced Land Through FY17]:[Indirect and Induced Land FY18 and After]])</f>
        <v>1558.8902</v>
      </c>
      <c r="BG89" s="17">
        <v>239.90350000000001</v>
      </c>
      <c r="BH89" s="17">
        <v>862.80290000000002</v>
      </c>
      <c r="BI89" s="17">
        <v>2032.2784999999999</v>
      </c>
      <c r="BJ89" s="18">
        <f>SUM(Table2[[#This Row],[Indirect and Induced Building Through FY17]:[Indirect and Induced Building FY18 and After]])</f>
        <v>2895.0814</v>
      </c>
      <c r="BK89" s="17">
        <v>1237.2702999999999</v>
      </c>
      <c r="BL89" s="17">
        <v>4168.8724000000002</v>
      </c>
      <c r="BM89" s="17">
        <v>10481.2034</v>
      </c>
      <c r="BN89" s="18">
        <f>SUM(Table2[[#This Row],[TOTAL Real Property Related Taxes Through FY17]:[TOTAL Real Property Related Taxes FY18 and After]])</f>
        <v>14650.075800000001</v>
      </c>
      <c r="BO89" s="17">
        <v>480.01909999999998</v>
      </c>
      <c r="BP89" s="17">
        <v>1734.578</v>
      </c>
      <c r="BQ89" s="17">
        <v>4066.3534</v>
      </c>
      <c r="BR89" s="18">
        <f>SUM(Table2[[#This Row],[Company Direct Through FY17]:[Company Direct FY18 and After]])</f>
        <v>5800.9313999999995</v>
      </c>
      <c r="BS89" s="17">
        <v>0</v>
      </c>
      <c r="BT89" s="17">
        <v>0</v>
      </c>
      <c r="BU89" s="17">
        <v>0</v>
      </c>
      <c r="BV89" s="18">
        <f>SUM(Table2[[#This Row],[Sales Tax Exemption Through FY17]:[Sales Tax Exemption FY18 and After]])</f>
        <v>0</v>
      </c>
      <c r="BW89" s="17">
        <v>0</v>
      </c>
      <c r="BX89" s="17">
        <v>0</v>
      </c>
      <c r="BY89" s="17">
        <v>0</v>
      </c>
      <c r="BZ89" s="17">
        <f>SUM(Table2[[#This Row],[Energy Tax Savings Through FY17]:[Energy Tax Savings FY18 and After]])</f>
        <v>0</v>
      </c>
      <c r="CA89" s="17">
        <v>3.5994999999999999</v>
      </c>
      <c r="CB89" s="17">
        <v>12.2493</v>
      </c>
      <c r="CC89" s="17">
        <v>24.818000000000001</v>
      </c>
      <c r="CD89" s="18">
        <f>SUM(Table2[[#This Row],[Tax Exempt Bond Savings Through FY17]:[Tax Exempt Bond Savings FY18 and After]])</f>
        <v>37.067300000000003</v>
      </c>
      <c r="CE89" s="17">
        <v>369.66370000000001</v>
      </c>
      <c r="CF89" s="17">
        <v>1339.855</v>
      </c>
      <c r="CG89" s="17">
        <v>3131.5070999999998</v>
      </c>
      <c r="CH89" s="18">
        <f>SUM(Table2[[#This Row],[Indirect and Induced Through FY17]:[Indirect and Induced FY18 and After]])</f>
        <v>4471.3621000000003</v>
      </c>
      <c r="CI89" s="17">
        <v>846.08330000000001</v>
      </c>
      <c r="CJ89" s="17">
        <v>3062.1837</v>
      </c>
      <c r="CK89" s="17">
        <v>7173.0424999999996</v>
      </c>
      <c r="CL89" s="18">
        <f>SUM(Table2[[#This Row],[TOTAL Income Consumption Use Taxes Through FY17]:[TOTAL Income Consumption Use Taxes FY18 and After]])</f>
        <v>10235.226199999999</v>
      </c>
      <c r="CM89" s="17">
        <v>3.5994999999999999</v>
      </c>
      <c r="CN89" s="17">
        <v>12.2493</v>
      </c>
      <c r="CO89" s="17">
        <v>24.818000000000001</v>
      </c>
      <c r="CP89" s="18">
        <f>SUM(Table2[[#This Row],[Assistance Provided Through FY17]:[Assistance Provided FY18 and After]])</f>
        <v>37.067300000000003</v>
      </c>
      <c r="CQ89" s="17">
        <v>0</v>
      </c>
      <c r="CR89" s="17">
        <v>0</v>
      </c>
      <c r="CS89" s="17">
        <v>0</v>
      </c>
      <c r="CT89" s="18">
        <f>SUM(Table2[[#This Row],[Recapture Cancellation Reduction Amount Through FY17]:[Recapture Cancellation Reduction Amount FY18 and After]])</f>
        <v>0</v>
      </c>
      <c r="CU89" s="17">
        <v>0</v>
      </c>
      <c r="CV89" s="17">
        <v>0</v>
      </c>
      <c r="CW89" s="17">
        <v>0</v>
      </c>
      <c r="CX89" s="18">
        <f>SUM(Table2[[#This Row],[Penalty Paid Through FY17]:[Penalty Paid FY18 and After]])</f>
        <v>0</v>
      </c>
      <c r="CY89" s="17">
        <v>3.5994999999999999</v>
      </c>
      <c r="CZ89" s="17">
        <v>12.2493</v>
      </c>
      <c r="DA89" s="17">
        <v>24.818000000000001</v>
      </c>
      <c r="DB89" s="18">
        <f>SUM(Table2[[#This Row],[TOTAL Assistance Net of Recapture Penalties Through FY17]:[TOTAL Assistance Net of Recapture Penalties FY18 and After]])</f>
        <v>37.067300000000003</v>
      </c>
      <c r="DC89" s="17">
        <v>1348.2071000000001</v>
      </c>
      <c r="DD89" s="17">
        <v>4576.0613000000003</v>
      </c>
      <c r="DE89" s="17">
        <v>11420.9743</v>
      </c>
      <c r="DF89" s="18">
        <f>SUM(Table2[[#This Row],[Company Direct Tax Revenue Before Assistance Through FY17]:[Company Direct Tax Revenue Before Assistance FY18 and After]])</f>
        <v>15997.035599999999</v>
      </c>
      <c r="DG89" s="17">
        <v>738.74599999999998</v>
      </c>
      <c r="DH89" s="17">
        <v>2667.2440999999999</v>
      </c>
      <c r="DI89" s="17">
        <v>6258.0896000000002</v>
      </c>
      <c r="DJ89" s="18">
        <f>SUM(Table2[[#This Row],[Indirect and Induced Tax Revenues Through FY17]:[Indirect and Induced Tax Revenues FY18 and After]])</f>
        <v>8925.3336999999992</v>
      </c>
      <c r="DK89" s="17">
        <v>2086.9531000000002</v>
      </c>
      <c r="DL89" s="17">
        <v>7243.3054000000002</v>
      </c>
      <c r="DM89" s="17">
        <v>17679.063900000001</v>
      </c>
      <c r="DN89" s="17">
        <f>SUM(Table2[[#This Row],[TOTAL Tax Revenues Before Assistance Through FY17]:[TOTAL Tax Revenues Before Assistance FY18 and After]])</f>
        <v>24922.369300000002</v>
      </c>
      <c r="DO89" s="17">
        <v>2083.3535999999999</v>
      </c>
      <c r="DP89" s="17">
        <v>7231.0560999999998</v>
      </c>
      <c r="DQ89" s="17">
        <v>17654.245900000002</v>
      </c>
      <c r="DR89" s="20">
        <f>SUM(Table2[[#This Row],[TOTAL Tax Revenues Net of Assistance Recapture and Penalty Through FY17]:[TOTAL Tax Revenues Net of Assistance Recapture and Penalty FY18 and After]])</f>
        <v>24885.302000000003</v>
      </c>
      <c r="DS89" s="20">
        <v>0</v>
      </c>
      <c r="DT89" s="20">
        <v>0</v>
      </c>
      <c r="DU89" s="20">
        <v>0</v>
      </c>
      <c r="DV89" s="20">
        <v>0</v>
      </c>
      <c r="DW89" s="15">
        <v>0</v>
      </c>
      <c r="DX89" s="15">
        <v>15</v>
      </c>
      <c r="DY89" s="15">
        <v>0</v>
      </c>
      <c r="DZ89" s="15">
        <v>203</v>
      </c>
      <c r="EA89" s="15">
        <v>0</v>
      </c>
      <c r="EB89" s="15">
        <v>15</v>
      </c>
      <c r="EC89" s="15">
        <v>0</v>
      </c>
      <c r="ED89" s="15">
        <v>203</v>
      </c>
      <c r="EE89" s="15">
        <v>0</v>
      </c>
      <c r="EF89" s="15">
        <v>100</v>
      </c>
      <c r="EG89" s="15">
        <v>0</v>
      </c>
      <c r="EH89" s="15">
        <v>100</v>
      </c>
      <c r="EI89" s="15">
        <f>SUM(Table2[[#This Row],[Total Industrial Employees FY17]:[Total Other Employees FY17]])</f>
        <v>218</v>
      </c>
      <c r="EJ89" s="15">
        <f>SUM(Table2[[#This Row],[Number of Industrial Employees Earning More than Living Wage FY17]:[Number of Other Employees Earning More than Living Wage FY17]])</f>
        <v>218</v>
      </c>
      <c r="EK89" s="15">
        <v>100</v>
      </c>
    </row>
    <row r="90" spans="1:141" x14ac:dyDescent="0.2">
      <c r="A90" s="6">
        <v>92941</v>
      </c>
      <c r="B90" s="6" t="s">
        <v>339</v>
      </c>
      <c r="C90" s="7" t="s">
        <v>340</v>
      </c>
      <c r="D90" s="7" t="s">
        <v>9</v>
      </c>
      <c r="E90" s="33">
        <v>43</v>
      </c>
      <c r="F90" s="8" t="s">
        <v>2089</v>
      </c>
      <c r="G90" s="41" t="s">
        <v>2085</v>
      </c>
      <c r="H90" s="35">
        <v>2500</v>
      </c>
      <c r="I90" s="35">
        <v>2496</v>
      </c>
      <c r="J90" s="39" t="s">
        <v>3202</v>
      </c>
      <c r="K90" s="11" t="s">
        <v>2501</v>
      </c>
      <c r="L90" s="13" t="s">
        <v>2675</v>
      </c>
      <c r="M90" s="13" t="s">
        <v>2451</v>
      </c>
      <c r="N90" s="23">
        <v>1145000</v>
      </c>
      <c r="O90" s="6" t="s">
        <v>2503</v>
      </c>
      <c r="P90" s="15">
        <v>3</v>
      </c>
      <c r="Q90" s="15">
        <v>0</v>
      </c>
      <c r="R90" s="15">
        <v>12</v>
      </c>
      <c r="S90" s="15">
        <v>0</v>
      </c>
      <c r="T90" s="15">
        <v>4</v>
      </c>
      <c r="U90" s="15">
        <v>19</v>
      </c>
      <c r="V90" s="15">
        <v>17</v>
      </c>
      <c r="W90" s="15">
        <v>0</v>
      </c>
      <c r="X90" s="15">
        <v>0</v>
      </c>
      <c r="Y90" s="15">
        <v>0</v>
      </c>
      <c r="Z90" s="15">
        <v>16</v>
      </c>
      <c r="AA90" s="15">
        <v>93</v>
      </c>
      <c r="AB90" s="15">
        <v>0</v>
      </c>
      <c r="AC90" s="15">
        <v>0</v>
      </c>
      <c r="AD90" s="15">
        <v>0</v>
      </c>
      <c r="AE90" s="15">
        <v>0</v>
      </c>
      <c r="AF90" s="15">
        <v>93</v>
      </c>
      <c r="AG90" s="15" t="s">
        <v>1860</v>
      </c>
      <c r="AH90" s="15" t="s">
        <v>1861</v>
      </c>
      <c r="AI90" s="17">
        <v>0</v>
      </c>
      <c r="AJ90" s="17">
        <v>0</v>
      </c>
      <c r="AK90" s="17">
        <v>0</v>
      </c>
      <c r="AL90" s="17">
        <f>SUM(Table2[[#This Row],[Company Direct Land Through FY17]:[Company Direct Land FY18 and After]])</f>
        <v>0</v>
      </c>
      <c r="AM90" s="17">
        <v>0</v>
      </c>
      <c r="AN90" s="17">
        <v>0</v>
      </c>
      <c r="AO90" s="17">
        <v>0</v>
      </c>
      <c r="AP90" s="18">
        <f>SUM(Table2[[#This Row],[Company Direct Building Through FY17]:[Company Direct Building FY18 and After]])</f>
        <v>0</v>
      </c>
      <c r="AQ90" s="17">
        <v>0</v>
      </c>
      <c r="AR90" s="17">
        <v>0</v>
      </c>
      <c r="AS90" s="17">
        <v>0</v>
      </c>
      <c r="AT90" s="18">
        <f>SUM(Table2[[#This Row],[Mortgage Recording Tax Through FY17]:[Mortgage Recording Tax FY18 and After]])</f>
        <v>0</v>
      </c>
      <c r="AU90" s="17">
        <v>0</v>
      </c>
      <c r="AV90" s="17">
        <v>0</v>
      </c>
      <c r="AW90" s="17">
        <v>0</v>
      </c>
      <c r="AX90" s="18">
        <f>SUM(Table2[[#This Row],[Pilot Savings Through FY17]:[Pilot Savings FY18 and After]])</f>
        <v>0</v>
      </c>
      <c r="AY90" s="17">
        <v>0</v>
      </c>
      <c r="AZ90" s="17">
        <v>0</v>
      </c>
      <c r="BA90" s="17">
        <v>0</v>
      </c>
      <c r="BB90" s="18">
        <f>SUM(Table2[[#This Row],[Mortgage Recording Tax Exemption Through FY17]:[Mortgage Recording Tax Exemption FY18 and After]])</f>
        <v>0</v>
      </c>
      <c r="BC90" s="17">
        <v>9.9849999999999994</v>
      </c>
      <c r="BD90" s="17">
        <v>70.8292</v>
      </c>
      <c r="BE90" s="17">
        <v>40.444499999999998</v>
      </c>
      <c r="BF90" s="18">
        <f>SUM(Table2[[#This Row],[Indirect and Induced Land Through FY17]:[Indirect and Induced Land FY18 and After]])</f>
        <v>111.27369999999999</v>
      </c>
      <c r="BG90" s="17">
        <v>18.543500000000002</v>
      </c>
      <c r="BH90" s="17">
        <v>131.5402</v>
      </c>
      <c r="BI90" s="17">
        <v>75.109899999999996</v>
      </c>
      <c r="BJ90" s="18">
        <f>SUM(Table2[[#This Row],[Indirect and Induced Building Through FY17]:[Indirect and Induced Building FY18 and After]])</f>
        <v>206.65010000000001</v>
      </c>
      <c r="BK90" s="17">
        <v>28.528500000000001</v>
      </c>
      <c r="BL90" s="17">
        <v>202.36940000000001</v>
      </c>
      <c r="BM90" s="17">
        <v>115.5544</v>
      </c>
      <c r="BN90" s="18">
        <f>SUM(Table2[[#This Row],[TOTAL Real Property Related Taxes Through FY17]:[TOTAL Real Property Related Taxes FY18 and After]])</f>
        <v>317.92380000000003</v>
      </c>
      <c r="BO90" s="17">
        <v>30.7209</v>
      </c>
      <c r="BP90" s="17">
        <v>234.72409999999999</v>
      </c>
      <c r="BQ90" s="17">
        <v>124.43510000000001</v>
      </c>
      <c r="BR90" s="18">
        <f>SUM(Table2[[#This Row],[Company Direct Through FY17]:[Company Direct FY18 and After]])</f>
        <v>359.1592</v>
      </c>
      <c r="BS90" s="17">
        <v>0</v>
      </c>
      <c r="BT90" s="17">
        <v>0</v>
      </c>
      <c r="BU90" s="17">
        <v>0</v>
      </c>
      <c r="BV90" s="18">
        <f>SUM(Table2[[#This Row],[Sales Tax Exemption Through FY17]:[Sales Tax Exemption FY18 and After]])</f>
        <v>0</v>
      </c>
      <c r="BW90" s="17">
        <v>0</v>
      </c>
      <c r="BX90" s="17">
        <v>0</v>
      </c>
      <c r="BY90" s="17">
        <v>0</v>
      </c>
      <c r="BZ90" s="17">
        <f>SUM(Table2[[#This Row],[Energy Tax Savings Through FY17]:[Energy Tax Savings FY18 and After]])</f>
        <v>0</v>
      </c>
      <c r="CA90" s="17">
        <v>0.27850000000000003</v>
      </c>
      <c r="CB90" s="17">
        <v>5.6135000000000002</v>
      </c>
      <c r="CC90" s="17">
        <v>0.91120000000000001</v>
      </c>
      <c r="CD90" s="18">
        <f>SUM(Table2[[#This Row],[Tax Exempt Bond Savings Through FY17]:[Tax Exempt Bond Savings FY18 and After]])</f>
        <v>6.5247000000000002</v>
      </c>
      <c r="CE90" s="17">
        <v>34.179900000000004</v>
      </c>
      <c r="CF90" s="17">
        <v>271.74119999999999</v>
      </c>
      <c r="CG90" s="17">
        <v>138.4462</v>
      </c>
      <c r="CH90" s="18">
        <f>SUM(Table2[[#This Row],[Indirect and Induced Through FY17]:[Indirect and Induced FY18 and After]])</f>
        <v>410.18740000000003</v>
      </c>
      <c r="CI90" s="17">
        <v>64.622299999999996</v>
      </c>
      <c r="CJ90" s="17">
        <v>500.85180000000003</v>
      </c>
      <c r="CK90" s="17">
        <v>261.9701</v>
      </c>
      <c r="CL90" s="18">
        <f>SUM(Table2[[#This Row],[TOTAL Income Consumption Use Taxes Through FY17]:[TOTAL Income Consumption Use Taxes FY18 and After]])</f>
        <v>762.82190000000003</v>
      </c>
      <c r="CM90" s="17">
        <v>0.27850000000000003</v>
      </c>
      <c r="CN90" s="17">
        <v>5.6135000000000002</v>
      </c>
      <c r="CO90" s="17">
        <v>0.91120000000000001</v>
      </c>
      <c r="CP90" s="18">
        <f>SUM(Table2[[#This Row],[Assistance Provided Through FY17]:[Assistance Provided FY18 and After]])</f>
        <v>6.5247000000000002</v>
      </c>
      <c r="CQ90" s="17">
        <v>0</v>
      </c>
      <c r="CR90" s="17">
        <v>0</v>
      </c>
      <c r="CS90" s="17">
        <v>0</v>
      </c>
      <c r="CT90" s="18">
        <f>SUM(Table2[[#This Row],[Recapture Cancellation Reduction Amount Through FY17]:[Recapture Cancellation Reduction Amount FY18 and After]])</f>
        <v>0</v>
      </c>
      <c r="CU90" s="17">
        <v>0</v>
      </c>
      <c r="CV90" s="17">
        <v>0</v>
      </c>
      <c r="CW90" s="17">
        <v>0</v>
      </c>
      <c r="CX90" s="18">
        <f>SUM(Table2[[#This Row],[Penalty Paid Through FY17]:[Penalty Paid FY18 and After]])</f>
        <v>0</v>
      </c>
      <c r="CY90" s="17">
        <v>0.27850000000000003</v>
      </c>
      <c r="CZ90" s="17">
        <v>5.6135000000000002</v>
      </c>
      <c r="DA90" s="17">
        <v>0.91120000000000001</v>
      </c>
      <c r="DB90" s="18">
        <f>SUM(Table2[[#This Row],[TOTAL Assistance Net of Recapture Penalties Through FY17]:[TOTAL Assistance Net of Recapture Penalties FY18 and After]])</f>
        <v>6.5247000000000002</v>
      </c>
      <c r="DC90" s="17">
        <v>30.7209</v>
      </c>
      <c r="DD90" s="17">
        <v>234.72409999999999</v>
      </c>
      <c r="DE90" s="17">
        <v>124.43510000000001</v>
      </c>
      <c r="DF90" s="18">
        <f>SUM(Table2[[#This Row],[Company Direct Tax Revenue Before Assistance Through FY17]:[Company Direct Tax Revenue Before Assistance FY18 and After]])</f>
        <v>359.1592</v>
      </c>
      <c r="DG90" s="17">
        <v>62.708399999999997</v>
      </c>
      <c r="DH90" s="17">
        <v>474.11059999999998</v>
      </c>
      <c r="DI90" s="17">
        <v>254.00059999999999</v>
      </c>
      <c r="DJ90" s="18">
        <f>SUM(Table2[[#This Row],[Indirect and Induced Tax Revenues Through FY17]:[Indirect and Induced Tax Revenues FY18 and After]])</f>
        <v>728.11119999999994</v>
      </c>
      <c r="DK90" s="17">
        <v>93.429299999999998</v>
      </c>
      <c r="DL90" s="17">
        <v>708.8347</v>
      </c>
      <c r="DM90" s="17">
        <v>378.4357</v>
      </c>
      <c r="DN90" s="17">
        <f>SUM(Table2[[#This Row],[TOTAL Tax Revenues Before Assistance Through FY17]:[TOTAL Tax Revenues Before Assistance FY18 and After]])</f>
        <v>1087.2703999999999</v>
      </c>
      <c r="DO90" s="17">
        <v>93.150800000000004</v>
      </c>
      <c r="DP90" s="17">
        <v>703.22119999999995</v>
      </c>
      <c r="DQ90" s="17">
        <v>377.52449999999999</v>
      </c>
      <c r="DR90" s="20">
        <f>SUM(Table2[[#This Row],[TOTAL Tax Revenues Net of Assistance Recapture and Penalty Through FY17]:[TOTAL Tax Revenues Net of Assistance Recapture and Penalty FY18 and After]])</f>
        <v>1080.7456999999999</v>
      </c>
      <c r="DS90" s="20">
        <v>0</v>
      </c>
      <c r="DT90" s="20">
        <v>0</v>
      </c>
      <c r="DU90" s="20">
        <v>0</v>
      </c>
      <c r="DV90" s="20">
        <v>0</v>
      </c>
      <c r="DW90" s="15">
        <v>0</v>
      </c>
      <c r="DX90" s="15">
        <v>0</v>
      </c>
      <c r="DY90" s="15">
        <v>0</v>
      </c>
      <c r="DZ90" s="15">
        <v>15</v>
      </c>
      <c r="EA90" s="15">
        <v>0</v>
      </c>
      <c r="EB90" s="15">
        <v>0</v>
      </c>
      <c r="EC90" s="15">
        <v>0</v>
      </c>
      <c r="ED90" s="15">
        <v>12</v>
      </c>
      <c r="EE90" s="15">
        <v>0</v>
      </c>
      <c r="EF90" s="15">
        <v>0</v>
      </c>
      <c r="EG90" s="15">
        <v>0</v>
      </c>
      <c r="EH90" s="15">
        <v>80</v>
      </c>
      <c r="EI90" s="15">
        <f>SUM(Table2[[#This Row],[Total Industrial Employees FY17]:[Total Other Employees FY17]])</f>
        <v>15</v>
      </c>
      <c r="EJ90" s="15">
        <f>SUM(Table2[[#This Row],[Number of Industrial Employees Earning More than Living Wage FY17]:[Number of Other Employees Earning More than Living Wage FY17]])</f>
        <v>12</v>
      </c>
      <c r="EK90" s="15">
        <v>80</v>
      </c>
    </row>
    <row r="91" spans="1:141" x14ac:dyDescent="0.2">
      <c r="A91" s="6">
        <v>94122</v>
      </c>
      <c r="B91" s="6" t="s">
        <v>1708</v>
      </c>
      <c r="C91" s="7" t="s">
        <v>1763</v>
      </c>
      <c r="D91" s="7" t="s">
        <v>19</v>
      </c>
      <c r="E91" s="33">
        <v>1</v>
      </c>
      <c r="F91" s="8" t="s">
        <v>2435</v>
      </c>
      <c r="G91" s="41" t="s">
        <v>2270</v>
      </c>
      <c r="H91" s="35">
        <v>0</v>
      </c>
      <c r="I91" s="35">
        <v>0</v>
      </c>
      <c r="J91" s="31" t="s">
        <v>3362</v>
      </c>
      <c r="K91" s="11" t="s">
        <v>2804</v>
      </c>
      <c r="L91" s="13" t="s">
        <v>3147</v>
      </c>
      <c r="M91" s="13" t="s">
        <v>3148</v>
      </c>
      <c r="N91" s="23">
        <v>51315000</v>
      </c>
      <c r="O91" s="6" t="s">
        <v>2503</v>
      </c>
      <c r="P91" s="15">
        <v>0</v>
      </c>
      <c r="Q91" s="15">
        <v>0</v>
      </c>
      <c r="R91" s="15">
        <v>0</v>
      </c>
      <c r="S91" s="15">
        <v>0</v>
      </c>
      <c r="T91" s="15">
        <v>0</v>
      </c>
      <c r="U91" s="15">
        <v>0</v>
      </c>
      <c r="V91" s="15">
        <v>0</v>
      </c>
      <c r="W91" s="15">
        <v>48</v>
      </c>
      <c r="X91" s="15">
        <v>0</v>
      </c>
      <c r="Y91" s="15">
        <v>64</v>
      </c>
      <c r="Z91" s="15">
        <v>54</v>
      </c>
      <c r="AA91" s="15">
        <v>0</v>
      </c>
      <c r="AB91" s="15">
        <v>0</v>
      </c>
      <c r="AC91" s="15">
        <v>0</v>
      </c>
      <c r="AD91" s="15">
        <v>0</v>
      </c>
      <c r="AE91" s="15">
        <v>0</v>
      </c>
      <c r="AF91" s="15">
        <v>0</v>
      </c>
      <c r="AG91" s="15" t="s">
        <v>1861</v>
      </c>
      <c r="AH91" s="15" t="s">
        <v>1861</v>
      </c>
      <c r="AI91" s="17">
        <v>62.9</v>
      </c>
      <c r="AJ91" s="17">
        <v>62.9</v>
      </c>
      <c r="AK91" s="17">
        <v>1289.3724999999999</v>
      </c>
      <c r="AL91" s="17">
        <f>SUM(Table2[[#This Row],[Company Direct Land Through FY17]:[Company Direct Land FY18 and After]])</f>
        <v>1352.2725</v>
      </c>
      <c r="AM91" s="17">
        <v>15.4407</v>
      </c>
      <c r="AN91" s="17">
        <v>15.4407</v>
      </c>
      <c r="AO91" s="17">
        <v>316.5138</v>
      </c>
      <c r="AP91" s="18">
        <f>SUM(Table2[[#This Row],[Company Direct Building Through FY17]:[Company Direct Building FY18 and After]])</f>
        <v>331.9545</v>
      </c>
      <c r="AQ91" s="17">
        <v>0</v>
      </c>
      <c r="AR91" s="17">
        <v>0</v>
      </c>
      <c r="AS91" s="17">
        <v>0</v>
      </c>
      <c r="AT91" s="18">
        <f>SUM(Table2[[#This Row],[Mortgage Recording Tax Through FY17]:[Mortgage Recording Tax FY18 and After]])</f>
        <v>0</v>
      </c>
      <c r="AU91" s="17">
        <v>0</v>
      </c>
      <c r="AV91" s="17">
        <v>0</v>
      </c>
      <c r="AW91" s="17">
        <v>0</v>
      </c>
      <c r="AX91" s="18">
        <f>SUM(Table2[[#This Row],[Pilot Savings Through FY17]:[Pilot Savings FY18 and After]])</f>
        <v>0</v>
      </c>
      <c r="AY91" s="17">
        <v>0</v>
      </c>
      <c r="AZ91" s="17">
        <v>0</v>
      </c>
      <c r="BA91" s="17">
        <v>0</v>
      </c>
      <c r="BB91" s="18">
        <f>SUM(Table2[[#This Row],[Mortgage Recording Tax Exemption Through FY17]:[Mortgage Recording Tax Exemption FY18 and After]])</f>
        <v>0</v>
      </c>
      <c r="BC91" s="17">
        <v>73.428299999999993</v>
      </c>
      <c r="BD91" s="17">
        <v>73.428299999999993</v>
      </c>
      <c r="BE91" s="17">
        <v>477.9898</v>
      </c>
      <c r="BF91" s="18">
        <f>SUM(Table2[[#This Row],[Indirect and Induced Land Through FY17]:[Indirect and Induced Land FY18 and After]])</f>
        <v>551.41809999999998</v>
      </c>
      <c r="BG91" s="17">
        <v>136.36680000000001</v>
      </c>
      <c r="BH91" s="17">
        <v>136.36680000000001</v>
      </c>
      <c r="BI91" s="17">
        <v>887.69730000000004</v>
      </c>
      <c r="BJ91" s="18">
        <f>SUM(Table2[[#This Row],[Indirect and Induced Building Through FY17]:[Indirect and Induced Building FY18 and After]])</f>
        <v>1024.0641000000001</v>
      </c>
      <c r="BK91" s="17">
        <v>288.13580000000002</v>
      </c>
      <c r="BL91" s="17">
        <v>288.13580000000002</v>
      </c>
      <c r="BM91" s="17">
        <v>2971.5734000000002</v>
      </c>
      <c r="BN91" s="18">
        <f>SUM(Table2[[#This Row],[TOTAL Real Property Related Taxes Through FY17]:[TOTAL Real Property Related Taxes FY18 and After]])</f>
        <v>3259.7092000000002</v>
      </c>
      <c r="BO91" s="17">
        <v>272.8537</v>
      </c>
      <c r="BP91" s="17">
        <v>272.8537</v>
      </c>
      <c r="BQ91" s="17">
        <v>0</v>
      </c>
      <c r="BR91" s="18">
        <f>SUM(Table2[[#This Row],[Company Direct Through FY17]:[Company Direct FY18 and After]])</f>
        <v>272.8537</v>
      </c>
      <c r="BS91" s="17">
        <v>0</v>
      </c>
      <c r="BT91" s="17">
        <v>0</v>
      </c>
      <c r="BU91" s="17">
        <v>0</v>
      </c>
      <c r="BV91" s="18">
        <f>SUM(Table2[[#This Row],[Sales Tax Exemption Through FY17]:[Sales Tax Exemption FY18 and After]])</f>
        <v>0</v>
      </c>
      <c r="BW91" s="17">
        <v>0</v>
      </c>
      <c r="BX91" s="17">
        <v>0</v>
      </c>
      <c r="BY91" s="17">
        <v>0</v>
      </c>
      <c r="BZ91" s="17">
        <f>SUM(Table2[[#This Row],[Energy Tax Savings Through FY17]:[Energy Tax Savings FY18 and After]])</f>
        <v>0</v>
      </c>
      <c r="CA91" s="17">
        <v>20.996300000000002</v>
      </c>
      <c r="CB91" s="17">
        <v>20.996300000000002</v>
      </c>
      <c r="CC91" s="17">
        <v>281.44130000000001</v>
      </c>
      <c r="CD91" s="18">
        <f>SUM(Table2[[#This Row],[Tax Exempt Bond Savings Through FY17]:[Tax Exempt Bond Savings FY18 and After]])</f>
        <v>302.43760000000003</v>
      </c>
      <c r="CE91" s="17">
        <v>210.12549999999999</v>
      </c>
      <c r="CF91" s="17">
        <v>210.12549999999999</v>
      </c>
      <c r="CG91" s="17">
        <v>4307.3112000000001</v>
      </c>
      <c r="CH91" s="18">
        <f>SUM(Table2[[#This Row],[Indirect and Induced Through FY17]:[Indirect and Induced FY18 and After]])</f>
        <v>4517.4367000000002</v>
      </c>
      <c r="CI91" s="17">
        <v>461.98289999999997</v>
      </c>
      <c r="CJ91" s="17">
        <v>461.98289999999997</v>
      </c>
      <c r="CK91" s="17">
        <v>4025.8699000000001</v>
      </c>
      <c r="CL91" s="18">
        <f>SUM(Table2[[#This Row],[TOTAL Income Consumption Use Taxes Through FY17]:[TOTAL Income Consumption Use Taxes FY18 and After]])</f>
        <v>4487.8528000000006</v>
      </c>
      <c r="CM91" s="17">
        <v>20.996300000000002</v>
      </c>
      <c r="CN91" s="17">
        <v>20.996300000000002</v>
      </c>
      <c r="CO91" s="17">
        <v>281.44130000000001</v>
      </c>
      <c r="CP91" s="18">
        <f>SUM(Table2[[#This Row],[Assistance Provided Through FY17]:[Assistance Provided FY18 and After]])</f>
        <v>302.43760000000003</v>
      </c>
      <c r="CQ91" s="17">
        <v>0</v>
      </c>
      <c r="CR91" s="17">
        <v>0</v>
      </c>
      <c r="CS91" s="17">
        <v>0</v>
      </c>
      <c r="CT91" s="18">
        <f>SUM(Table2[[#This Row],[Recapture Cancellation Reduction Amount Through FY17]:[Recapture Cancellation Reduction Amount FY18 and After]])</f>
        <v>0</v>
      </c>
      <c r="CU91" s="17">
        <v>0</v>
      </c>
      <c r="CV91" s="17">
        <v>0</v>
      </c>
      <c r="CW91" s="17">
        <v>0</v>
      </c>
      <c r="CX91" s="18">
        <f>SUM(Table2[[#This Row],[Penalty Paid Through FY17]:[Penalty Paid FY18 and After]])</f>
        <v>0</v>
      </c>
      <c r="CY91" s="17">
        <v>20.996300000000002</v>
      </c>
      <c r="CZ91" s="17">
        <v>20.996300000000002</v>
      </c>
      <c r="DA91" s="17">
        <v>281.44130000000001</v>
      </c>
      <c r="DB91" s="18">
        <f>SUM(Table2[[#This Row],[TOTAL Assistance Net of Recapture Penalties Through FY17]:[TOTAL Assistance Net of Recapture Penalties FY18 and After]])</f>
        <v>302.43760000000003</v>
      </c>
      <c r="DC91" s="17">
        <v>351.19439999999997</v>
      </c>
      <c r="DD91" s="17">
        <v>351.19439999999997</v>
      </c>
      <c r="DE91" s="17">
        <v>1605.8862999999999</v>
      </c>
      <c r="DF91" s="18">
        <f>SUM(Table2[[#This Row],[Company Direct Tax Revenue Before Assistance Through FY17]:[Company Direct Tax Revenue Before Assistance FY18 and After]])</f>
        <v>1957.0807</v>
      </c>
      <c r="DG91" s="17">
        <v>419.92059999999998</v>
      </c>
      <c r="DH91" s="17">
        <v>419.92059999999998</v>
      </c>
      <c r="DI91" s="17">
        <v>5672.9983000000002</v>
      </c>
      <c r="DJ91" s="18">
        <f>SUM(Table2[[#This Row],[Indirect and Induced Tax Revenues Through FY17]:[Indirect and Induced Tax Revenues FY18 and After]])</f>
        <v>6092.9189000000006</v>
      </c>
      <c r="DK91" s="17">
        <v>771.11500000000001</v>
      </c>
      <c r="DL91" s="17">
        <v>771.11500000000001</v>
      </c>
      <c r="DM91" s="17">
        <v>7278.8846000000003</v>
      </c>
      <c r="DN91" s="17">
        <f>SUM(Table2[[#This Row],[TOTAL Tax Revenues Before Assistance Through FY17]:[TOTAL Tax Revenues Before Assistance FY18 and After]])</f>
        <v>8049.9996000000001</v>
      </c>
      <c r="DO91" s="17">
        <v>750.11869999999999</v>
      </c>
      <c r="DP91" s="17">
        <v>750.11869999999999</v>
      </c>
      <c r="DQ91" s="17">
        <v>6997.4432999999999</v>
      </c>
      <c r="DR91" s="20">
        <f>SUM(Table2[[#This Row],[TOTAL Tax Revenues Net of Assistance Recapture and Penalty Through FY17]:[TOTAL Tax Revenues Net of Assistance Recapture and Penalty FY18 and After]])</f>
        <v>7747.5619999999999</v>
      </c>
      <c r="DS91" s="20">
        <v>36250</v>
      </c>
      <c r="DT91" s="20">
        <v>0</v>
      </c>
      <c r="DU91" s="20">
        <v>0</v>
      </c>
      <c r="DV91" s="20">
        <v>0</v>
      </c>
      <c r="DW91" s="15">
        <v>48</v>
      </c>
      <c r="DX91" s="15">
        <v>0</v>
      </c>
      <c r="DY91" s="15">
        <v>0</v>
      </c>
      <c r="DZ91" s="15">
        <v>0</v>
      </c>
      <c r="EA91" s="15">
        <v>48</v>
      </c>
      <c r="EB91" s="15">
        <v>0</v>
      </c>
      <c r="EC91" s="15">
        <v>0</v>
      </c>
      <c r="ED91" s="15">
        <v>0</v>
      </c>
      <c r="EE91" s="15">
        <v>100</v>
      </c>
      <c r="EF91" s="15">
        <v>0</v>
      </c>
      <c r="EG91" s="15">
        <v>0</v>
      </c>
      <c r="EH91" s="15">
        <v>0</v>
      </c>
      <c r="EI91" s="15">
        <f>SUM(Table2[[#This Row],[Total Industrial Employees FY17]:[Total Other Employees FY17]])</f>
        <v>48</v>
      </c>
      <c r="EJ91" s="15">
        <f>SUM(Table2[[#This Row],[Number of Industrial Employees Earning More than Living Wage FY17]:[Number of Other Employees Earning More than Living Wage FY17]])</f>
        <v>48</v>
      </c>
      <c r="EK91" s="15">
        <v>100</v>
      </c>
    </row>
    <row r="92" spans="1:141" x14ac:dyDescent="0.2">
      <c r="A92" s="6">
        <v>94096</v>
      </c>
      <c r="B92" s="6" t="s">
        <v>1612</v>
      </c>
      <c r="C92" s="7" t="s">
        <v>1653</v>
      </c>
      <c r="D92" s="7" t="s">
        <v>9</v>
      </c>
      <c r="E92" s="33">
        <v>33</v>
      </c>
      <c r="F92" s="8" t="s">
        <v>2416</v>
      </c>
      <c r="G92" s="41" t="s">
        <v>2019</v>
      </c>
      <c r="H92" s="35">
        <v>8420</v>
      </c>
      <c r="I92" s="35">
        <v>32921</v>
      </c>
      <c r="J92" s="39" t="s">
        <v>3204</v>
      </c>
      <c r="K92" s="11" t="s">
        <v>2804</v>
      </c>
      <c r="L92" s="13" t="s">
        <v>3116</v>
      </c>
      <c r="M92" s="13" t="s">
        <v>3117</v>
      </c>
      <c r="N92" s="23">
        <v>7400000</v>
      </c>
      <c r="O92" s="6" t="s">
        <v>2518</v>
      </c>
      <c r="P92" s="15">
        <v>0</v>
      </c>
      <c r="Q92" s="15">
        <v>0</v>
      </c>
      <c r="R92" s="15">
        <v>0</v>
      </c>
      <c r="S92" s="15">
        <v>0</v>
      </c>
      <c r="T92" s="15">
        <v>0</v>
      </c>
      <c r="U92" s="15">
        <v>0</v>
      </c>
      <c r="V92" s="15">
        <v>0</v>
      </c>
      <c r="W92" s="15">
        <v>20</v>
      </c>
      <c r="X92" s="15">
        <v>0</v>
      </c>
      <c r="Y92" s="15">
        <v>57</v>
      </c>
      <c r="Z92" s="15">
        <v>16</v>
      </c>
      <c r="AA92" s="15">
        <v>0</v>
      </c>
      <c r="AB92" s="15">
        <v>0</v>
      </c>
      <c r="AC92" s="15">
        <v>0</v>
      </c>
      <c r="AD92" s="15">
        <v>0</v>
      </c>
      <c r="AE92" s="15">
        <v>0</v>
      </c>
      <c r="AF92" s="15">
        <v>0</v>
      </c>
      <c r="AG92" s="15" t="s">
        <v>1860</v>
      </c>
      <c r="AH92" s="15" t="s">
        <v>1860</v>
      </c>
      <c r="AI92" s="17">
        <v>74.709199999999996</v>
      </c>
      <c r="AJ92" s="17">
        <v>84.486199999999997</v>
      </c>
      <c r="AK92" s="17">
        <v>1272.5383999999999</v>
      </c>
      <c r="AL92" s="17">
        <f>SUM(Table2[[#This Row],[Company Direct Land Through FY17]:[Company Direct Land FY18 and After]])</f>
        <v>1357.0246</v>
      </c>
      <c r="AM92" s="17">
        <v>2.8292000000000002</v>
      </c>
      <c r="AN92" s="17">
        <v>28.9817</v>
      </c>
      <c r="AO92" s="17">
        <v>48.1907</v>
      </c>
      <c r="AP92" s="18">
        <f>SUM(Table2[[#This Row],[Company Direct Building Through FY17]:[Company Direct Building FY18 and After]])</f>
        <v>77.172399999999996</v>
      </c>
      <c r="AQ92" s="17">
        <v>0</v>
      </c>
      <c r="AR92" s="17">
        <v>121.212</v>
      </c>
      <c r="AS92" s="17">
        <v>0</v>
      </c>
      <c r="AT92" s="18">
        <f>SUM(Table2[[#This Row],[Mortgage Recording Tax Through FY17]:[Mortgage Recording Tax FY18 and After]])</f>
        <v>121.212</v>
      </c>
      <c r="AU92" s="17">
        <v>0</v>
      </c>
      <c r="AV92" s="17">
        <v>0</v>
      </c>
      <c r="AW92" s="17">
        <v>0</v>
      </c>
      <c r="AX92" s="18">
        <f>SUM(Table2[[#This Row],[Pilot Savings Through FY17]:[Pilot Savings FY18 and After]])</f>
        <v>0</v>
      </c>
      <c r="AY92" s="17">
        <v>0</v>
      </c>
      <c r="AZ92" s="17">
        <v>121.212</v>
      </c>
      <c r="BA92" s="17">
        <v>0</v>
      </c>
      <c r="BB92" s="18">
        <f>SUM(Table2[[#This Row],[Mortgage Recording Tax Exemption Through FY17]:[Mortgage Recording Tax Exemption FY18 and After]])</f>
        <v>121.212</v>
      </c>
      <c r="BC92" s="17">
        <v>30.595099999999999</v>
      </c>
      <c r="BD92" s="17">
        <v>61.247999999999998</v>
      </c>
      <c r="BE92" s="17">
        <v>165.4855</v>
      </c>
      <c r="BF92" s="18">
        <f>SUM(Table2[[#This Row],[Indirect and Induced Land Through FY17]:[Indirect and Induced Land FY18 and After]])</f>
        <v>226.73349999999999</v>
      </c>
      <c r="BG92" s="17">
        <v>56.819499999999998</v>
      </c>
      <c r="BH92" s="17">
        <v>113.7462</v>
      </c>
      <c r="BI92" s="17">
        <v>307.33319999999998</v>
      </c>
      <c r="BJ92" s="18">
        <f>SUM(Table2[[#This Row],[Indirect and Induced Building Through FY17]:[Indirect and Induced Building FY18 and After]])</f>
        <v>421.07939999999996</v>
      </c>
      <c r="BK92" s="17">
        <v>164.953</v>
      </c>
      <c r="BL92" s="17">
        <v>288.46210000000002</v>
      </c>
      <c r="BM92" s="17">
        <v>1793.5478000000001</v>
      </c>
      <c r="BN92" s="18">
        <f>SUM(Table2[[#This Row],[TOTAL Real Property Related Taxes Through FY17]:[TOTAL Real Property Related Taxes FY18 and After]])</f>
        <v>2082.0099</v>
      </c>
      <c r="BO92" s="17">
        <v>135.99610000000001</v>
      </c>
      <c r="BP92" s="17">
        <v>274.39060000000001</v>
      </c>
      <c r="BQ92" s="17">
        <v>0</v>
      </c>
      <c r="BR92" s="18">
        <f>SUM(Table2[[#This Row],[Company Direct Through FY17]:[Company Direct FY18 and After]])</f>
        <v>274.39060000000001</v>
      </c>
      <c r="BS92" s="17">
        <v>0</v>
      </c>
      <c r="BT92" s="17">
        <v>0</v>
      </c>
      <c r="BU92" s="17">
        <v>0</v>
      </c>
      <c r="BV92" s="18">
        <f>SUM(Table2[[#This Row],[Sales Tax Exemption Through FY17]:[Sales Tax Exemption FY18 and After]])</f>
        <v>0</v>
      </c>
      <c r="BW92" s="17">
        <v>0</v>
      </c>
      <c r="BX92" s="17">
        <v>0</v>
      </c>
      <c r="BY92" s="17">
        <v>0</v>
      </c>
      <c r="BZ92" s="17">
        <f>SUM(Table2[[#This Row],[Energy Tax Savings Through FY17]:[Energy Tax Savings FY18 and After]])</f>
        <v>0</v>
      </c>
      <c r="CA92" s="17">
        <v>3.1482999999999999</v>
      </c>
      <c r="CB92" s="17">
        <v>4.5580999999999996</v>
      </c>
      <c r="CC92" s="17">
        <v>36.995199999999997</v>
      </c>
      <c r="CD92" s="18">
        <f>SUM(Table2[[#This Row],[Tax Exempt Bond Savings Through FY17]:[Tax Exempt Bond Savings FY18 and After]])</f>
        <v>41.553299999999993</v>
      </c>
      <c r="CE92" s="17">
        <v>104.73099999999999</v>
      </c>
      <c r="CF92" s="17">
        <v>211.0069</v>
      </c>
      <c r="CG92" s="17">
        <v>1783.9051999999999</v>
      </c>
      <c r="CH92" s="18">
        <f>SUM(Table2[[#This Row],[Indirect and Induced Through FY17]:[Indirect and Induced FY18 and After]])</f>
        <v>1994.9121</v>
      </c>
      <c r="CI92" s="17">
        <v>237.5788</v>
      </c>
      <c r="CJ92" s="17">
        <v>480.83940000000001</v>
      </c>
      <c r="CK92" s="17">
        <v>1746.91</v>
      </c>
      <c r="CL92" s="18">
        <f>SUM(Table2[[#This Row],[TOTAL Income Consumption Use Taxes Through FY17]:[TOTAL Income Consumption Use Taxes FY18 and After]])</f>
        <v>2227.7494000000002</v>
      </c>
      <c r="CM92" s="17">
        <v>3.1482999999999999</v>
      </c>
      <c r="CN92" s="17">
        <v>125.7701</v>
      </c>
      <c r="CO92" s="17">
        <v>36.995199999999997</v>
      </c>
      <c r="CP92" s="18">
        <f>SUM(Table2[[#This Row],[Assistance Provided Through FY17]:[Assistance Provided FY18 and After]])</f>
        <v>162.7653</v>
      </c>
      <c r="CQ92" s="17">
        <v>0</v>
      </c>
      <c r="CR92" s="17">
        <v>0</v>
      </c>
      <c r="CS92" s="17">
        <v>0</v>
      </c>
      <c r="CT92" s="18">
        <f>SUM(Table2[[#This Row],[Recapture Cancellation Reduction Amount Through FY17]:[Recapture Cancellation Reduction Amount FY18 and After]])</f>
        <v>0</v>
      </c>
      <c r="CU92" s="17">
        <v>0</v>
      </c>
      <c r="CV92" s="17">
        <v>0</v>
      </c>
      <c r="CW92" s="17">
        <v>0</v>
      </c>
      <c r="CX92" s="18">
        <f>SUM(Table2[[#This Row],[Penalty Paid Through FY17]:[Penalty Paid FY18 and After]])</f>
        <v>0</v>
      </c>
      <c r="CY92" s="17">
        <v>3.1482999999999999</v>
      </c>
      <c r="CZ92" s="17">
        <v>125.7701</v>
      </c>
      <c r="DA92" s="17">
        <v>36.995199999999997</v>
      </c>
      <c r="DB92" s="18">
        <f>SUM(Table2[[#This Row],[TOTAL Assistance Net of Recapture Penalties Through FY17]:[TOTAL Assistance Net of Recapture Penalties FY18 and After]])</f>
        <v>162.7653</v>
      </c>
      <c r="DC92" s="17">
        <v>213.53450000000001</v>
      </c>
      <c r="DD92" s="17">
        <v>509.07049999999998</v>
      </c>
      <c r="DE92" s="17">
        <v>1320.7291</v>
      </c>
      <c r="DF92" s="18">
        <f>SUM(Table2[[#This Row],[Company Direct Tax Revenue Before Assistance Through FY17]:[Company Direct Tax Revenue Before Assistance FY18 and After]])</f>
        <v>1829.7996000000001</v>
      </c>
      <c r="DG92" s="17">
        <v>192.1456</v>
      </c>
      <c r="DH92" s="17">
        <v>386.00110000000001</v>
      </c>
      <c r="DI92" s="17">
        <v>2256.7239</v>
      </c>
      <c r="DJ92" s="18">
        <f>SUM(Table2[[#This Row],[Indirect and Induced Tax Revenues Through FY17]:[Indirect and Induced Tax Revenues FY18 and After]])</f>
        <v>2642.7249999999999</v>
      </c>
      <c r="DK92" s="17">
        <v>405.68009999999998</v>
      </c>
      <c r="DL92" s="17">
        <v>895.07159999999999</v>
      </c>
      <c r="DM92" s="17">
        <v>3577.453</v>
      </c>
      <c r="DN92" s="17">
        <f>SUM(Table2[[#This Row],[TOTAL Tax Revenues Before Assistance Through FY17]:[TOTAL Tax Revenues Before Assistance FY18 and After]])</f>
        <v>4472.5245999999997</v>
      </c>
      <c r="DO92" s="17">
        <v>402.53179999999998</v>
      </c>
      <c r="DP92" s="17">
        <v>769.30150000000003</v>
      </c>
      <c r="DQ92" s="17">
        <v>3540.4578000000001</v>
      </c>
      <c r="DR92" s="20">
        <f>SUM(Table2[[#This Row],[TOTAL Tax Revenues Net of Assistance Recapture and Penalty Through FY17]:[TOTAL Tax Revenues Net of Assistance Recapture and Penalty FY18 and After]])</f>
        <v>4309.7592999999997</v>
      </c>
      <c r="DS92" s="20">
        <v>0</v>
      </c>
      <c r="DT92" s="20">
        <v>0</v>
      </c>
      <c r="DU92" s="20">
        <v>0</v>
      </c>
      <c r="DV92" s="20">
        <v>0</v>
      </c>
      <c r="DW92" s="15">
        <v>0</v>
      </c>
      <c r="DX92" s="15">
        <v>0</v>
      </c>
      <c r="DY92" s="15">
        <v>0</v>
      </c>
      <c r="DZ92" s="15">
        <v>0</v>
      </c>
      <c r="EA92" s="15">
        <v>0</v>
      </c>
      <c r="EB92" s="15">
        <v>0</v>
      </c>
      <c r="EC92" s="15">
        <v>0</v>
      </c>
      <c r="ED92" s="15">
        <v>0</v>
      </c>
      <c r="EE92" s="15">
        <v>0</v>
      </c>
      <c r="EF92" s="15">
        <v>0</v>
      </c>
      <c r="EG92" s="15">
        <v>0</v>
      </c>
      <c r="EH92" s="15">
        <v>0</v>
      </c>
      <c r="EI92" s="15">
        <f>SUM(Table2[[#This Row],[Total Industrial Employees FY17]:[Total Other Employees FY17]])</f>
        <v>0</v>
      </c>
      <c r="EJ92" s="15">
        <f>SUM(Table2[[#This Row],[Number of Industrial Employees Earning More than Living Wage FY17]:[Number of Other Employees Earning More than Living Wage FY17]])</f>
        <v>0</v>
      </c>
      <c r="EK92" s="15">
        <v>0</v>
      </c>
    </row>
    <row r="93" spans="1:141" x14ac:dyDescent="0.2">
      <c r="A93" s="6">
        <v>93952</v>
      </c>
      <c r="B93" s="6" t="s">
        <v>694</v>
      </c>
      <c r="C93" s="7" t="s">
        <v>695</v>
      </c>
      <c r="D93" s="7" t="s">
        <v>12</v>
      </c>
      <c r="E93" s="33">
        <v>26</v>
      </c>
      <c r="F93" s="8" t="s">
        <v>2326</v>
      </c>
      <c r="G93" s="41" t="s">
        <v>2270</v>
      </c>
      <c r="H93" s="35">
        <v>146206</v>
      </c>
      <c r="I93" s="35">
        <v>74637</v>
      </c>
      <c r="J93" s="39" t="s">
        <v>3325</v>
      </c>
      <c r="K93" s="11" t="s">
        <v>2833</v>
      </c>
      <c r="L93" s="13" t="s">
        <v>2975</v>
      </c>
      <c r="M93" s="13" t="s">
        <v>2873</v>
      </c>
      <c r="N93" s="23">
        <v>4400000</v>
      </c>
      <c r="O93" s="6" t="s">
        <v>2458</v>
      </c>
      <c r="P93" s="15">
        <v>107</v>
      </c>
      <c r="Q93" s="15">
        <v>0</v>
      </c>
      <c r="R93" s="15">
        <v>63</v>
      </c>
      <c r="S93" s="15">
        <v>0</v>
      </c>
      <c r="T93" s="15">
        <v>0</v>
      </c>
      <c r="U93" s="15">
        <v>170</v>
      </c>
      <c r="V93" s="15">
        <v>116</v>
      </c>
      <c r="W93" s="15">
        <v>0</v>
      </c>
      <c r="X93" s="15">
        <v>0</v>
      </c>
      <c r="Y93" s="15">
        <v>0</v>
      </c>
      <c r="Z93" s="15">
        <v>102</v>
      </c>
      <c r="AA93" s="15">
        <v>100</v>
      </c>
      <c r="AB93" s="15">
        <v>0</v>
      </c>
      <c r="AC93" s="15">
        <v>0</v>
      </c>
      <c r="AD93" s="15">
        <v>0</v>
      </c>
      <c r="AE93" s="15">
        <v>0</v>
      </c>
      <c r="AF93" s="15">
        <v>100</v>
      </c>
      <c r="AG93" s="15" t="s">
        <v>1860</v>
      </c>
      <c r="AH93" s="15" t="s">
        <v>1860</v>
      </c>
      <c r="AI93" s="17">
        <v>271.75299999999999</v>
      </c>
      <c r="AJ93" s="17">
        <v>854.6413</v>
      </c>
      <c r="AK93" s="17">
        <v>3737.9639999999999</v>
      </c>
      <c r="AL93" s="17">
        <f>SUM(Table2[[#This Row],[Company Direct Land Through FY17]:[Company Direct Land FY18 and After]])</f>
        <v>4592.6053000000002</v>
      </c>
      <c r="AM93" s="17">
        <v>368.65499999999997</v>
      </c>
      <c r="AN93" s="17">
        <v>1473.7827</v>
      </c>
      <c r="AO93" s="17">
        <v>5070.8500000000004</v>
      </c>
      <c r="AP93" s="18">
        <f>SUM(Table2[[#This Row],[Company Direct Building Through FY17]:[Company Direct Building FY18 and After]])</f>
        <v>6544.6327000000001</v>
      </c>
      <c r="AQ93" s="17">
        <v>0</v>
      </c>
      <c r="AR93" s="17">
        <v>55.255200000000002</v>
      </c>
      <c r="AS93" s="17">
        <v>0</v>
      </c>
      <c r="AT93" s="18">
        <f>SUM(Table2[[#This Row],[Mortgage Recording Tax Through FY17]:[Mortgage Recording Tax FY18 and After]])</f>
        <v>55.255200000000002</v>
      </c>
      <c r="AU93" s="17">
        <v>85.214699999999993</v>
      </c>
      <c r="AV93" s="17">
        <v>199.9717</v>
      </c>
      <c r="AW93" s="17">
        <v>1172.1287</v>
      </c>
      <c r="AX93" s="18">
        <f>SUM(Table2[[#This Row],[Pilot Savings Through FY17]:[Pilot Savings FY18 and After]])</f>
        <v>1372.1004</v>
      </c>
      <c r="AY93" s="17">
        <v>0</v>
      </c>
      <c r="AZ93" s="17">
        <v>55.255200000000002</v>
      </c>
      <c r="BA93" s="17">
        <v>0</v>
      </c>
      <c r="BB93" s="18">
        <f>SUM(Table2[[#This Row],[Mortgage Recording Tax Exemption Through FY17]:[Mortgage Recording Tax Exemption FY18 and After]])</f>
        <v>55.255200000000002</v>
      </c>
      <c r="BC93" s="17">
        <v>53.4803</v>
      </c>
      <c r="BD93" s="17">
        <v>166.6986</v>
      </c>
      <c r="BE93" s="17">
        <v>735.62090000000001</v>
      </c>
      <c r="BF93" s="18">
        <f>SUM(Table2[[#This Row],[Indirect and Induced Land Through FY17]:[Indirect and Induced Land FY18 and After]])</f>
        <v>902.31950000000006</v>
      </c>
      <c r="BG93" s="17">
        <v>99.320499999999996</v>
      </c>
      <c r="BH93" s="17">
        <v>309.58300000000003</v>
      </c>
      <c r="BI93" s="17">
        <v>1366.153</v>
      </c>
      <c r="BJ93" s="18">
        <f>SUM(Table2[[#This Row],[Indirect and Induced Building Through FY17]:[Indirect and Induced Building FY18 and After]])</f>
        <v>1675.7360000000001</v>
      </c>
      <c r="BK93" s="17">
        <v>707.9941</v>
      </c>
      <c r="BL93" s="17">
        <v>2604.7339000000002</v>
      </c>
      <c r="BM93" s="17">
        <v>9738.4591999999993</v>
      </c>
      <c r="BN93" s="18">
        <f>SUM(Table2[[#This Row],[TOTAL Real Property Related Taxes Through FY17]:[TOTAL Real Property Related Taxes FY18 and After]])</f>
        <v>12343.1931</v>
      </c>
      <c r="BO93" s="17">
        <v>282.85359999999997</v>
      </c>
      <c r="BP93" s="17">
        <v>888.87959999999998</v>
      </c>
      <c r="BQ93" s="17">
        <v>3890.6525000000001</v>
      </c>
      <c r="BR93" s="18">
        <f>SUM(Table2[[#This Row],[Company Direct Through FY17]:[Company Direct FY18 and After]])</f>
        <v>4779.5321000000004</v>
      </c>
      <c r="BS93" s="17">
        <v>0</v>
      </c>
      <c r="BT93" s="17">
        <v>26.427199999999999</v>
      </c>
      <c r="BU93" s="17">
        <v>0</v>
      </c>
      <c r="BV93" s="18">
        <f>SUM(Table2[[#This Row],[Sales Tax Exemption Through FY17]:[Sales Tax Exemption FY18 and After]])</f>
        <v>26.427199999999999</v>
      </c>
      <c r="BW93" s="17">
        <v>0</v>
      </c>
      <c r="BX93" s="17">
        <v>0</v>
      </c>
      <c r="BY93" s="17">
        <v>0</v>
      </c>
      <c r="BZ93" s="17">
        <f>SUM(Table2[[#This Row],[Energy Tax Savings Through FY17]:[Energy Tax Savings FY18 and After]])</f>
        <v>0</v>
      </c>
      <c r="CA93" s="17">
        <v>0</v>
      </c>
      <c r="CB93" s="17">
        <v>0</v>
      </c>
      <c r="CC93" s="17">
        <v>0</v>
      </c>
      <c r="CD93" s="18">
        <f>SUM(Table2[[#This Row],[Tax Exempt Bond Savings Through FY17]:[Tax Exempt Bond Savings FY18 and After]])</f>
        <v>0</v>
      </c>
      <c r="CE93" s="17">
        <v>168.1593</v>
      </c>
      <c r="CF93" s="17">
        <v>529.32280000000003</v>
      </c>
      <c r="CG93" s="17">
        <v>2313.0322000000001</v>
      </c>
      <c r="CH93" s="18">
        <f>SUM(Table2[[#This Row],[Indirect and Induced Through FY17]:[Indirect and Induced FY18 and After]])</f>
        <v>2842.355</v>
      </c>
      <c r="CI93" s="17">
        <v>451.0129</v>
      </c>
      <c r="CJ93" s="17">
        <v>1391.7752</v>
      </c>
      <c r="CK93" s="17">
        <v>6203.6846999999998</v>
      </c>
      <c r="CL93" s="18">
        <f>SUM(Table2[[#This Row],[TOTAL Income Consumption Use Taxes Through FY17]:[TOTAL Income Consumption Use Taxes FY18 and After]])</f>
        <v>7595.4598999999998</v>
      </c>
      <c r="CM93" s="17">
        <v>85.214699999999993</v>
      </c>
      <c r="CN93" s="17">
        <v>281.65410000000003</v>
      </c>
      <c r="CO93" s="17">
        <v>1172.1287</v>
      </c>
      <c r="CP93" s="18">
        <f>SUM(Table2[[#This Row],[Assistance Provided Through FY17]:[Assistance Provided FY18 and After]])</f>
        <v>1453.7828</v>
      </c>
      <c r="CQ93" s="17">
        <v>0</v>
      </c>
      <c r="CR93" s="17">
        <v>0</v>
      </c>
      <c r="CS93" s="17">
        <v>0</v>
      </c>
      <c r="CT93" s="18">
        <f>SUM(Table2[[#This Row],[Recapture Cancellation Reduction Amount Through FY17]:[Recapture Cancellation Reduction Amount FY18 and After]])</f>
        <v>0</v>
      </c>
      <c r="CU93" s="17">
        <v>0</v>
      </c>
      <c r="CV93" s="17">
        <v>0</v>
      </c>
      <c r="CW93" s="17">
        <v>0</v>
      </c>
      <c r="CX93" s="18">
        <f>SUM(Table2[[#This Row],[Penalty Paid Through FY17]:[Penalty Paid FY18 and After]])</f>
        <v>0</v>
      </c>
      <c r="CY93" s="17">
        <v>85.214699999999993</v>
      </c>
      <c r="CZ93" s="17">
        <v>281.65410000000003</v>
      </c>
      <c r="DA93" s="17">
        <v>1172.1287</v>
      </c>
      <c r="DB93" s="18">
        <f>SUM(Table2[[#This Row],[TOTAL Assistance Net of Recapture Penalties Through FY17]:[TOTAL Assistance Net of Recapture Penalties FY18 and After]])</f>
        <v>1453.7828</v>
      </c>
      <c r="DC93" s="17">
        <v>923.26160000000004</v>
      </c>
      <c r="DD93" s="17">
        <v>3272.5587999999998</v>
      </c>
      <c r="DE93" s="17">
        <v>12699.4665</v>
      </c>
      <c r="DF93" s="18">
        <f>SUM(Table2[[#This Row],[Company Direct Tax Revenue Before Assistance Through FY17]:[Company Direct Tax Revenue Before Assistance FY18 and After]])</f>
        <v>15972.025300000001</v>
      </c>
      <c r="DG93" s="17">
        <v>320.96010000000001</v>
      </c>
      <c r="DH93" s="17">
        <v>1005.6044000000001</v>
      </c>
      <c r="DI93" s="17">
        <v>4414.8060999999998</v>
      </c>
      <c r="DJ93" s="18">
        <f>SUM(Table2[[#This Row],[Indirect and Induced Tax Revenues Through FY17]:[Indirect and Induced Tax Revenues FY18 and After]])</f>
        <v>5420.4105</v>
      </c>
      <c r="DK93" s="17">
        <v>1244.2217000000001</v>
      </c>
      <c r="DL93" s="17">
        <v>4278.1632</v>
      </c>
      <c r="DM93" s="17">
        <v>17114.2726</v>
      </c>
      <c r="DN93" s="17">
        <f>SUM(Table2[[#This Row],[TOTAL Tax Revenues Before Assistance Through FY17]:[TOTAL Tax Revenues Before Assistance FY18 and After]])</f>
        <v>21392.435799999999</v>
      </c>
      <c r="DO93" s="17">
        <v>1159.0070000000001</v>
      </c>
      <c r="DP93" s="17">
        <v>3996.5091000000002</v>
      </c>
      <c r="DQ93" s="17">
        <v>15942.143899999999</v>
      </c>
      <c r="DR93" s="20">
        <f>SUM(Table2[[#This Row],[TOTAL Tax Revenues Net of Assistance Recapture and Penalty Through FY17]:[TOTAL Tax Revenues Net of Assistance Recapture and Penalty FY18 and After]])</f>
        <v>19938.652999999998</v>
      </c>
      <c r="DS93" s="20">
        <v>0</v>
      </c>
      <c r="DT93" s="20">
        <v>0</v>
      </c>
      <c r="DU93" s="20">
        <v>0</v>
      </c>
      <c r="DV93" s="20">
        <v>0</v>
      </c>
      <c r="DW93" s="15">
        <v>0</v>
      </c>
      <c r="DX93" s="15">
        <v>0</v>
      </c>
      <c r="DY93" s="15">
        <v>170</v>
      </c>
      <c r="DZ93" s="15">
        <v>0</v>
      </c>
      <c r="EA93" s="15">
        <v>0</v>
      </c>
      <c r="EB93" s="15">
        <v>0</v>
      </c>
      <c r="EC93" s="15">
        <v>170</v>
      </c>
      <c r="ED93" s="15">
        <v>0</v>
      </c>
      <c r="EE93" s="15">
        <v>0</v>
      </c>
      <c r="EF93" s="15">
        <v>0</v>
      </c>
      <c r="EG93" s="15">
        <v>100</v>
      </c>
      <c r="EH93" s="15">
        <v>0</v>
      </c>
      <c r="EI93" s="15">
        <f>SUM(Table2[[#This Row],[Total Industrial Employees FY17]:[Total Other Employees FY17]])</f>
        <v>170</v>
      </c>
      <c r="EJ93" s="15">
        <f>SUM(Table2[[#This Row],[Number of Industrial Employees Earning More than Living Wage FY17]:[Number of Other Employees Earning More than Living Wage FY17]])</f>
        <v>170</v>
      </c>
      <c r="EK93" s="15">
        <v>100</v>
      </c>
    </row>
    <row r="94" spans="1:141" x14ac:dyDescent="0.2">
      <c r="A94" s="6">
        <v>93977</v>
      </c>
      <c r="B94" s="6" t="s">
        <v>741</v>
      </c>
      <c r="C94" s="7" t="s">
        <v>742</v>
      </c>
      <c r="D94" s="7" t="s">
        <v>6</v>
      </c>
      <c r="E94" s="33">
        <v>17</v>
      </c>
      <c r="F94" s="8" t="s">
        <v>2352</v>
      </c>
      <c r="G94" s="41" t="s">
        <v>1863</v>
      </c>
      <c r="H94" s="35">
        <v>99613</v>
      </c>
      <c r="I94" s="35">
        <v>0</v>
      </c>
      <c r="J94" s="39" t="s">
        <v>3325</v>
      </c>
      <c r="K94" s="11" t="s">
        <v>2833</v>
      </c>
      <c r="L94" s="13" t="s">
        <v>3009</v>
      </c>
      <c r="M94" s="13" t="s">
        <v>2873</v>
      </c>
      <c r="N94" s="23">
        <v>12165500</v>
      </c>
      <c r="O94" s="6" t="s">
        <v>2458</v>
      </c>
      <c r="P94" s="15">
        <v>83</v>
      </c>
      <c r="Q94" s="15">
        <v>0</v>
      </c>
      <c r="R94" s="15">
        <v>22</v>
      </c>
      <c r="S94" s="15">
        <v>0</v>
      </c>
      <c r="T94" s="15">
        <v>0</v>
      </c>
      <c r="U94" s="15">
        <v>105</v>
      </c>
      <c r="V94" s="15">
        <v>63</v>
      </c>
      <c r="W94" s="15">
        <v>0</v>
      </c>
      <c r="X94" s="15">
        <v>0</v>
      </c>
      <c r="Y94" s="15">
        <v>0</v>
      </c>
      <c r="Z94" s="15">
        <v>95</v>
      </c>
      <c r="AA94" s="15">
        <v>0</v>
      </c>
      <c r="AB94" s="15">
        <v>0</v>
      </c>
      <c r="AC94" s="15">
        <v>0</v>
      </c>
      <c r="AD94" s="15">
        <v>0</v>
      </c>
      <c r="AE94" s="15">
        <v>0</v>
      </c>
      <c r="AF94" s="15">
        <v>0</v>
      </c>
      <c r="AG94" s="15" t="s">
        <v>1860</v>
      </c>
      <c r="AH94" s="15" t="s">
        <v>1860</v>
      </c>
      <c r="AI94" s="17">
        <v>65.212800000000001</v>
      </c>
      <c r="AJ94" s="17">
        <v>274.6241</v>
      </c>
      <c r="AK94" s="17">
        <v>897.00019999999995</v>
      </c>
      <c r="AL94" s="17">
        <f>SUM(Table2[[#This Row],[Company Direct Land Through FY17]:[Company Direct Land FY18 and After]])</f>
        <v>1171.6242999999999</v>
      </c>
      <c r="AM94" s="17">
        <v>121.1095</v>
      </c>
      <c r="AN94" s="17">
        <v>510.01639999999998</v>
      </c>
      <c r="AO94" s="17">
        <v>1665.8619000000001</v>
      </c>
      <c r="AP94" s="18">
        <f>SUM(Table2[[#This Row],[Company Direct Building Through FY17]:[Company Direct Building FY18 and After]])</f>
        <v>2175.8783000000003</v>
      </c>
      <c r="AQ94" s="17">
        <v>0</v>
      </c>
      <c r="AR94" s="17">
        <v>152.7741</v>
      </c>
      <c r="AS94" s="17">
        <v>0</v>
      </c>
      <c r="AT94" s="18">
        <f>SUM(Table2[[#This Row],[Mortgage Recording Tax Through FY17]:[Mortgage Recording Tax FY18 and After]])</f>
        <v>152.7741</v>
      </c>
      <c r="AU94" s="17">
        <v>46.055</v>
      </c>
      <c r="AV94" s="17">
        <v>125.1973</v>
      </c>
      <c r="AW94" s="17">
        <v>633.4864</v>
      </c>
      <c r="AX94" s="18">
        <f>SUM(Table2[[#This Row],[Pilot Savings Through FY17]:[Pilot Savings FY18 and After]])</f>
        <v>758.68370000000004</v>
      </c>
      <c r="AY94" s="17">
        <v>0</v>
      </c>
      <c r="AZ94" s="17">
        <v>152.7741</v>
      </c>
      <c r="BA94" s="17">
        <v>0</v>
      </c>
      <c r="BB94" s="18">
        <f>SUM(Table2[[#This Row],[Mortgage Recording Tax Exemption Through FY17]:[Mortgage Recording Tax Exemption FY18 and After]])</f>
        <v>152.7741</v>
      </c>
      <c r="BC94" s="17">
        <v>29.046199999999999</v>
      </c>
      <c r="BD94" s="17">
        <v>49.568600000000004</v>
      </c>
      <c r="BE94" s="17">
        <v>399.529</v>
      </c>
      <c r="BF94" s="18">
        <f>SUM(Table2[[#This Row],[Indirect and Induced Land Through FY17]:[Indirect and Induced Land FY18 and After]])</f>
        <v>449.0976</v>
      </c>
      <c r="BG94" s="17">
        <v>53.942999999999998</v>
      </c>
      <c r="BH94" s="17">
        <v>92.055999999999997</v>
      </c>
      <c r="BI94" s="17">
        <v>741.98670000000004</v>
      </c>
      <c r="BJ94" s="18">
        <f>SUM(Table2[[#This Row],[Indirect and Induced Building Through FY17]:[Indirect and Induced Building FY18 and After]])</f>
        <v>834.04270000000008</v>
      </c>
      <c r="BK94" s="17">
        <v>223.25649999999999</v>
      </c>
      <c r="BL94" s="17">
        <v>801.06780000000003</v>
      </c>
      <c r="BM94" s="17">
        <v>3070.8914</v>
      </c>
      <c r="BN94" s="18">
        <f>SUM(Table2[[#This Row],[TOTAL Real Property Related Taxes Through FY17]:[TOTAL Real Property Related Taxes FY18 and After]])</f>
        <v>3871.9592000000002</v>
      </c>
      <c r="BO94" s="17">
        <v>154.18629999999999</v>
      </c>
      <c r="BP94" s="17">
        <v>265.12639999999999</v>
      </c>
      <c r="BQ94" s="17">
        <v>2120.8330999999998</v>
      </c>
      <c r="BR94" s="18">
        <f>SUM(Table2[[#This Row],[Company Direct Through FY17]:[Company Direct FY18 and After]])</f>
        <v>2385.9594999999999</v>
      </c>
      <c r="BS94" s="17">
        <v>0</v>
      </c>
      <c r="BT94" s="17">
        <v>75.813699999999997</v>
      </c>
      <c r="BU94" s="17">
        <v>0</v>
      </c>
      <c r="BV94" s="18">
        <f>SUM(Table2[[#This Row],[Sales Tax Exemption Through FY17]:[Sales Tax Exemption FY18 and After]])</f>
        <v>75.813699999999997</v>
      </c>
      <c r="BW94" s="17">
        <v>0</v>
      </c>
      <c r="BX94" s="17">
        <v>0</v>
      </c>
      <c r="BY94" s="17">
        <v>0</v>
      </c>
      <c r="BZ94" s="17">
        <f>SUM(Table2[[#This Row],[Energy Tax Savings Through FY17]:[Energy Tax Savings FY18 and After]])</f>
        <v>0</v>
      </c>
      <c r="CA94" s="17">
        <v>0</v>
      </c>
      <c r="CB94" s="17">
        <v>0</v>
      </c>
      <c r="CC94" s="17">
        <v>0</v>
      </c>
      <c r="CD94" s="18">
        <f>SUM(Table2[[#This Row],[Tax Exempt Bond Savings Through FY17]:[Tax Exempt Bond Savings FY18 and After]])</f>
        <v>0</v>
      </c>
      <c r="CE94" s="17">
        <v>91.668199999999999</v>
      </c>
      <c r="CF94" s="17">
        <v>157.4058</v>
      </c>
      <c r="CG94" s="17">
        <v>1260.8964000000001</v>
      </c>
      <c r="CH94" s="18">
        <f>SUM(Table2[[#This Row],[Indirect and Induced Through FY17]:[Indirect and Induced FY18 and After]])</f>
        <v>1418.3022000000001</v>
      </c>
      <c r="CI94" s="17">
        <v>245.8545</v>
      </c>
      <c r="CJ94" s="17">
        <v>346.71850000000001</v>
      </c>
      <c r="CK94" s="17">
        <v>3381.7294999999999</v>
      </c>
      <c r="CL94" s="18">
        <f>SUM(Table2[[#This Row],[TOTAL Income Consumption Use Taxes Through FY17]:[TOTAL Income Consumption Use Taxes FY18 and After]])</f>
        <v>3728.4479999999999</v>
      </c>
      <c r="CM94" s="17">
        <v>46.055</v>
      </c>
      <c r="CN94" s="17">
        <v>353.7851</v>
      </c>
      <c r="CO94" s="17">
        <v>633.4864</v>
      </c>
      <c r="CP94" s="18">
        <f>SUM(Table2[[#This Row],[Assistance Provided Through FY17]:[Assistance Provided FY18 and After]])</f>
        <v>987.27150000000006</v>
      </c>
      <c r="CQ94" s="17">
        <v>0</v>
      </c>
      <c r="CR94" s="17">
        <v>0</v>
      </c>
      <c r="CS94" s="17">
        <v>0</v>
      </c>
      <c r="CT94" s="18">
        <f>SUM(Table2[[#This Row],[Recapture Cancellation Reduction Amount Through FY17]:[Recapture Cancellation Reduction Amount FY18 and After]])</f>
        <v>0</v>
      </c>
      <c r="CU94" s="17">
        <v>0</v>
      </c>
      <c r="CV94" s="17">
        <v>0</v>
      </c>
      <c r="CW94" s="17">
        <v>0</v>
      </c>
      <c r="CX94" s="18">
        <f>SUM(Table2[[#This Row],[Penalty Paid Through FY17]:[Penalty Paid FY18 and After]])</f>
        <v>0</v>
      </c>
      <c r="CY94" s="17">
        <v>46.055</v>
      </c>
      <c r="CZ94" s="17">
        <v>353.7851</v>
      </c>
      <c r="DA94" s="17">
        <v>633.4864</v>
      </c>
      <c r="DB94" s="18">
        <f>SUM(Table2[[#This Row],[TOTAL Assistance Net of Recapture Penalties Through FY17]:[TOTAL Assistance Net of Recapture Penalties FY18 and After]])</f>
        <v>987.27150000000006</v>
      </c>
      <c r="DC94" s="17">
        <v>340.5086</v>
      </c>
      <c r="DD94" s="17">
        <v>1202.5409999999999</v>
      </c>
      <c r="DE94" s="17">
        <v>4683.6952000000001</v>
      </c>
      <c r="DF94" s="18">
        <f>SUM(Table2[[#This Row],[Company Direct Tax Revenue Before Assistance Through FY17]:[Company Direct Tax Revenue Before Assistance FY18 and After]])</f>
        <v>5886.2362000000003</v>
      </c>
      <c r="DG94" s="17">
        <v>174.6574</v>
      </c>
      <c r="DH94" s="17">
        <v>299.03039999999999</v>
      </c>
      <c r="DI94" s="17">
        <v>2402.4121</v>
      </c>
      <c r="DJ94" s="18">
        <f>SUM(Table2[[#This Row],[Indirect and Induced Tax Revenues Through FY17]:[Indirect and Induced Tax Revenues FY18 and After]])</f>
        <v>2701.4425000000001</v>
      </c>
      <c r="DK94" s="17">
        <v>515.16600000000005</v>
      </c>
      <c r="DL94" s="17">
        <v>1501.5714</v>
      </c>
      <c r="DM94" s="17">
        <v>7086.1072999999997</v>
      </c>
      <c r="DN94" s="17">
        <f>SUM(Table2[[#This Row],[TOTAL Tax Revenues Before Assistance Through FY17]:[TOTAL Tax Revenues Before Assistance FY18 and After]])</f>
        <v>8587.6787000000004</v>
      </c>
      <c r="DO94" s="17">
        <v>469.11099999999999</v>
      </c>
      <c r="DP94" s="17">
        <v>1147.7863</v>
      </c>
      <c r="DQ94" s="17">
        <v>6452.6208999999999</v>
      </c>
      <c r="DR94" s="20">
        <f>SUM(Table2[[#This Row],[TOTAL Tax Revenues Net of Assistance Recapture and Penalty Through FY17]:[TOTAL Tax Revenues Net of Assistance Recapture and Penalty FY18 and After]])</f>
        <v>7600.4071999999996</v>
      </c>
      <c r="DS94" s="20">
        <v>0</v>
      </c>
      <c r="DT94" s="20">
        <v>0</v>
      </c>
      <c r="DU94" s="20">
        <v>0</v>
      </c>
      <c r="DV94" s="20">
        <v>0</v>
      </c>
      <c r="DW94" s="15">
        <v>0</v>
      </c>
      <c r="DX94" s="15">
        <v>0</v>
      </c>
      <c r="DY94" s="15">
        <v>105</v>
      </c>
      <c r="DZ94" s="15">
        <v>0</v>
      </c>
      <c r="EA94" s="15">
        <v>0</v>
      </c>
      <c r="EB94" s="15">
        <v>0</v>
      </c>
      <c r="EC94" s="15">
        <v>105</v>
      </c>
      <c r="ED94" s="15">
        <v>0</v>
      </c>
      <c r="EE94" s="15">
        <v>0</v>
      </c>
      <c r="EF94" s="15">
        <v>0</v>
      </c>
      <c r="EG94" s="15">
        <v>100</v>
      </c>
      <c r="EH94" s="15">
        <v>0</v>
      </c>
      <c r="EI94" s="15">
        <f>SUM(Table2[[#This Row],[Total Industrial Employees FY17]:[Total Other Employees FY17]])</f>
        <v>105</v>
      </c>
      <c r="EJ94" s="15">
        <f>SUM(Table2[[#This Row],[Number of Industrial Employees Earning More than Living Wage FY17]:[Number of Other Employees Earning More than Living Wage FY17]])</f>
        <v>105</v>
      </c>
      <c r="EK94" s="15">
        <v>100</v>
      </c>
    </row>
    <row r="95" spans="1:141" x14ac:dyDescent="0.2">
      <c r="A95" s="6">
        <v>93927</v>
      </c>
      <c r="B95" s="6" t="s">
        <v>595</v>
      </c>
      <c r="C95" s="7" t="s">
        <v>596</v>
      </c>
      <c r="D95" s="7" t="s">
        <v>9</v>
      </c>
      <c r="E95" s="33">
        <v>37</v>
      </c>
      <c r="F95" s="8" t="s">
        <v>2306</v>
      </c>
      <c r="G95" s="41" t="s">
        <v>1863</v>
      </c>
      <c r="H95" s="35">
        <v>145382</v>
      </c>
      <c r="I95" s="35">
        <v>47263</v>
      </c>
      <c r="J95" s="39" t="s">
        <v>3325</v>
      </c>
      <c r="K95" s="11" t="s">
        <v>2833</v>
      </c>
      <c r="L95" s="13" t="s">
        <v>2939</v>
      </c>
      <c r="M95" s="13" t="s">
        <v>2455</v>
      </c>
      <c r="N95" s="23">
        <v>3500000</v>
      </c>
      <c r="O95" s="6" t="s">
        <v>2940</v>
      </c>
      <c r="P95" s="15">
        <v>48</v>
      </c>
      <c r="Q95" s="15">
        <v>0</v>
      </c>
      <c r="R95" s="15">
        <v>76</v>
      </c>
      <c r="S95" s="15">
        <v>0</v>
      </c>
      <c r="T95" s="15">
        <v>0</v>
      </c>
      <c r="U95" s="15">
        <v>124</v>
      </c>
      <c r="V95" s="15">
        <v>100</v>
      </c>
      <c r="W95" s="15">
        <v>0</v>
      </c>
      <c r="X95" s="15">
        <v>0</v>
      </c>
      <c r="Y95" s="15">
        <v>112</v>
      </c>
      <c r="Z95" s="15">
        <v>6</v>
      </c>
      <c r="AA95" s="15">
        <v>100</v>
      </c>
      <c r="AB95" s="15">
        <v>0</v>
      </c>
      <c r="AC95" s="15">
        <v>0</v>
      </c>
      <c r="AD95" s="15">
        <v>0</v>
      </c>
      <c r="AE95" s="15">
        <v>0</v>
      </c>
      <c r="AF95" s="15">
        <v>100</v>
      </c>
      <c r="AG95" s="15" t="s">
        <v>1860</v>
      </c>
      <c r="AH95" s="15" t="s">
        <v>1860</v>
      </c>
      <c r="AI95" s="17">
        <v>493.98110000000003</v>
      </c>
      <c r="AJ95" s="17">
        <v>1292.7274</v>
      </c>
      <c r="AK95" s="17">
        <v>1687.2074</v>
      </c>
      <c r="AL95" s="17">
        <f>SUM(Table2[[#This Row],[Company Direct Land Through FY17]:[Company Direct Land FY18 and After]])</f>
        <v>2979.9348</v>
      </c>
      <c r="AM95" s="17">
        <v>225.0668</v>
      </c>
      <c r="AN95" s="17">
        <v>1356.1177</v>
      </c>
      <c r="AO95" s="17">
        <v>768.72220000000004</v>
      </c>
      <c r="AP95" s="18">
        <f>SUM(Table2[[#This Row],[Company Direct Building Through FY17]:[Company Direct Building FY18 and After]])</f>
        <v>2124.8398999999999</v>
      </c>
      <c r="AQ95" s="17">
        <v>0</v>
      </c>
      <c r="AR95" s="17">
        <v>0</v>
      </c>
      <c r="AS95" s="17">
        <v>0</v>
      </c>
      <c r="AT95" s="18">
        <f>SUM(Table2[[#This Row],[Mortgage Recording Tax Through FY17]:[Mortgage Recording Tax FY18 and After]])</f>
        <v>0</v>
      </c>
      <c r="AU95" s="17">
        <v>0</v>
      </c>
      <c r="AV95" s="17">
        <v>0</v>
      </c>
      <c r="AW95" s="17">
        <v>0</v>
      </c>
      <c r="AX95" s="18">
        <f>SUM(Table2[[#This Row],[Pilot Savings Through FY17]:[Pilot Savings FY18 and After]])</f>
        <v>0</v>
      </c>
      <c r="AY95" s="17">
        <v>0</v>
      </c>
      <c r="AZ95" s="17">
        <v>0</v>
      </c>
      <c r="BA95" s="17">
        <v>0</v>
      </c>
      <c r="BB95" s="18">
        <f>SUM(Table2[[#This Row],[Mortgage Recording Tax Exemption Through FY17]:[Mortgage Recording Tax Exemption FY18 and After]])</f>
        <v>0</v>
      </c>
      <c r="BC95" s="17">
        <v>46.1038</v>
      </c>
      <c r="BD95" s="17">
        <v>262.42770000000002</v>
      </c>
      <c r="BE95" s="17">
        <v>157.46889999999999</v>
      </c>
      <c r="BF95" s="18">
        <f>SUM(Table2[[#This Row],[Indirect and Induced Land Through FY17]:[Indirect and Induced Land FY18 and After]])</f>
        <v>419.89660000000003</v>
      </c>
      <c r="BG95" s="17">
        <v>85.621399999999994</v>
      </c>
      <c r="BH95" s="17">
        <v>487.36579999999998</v>
      </c>
      <c r="BI95" s="17">
        <v>292.44220000000001</v>
      </c>
      <c r="BJ95" s="18">
        <f>SUM(Table2[[#This Row],[Indirect and Induced Building Through FY17]:[Indirect and Induced Building FY18 and After]])</f>
        <v>779.80799999999999</v>
      </c>
      <c r="BK95" s="17">
        <v>850.7731</v>
      </c>
      <c r="BL95" s="17">
        <v>3398.6386000000002</v>
      </c>
      <c r="BM95" s="17">
        <v>2905.8407000000002</v>
      </c>
      <c r="BN95" s="18">
        <f>SUM(Table2[[#This Row],[TOTAL Real Property Related Taxes Through FY17]:[TOTAL Real Property Related Taxes FY18 and After]])</f>
        <v>6304.4793000000009</v>
      </c>
      <c r="BO95" s="17">
        <v>265.4606</v>
      </c>
      <c r="BP95" s="17">
        <v>1521.6197</v>
      </c>
      <c r="BQ95" s="17">
        <v>906.68859999999995</v>
      </c>
      <c r="BR95" s="18">
        <f>SUM(Table2[[#This Row],[Company Direct Through FY17]:[Company Direct FY18 and After]])</f>
        <v>2428.3082999999997</v>
      </c>
      <c r="BS95" s="17">
        <v>0</v>
      </c>
      <c r="BT95" s="17">
        <v>17.9145</v>
      </c>
      <c r="BU95" s="17">
        <v>126.3819</v>
      </c>
      <c r="BV95" s="18">
        <f>SUM(Table2[[#This Row],[Sales Tax Exemption Through FY17]:[Sales Tax Exemption FY18 and After]])</f>
        <v>144.29640000000001</v>
      </c>
      <c r="BW95" s="17">
        <v>0</v>
      </c>
      <c r="BX95" s="17">
        <v>0</v>
      </c>
      <c r="BY95" s="17">
        <v>0</v>
      </c>
      <c r="BZ95" s="17">
        <f>SUM(Table2[[#This Row],[Energy Tax Savings Through FY17]:[Energy Tax Savings FY18 and After]])</f>
        <v>0</v>
      </c>
      <c r="CA95" s="17">
        <v>0</v>
      </c>
      <c r="CB95" s="17">
        <v>0</v>
      </c>
      <c r="CC95" s="17">
        <v>0</v>
      </c>
      <c r="CD95" s="18">
        <f>SUM(Table2[[#This Row],[Tax Exempt Bond Savings Through FY17]:[Tax Exempt Bond Savings FY18 and After]])</f>
        <v>0</v>
      </c>
      <c r="CE95" s="17">
        <v>157.8194</v>
      </c>
      <c r="CF95" s="17">
        <v>918.5326</v>
      </c>
      <c r="CG95" s="17">
        <v>539.03700000000003</v>
      </c>
      <c r="CH95" s="18">
        <f>SUM(Table2[[#This Row],[Indirect and Induced Through FY17]:[Indirect and Induced FY18 and After]])</f>
        <v>1457.5696</v>
      </c>
      <c r="CI95" s="17">
        <v>423.28</v>
      </c>
      <c r="CJ95" s="17">
        <v>2422.2377999999999</v>
      </c>
      <c r="CK95" s="17">
        <v>1319.3436999999999</v>
      </c>
      <c r="CL95" s="18">
        <f>SUM(Table2[[#This Row],[TOTAL Income Consumption Use Taxes Through FY17]:[TOTAL Income Consumption Use Taxes FY18 and After]])</f>
        <v>3741.5814999999998</v>
      </c>
      <c r="CM95" s="17">
        <v>0</v>
      </c>
      <c r="CN95" s="17">
        <v>17.9145</v>
      </c>
      <c r="CO95" s="17">
        <v>126.3819</v>
      </c>
      <c r="CP95" s="18">
        <f>SUM(Table2[[#This Row],[Assistance Provided Through FY17]:[Assistance Provided FY18 and After]])</f>
        <v>144.29640000000001</v>
      </c>
      <c r="CQ95" s="17">
        <v>0</v>
      </c>
      <c r="CR95" s="17">
        <v>0</v>
      </c>
      <c r="CS95" s="17">
        <v>0</v>
      </c>
      <c r="CT95" s="18">
        <f>SUM(Table2[[#This Row],[Recapture Cancellation Reduction Amount Through FY17]:[Recapture Cancellation Reduction Amount FY18 and After]])</f>
        <v>0</v>
      </c>
      <c r="CU95" s="17">
        <v>0</v>
      </c>
      <c r="CV95" s="17">
        <v>0</v>
      </c>
      <c r="CW95" s="17">
        <v>0</v>
      </c>
      <c r="CX95" s="18">
        <f>SUM(Table2[[#This Row],[Penalty Paid Through FY17]:[Penalty Paid FY18 and After]])</f>
        <v>0</v>
      </c>
      <c r="CY95" s="17">
        <v>0</v>
      </c>
      <c r="CZ95" s="17">
        <v>17.9145</v>
      </c>
      <c r="DA95" s="17">
        <v>126.3819</v>
      </c>
      <c r="DB95" s="18">
        <f>SUM(Table2[[#This Row],[TOTAL Assistance Net of Recapture Penalties Through FY17]:[TOTAL Assistance Net of Recapture Penalties FY18 and After]])</f>
        <v>144.29640000000001</v>
      </c>
      <c r="DC95" s="17">
        <v>984.50850000000003</v>
      </c>
      <c r="DD95" s="17">
        <v>4170.4647999999997</v>
      </c>
      <c r="DE95" s="17">
        <v>3362.6181999999999</v>
      </c>
      <c r="DF95" s="18">
        <f>SUM(Table2[[#This Row],[Company Direct Tax Revenue Before Assistance Through FY17]:[Company Direct Tax Revenue Before Assistance FY18 and After]])</f>
        <v>7533.0829999999996</v>
      </c>
      <c r="DG95" s="17">
        <v>289.5446</v>
      </c>
      <c r="DH95" s="17">
        <v>1668.3261</v>
      </c>
      <c r="DI95" s="17">
        <v>988.94809999999995</v>
      </c>
      <c r="DJ95" s="18">
        <f>SUM(Table2[[#This Row],[Indirect and Induced Tax Revenues Through FY17]:[Indirect and Induced Tax Revenues FY18 and After]])</f>
        <v>2657.2741999999998</v>
      </c>
      <c r="DK95" s="17">
        <v>1274.0531000000001</v>
      </c>
      <c r="DL95" s="17">
        <v>5838.7909</v>
      </c>
      <c r="DM95" s="17">
        <v>4351.5663000000004</v>
      </c>
      <c r="DN95" s="17">
        <f>SUM(Table2[[#This Row],[TOTAL Tax Revenues Before Assistance Through FY17]:[TOTAL Tax Revenues Before Assistance FY18 and After]])</f>
        <v>10190.3572</v>
      </c>
      <c r="DO95" s="17">
        <v>1274.0531000000001</v>
      </c>
      <c r="DP95" s="17">
        <v>5820.8764000000001</v>
      </c>
      <c r="DQ95" s="17">
        <v>4225.1844000000001</v>
      </c>
      <c r="DR95" s="20">
        <f>SUM(Table2[[#This Row],[TOTAL Tax Revenues Net of Assistance Recapture and Penalty Through FY17]:[TOTAL Tax Revenues Net of Assistance Recapture and Penalty FY18 and After]])</f>
        <v>10046.060799999999</v>
      </c>
      <c r="DS95" s="20">
        <v>0</v>
      </c>
      <c r="DT95" s="20">
        <v>0</v>
      </c>
      <c r="DU95" s="20">
        <v>0</v>
      </c>
      <c r="DV95" s="20">
        <v>0</v>
      </c>
      <c r="DW95" s="15">
        <v>0</v>
      </c>
      <c r="DX95" s="15">
        <v>0</v>
      </c>
      <c r="DY95" s="15">
        <v>124</v>
      </c>
      <c r="DZ95" s="15">
        <v>0</v>
      </c>
      <c r="EA95" s="15">
        <v>0</v>
      </c>
      <c r="EB95" s="15">
        <v>0</v>
      </c>
      <c r="EC95" s="15">
        <v>124</v>
      </c>
      <c r="ED95" s="15">
        <v>0</v>
      </c>
      <c r="EE95" s="15">
        <v>0</v>
      </c>
      <c r="EF95" s="15">
        <v>0</v>
      </c>
      <c r="EG95" s="15">
        <v>100</v>
      </c>
      <c r="EH95" s="15">
        <v>0</v>
      </c>
      <c r="EI95" s="15">
        <f>SUM(Table2[[#This Row],[Total Industrial Employees FY17]:[Total Other Employees FY17]])</f>
        <v>124</v>
      </c>
      <c r="EJ95" s="15">
        <f>SUM(Table2[[#This Row],[Number of Industrial Employees Earning More than Living Wage FY17]:[Number of Other Employees Earning More than Living Wage FY17]])</f>
        <v>124</v>
      </c>
      <c r="EK95" s="15">
        <v>100</v>
      </c>
    </row>
    <row r="96" spans="1:141" x14ac:dyDescent="0.2">
      <c r="A96" s="6">
        <v>93929</v>
      </c>
      <c r="B96" s="6" t="s">
        <v>599</v>
      </c>
      <c r="C96" s="7" t="s">
        <v>600</v>
      </c>
      <c r="D96" s="7" t="s">
        <v>6</v>
      </c>
      <c r="E96" s="33">
        <v>16</v>
      </c>
      <c r="F96" s="8" t="s">
        <v>2308</v>
      </c>
      <c r="G96" s="41" t="s">
        <v>2239</v>
      </c>
      <c r="H96" s="35">
        <v>347717</v>
      </c>
      <c r="I96" s="35">
        <v>858571</v>
      </c>
      <c r="J96" s="39" t="s">
        <v>3325</v>
      </c>
      <c r="K96" s="11" t="s">
        <v>2833</v>
      </c>
      <c r="L96" s="13" t="s">
        <v>2939</v>
      </c>
      <c r="M96" s="13" t="s">
        <v>2455</v>
      </c>
      <c r="N96" s="23">
        <v>1066000</v>
      </c>
      <c r="O96" s="6" t="s">
        <v>2940</v>
      </c>
      <c r="P96" s="15">
        <v>38</v>
      </c>
      <c r="Q96" s="15">
        <v>0</v>
      </c>
      <c r="R96" s="15">
        <v>66</v>
      </c>
      <c r="S96" s="15">
        <v>0</v>
      </c>
      <c r="T96" s="15">
        <v>0</v>
      </c>
      <c r="U96" s="15">
        <v>104</v>
      </c>
      <c r="V96" s="15">
        <v>85</v>
      </c>
      <c r="W96" s="15">
        <v>0</v>
      </c>
      <c r="X96" s="15">
        <v>0</v>
      </c>
      <c r="Y96" s="15">
        <v>92</v>
      </c>
      <c r="Z96" s="15">
        <v>6</v>
      </c>
      <c r="AA96" s="15">
        <v>100</v>
      </c>
      <c r="AB96" s="15">
        <v>0</v>
      </c>
      <c r="AC96" s="15">
        <v>0</v>
      </c>
      <c r="AD96" s="15">
        <v>0</v>
      </c>
      <c r="AE96" s="15">
        <v>0</v>
      </c>
      <c r="AF96" s="15">
        <v>100</v>
      </c>
      <c r="AG96" s="15" t="s">
        <v>1860</v>
      </c>
      <c r="AH96" s="15" t="s">
        <v>1860</v>
      </c>
      <c r="AI96" s="17">
        <v>3261.9290000000001</v>
      </c>
      <c r="AJ96" s="17">
        <v>5180.4089000000004</v>
      </c>
      <c r="AK96" s="17">
        <v>11141.217500000001</v>
      </c>
      <c r="AL96" s="17">
        <f>SUM(Table2[[#This Row],[Company Direct Land Through FY17]:[Company Direct Land FY18 and After]])</f>
        <v>16321.626400000001</v>
      </c>
      <c r="AM96" s="17">
        <v>381.09589999999997</v>
      </c>
      <c r="AN96" s="17">
        <v>5680.5591999999997</v>
      </c>
      <c r="AO96" s="17">
        <v>1301.6447000000001</v>
      </c>
      <c r="AP96" s="18">
        <f>SUM(Table2[[#This Row],[Company Direct Building Through FY17]:[Company Direct Building FY18 and After]])</f>
        <v>6982.2038999999995</v>
      </c>
      <c r="AQ96" s="17">
        <v>0</v>
      </c>
      <c r="AR96" s="17">
        <v>0</v>
      </c>
      <c r="AS96" s="17">
        <v>0</v>
      </c>
      <c r="AT96" s="18">
        <f>SUM(Table2[[#This Row],[Mortgage Recording Tax Through FY17]:[Mortgage Recording Tax FY18 and After]])</f>
        <v>0</v>
      </c>
      <c r="AU96" s="17">
        <v>0</v>
      </c>
      <c r="AV96" s="17">
        <v>0</v>
      </c>
      <c r="AW96" s="17">
        <v>0</v>
      </c>
      <c r="AX96" s="18">
        <f>SUM(Table2[[#This Row],[Pilot Savings Through FY17]:[Pilot Savings FY18 and After]])</f>
        <v>0</v>
      </c>
      <c r="AY96" s="17">
        <v>0</v>
      </c>
      <c r="AZ96" s="17">
        <v>0</v>
      </c>
      <c r="BA96" s="17">
        <v>0</v>
      </c>
      <c r="BB96" s="18">
        <f>SUM(Table2[[#This Row],[Mortgage Recording Tax Exemption Through FY17]:[Mortgage Recording Tax Exemption FY18 and After]])</f>
        <v>0</v>
      </c>
      <c r="BC96" s="17">
        <v>39.188899999999997</v>
      </c>
      <c r="BD96" s="17">
        <v>229.91489999999999</v>
      </c>
      <c r="BE96" s="17">
        <v>133.85079999999999</v>
      </c>
      <c r="BF96" s="18">
        <f>SUM(Table2[[#This Row],[Indirect and Induced Land Through FY17]:[Indirect and Induced Land FY18 and After]])</f>
        <v>363.76569999999998</v>
      </c>
      <c r="BG96" s="17">
        <v>72.779300000000006</v>
      </c>
      <c r="BH96" s="17">
        <v>426.98480000000001</v>
      </c>
      <c r="BI96" s="17">
        <v>248.57990000000001</v>
      </c>
      <c r="BJ96" s="18">
        <f>SUM(Table2[[#This Row],[Indirect and Induced Building Through FY17]:[Indirect and Induced Building FY18 and After]])</f>
        <v>675.56470000000002</v>
      </c>
      <c r="BK96" s="17">
        <v>3754.9931000000001</v>
      </c>
      <c r="BL96" s="17">
        <v>11517.8678</v>
      </c>
      <c r="BM96" s="17">
        <v>12825.2929</v>
      </c>
      <c r="BN96" s="18">
        <f>SUM(Table2[[#This Row],[TOTAL Real Property Related Taxes Through FY17]:[TOTAL Real Property Related Taxes FY18 and After]])</f>
        <v>24343.1607</v>
      </c>
      <c r="BO96" s="17">
        <v>208.0292</v>
      </c>
      <c r="BP96" s="17">
        <v>1222.5691999999999</v>
      </c>
      <c r="BQ96" s="17">
        <v>710.5299</v>
      </c>
      <c r="BR96" s="18">
        <f>SUM(Table2[[#This Row],[Company Direct Through FY17]:[Company Direct FY18 and After]])</f>
        <v>1933.0990999999999</v>
      </c>
      <c r="BS96" s="17">
        <v>0</v>
      </c>
      <c r="BT96" s="17">
        <v>28.188400000000001</v>
      </c>
      <c r="BU96" s="17">
        <v>0</v>
      </c>
      <c r="BV96" s="18">
        <f>SUM(Table2[[#This Row],[Sales Tax Exemption Through FY17]:[Sales Tax Exemption FY18 and After]])</f>
        <v>28.188400000000001</v>
      </c>
      <c r="BW96" s="17">
        <v>0</v>
      </c>
      <c r="BX96" s="17">
        <v>0</v>
      </c>
      <c r="BY96" s="17">
        <v>0</v>
      </c>
      <c r="BZ96" s="17">
        <f>SUM(Table2[[#This Row],[Energy Tax Savings Through FY17]:[Energy Tax Savings FY18 and After]])</f>
        <v>0</v>
      </c>
      <c r="CA96" s="17">
        <v>0</v>
      </c>
      <c r="CB96" s="17">
        <v>0</v>
      </c>
      <c r="CC96" s="17">
        <v>0</v>
      </c>
      <c r="CD96" s="18">
        <f>SUM(Table2[[#This Row],[Tax Exempt Bond Savings Through FY17]:[Tax Exempt Bond Savings FY18 and After]])</f>
        <v>0</v>
      </c>
      <c r="CE96" s="17">
        <v>123.6777</v>
      </c>
      <c r="CF96" s="17">
        <v>738.35799999999995</v>
      </c>
      <c r="CG96" s="17">
        <v>422.4248</v>
      </c>
      <c r="CH96" s="18">
        <f>SUM(Table2[[#This Row],[Indirect and Induced Through FY17]:[Indirect and Induced FY18 and After]])</f>
        <v>1160.7828</v>
      </c>
      <c r="CI96" s="17">
        <v>331.70690000000002</v>
      </c>
      <c r="CJ96" s="17">
        <v>1932.7388000000001</v>
      </c>
      <c r="CK96" s="17">
        <v>1132.9547</v>
      </c>
      <c r="CL96" s="18">
        <f>SUM(Table2[[#This Row],[TOTAL Income Consumption Use Taxes Through FY17]:[TOTAL Income Consumption Use Taxes FY18 and After]])</f>
        <v>3065.6935000000003</v>
      </c>
      <c r="CM96" s="17">
        <v>0</v>
      </c>
      <c r="CN96" s="17">
        <v>28.188400000000001</v>
      </c>
      <c r="CO96" s="17">
        <v>0</v>
      </c>
      <c r="CP96" s="18">
        <f>SUM(Table2[[#This Row],[Assistance Provided Through FY17]:[Assistance Provided FY18 and After]])</f>
        <v>28.188400000000001</v>
      </c>
      <c r="CQ96" s="17">
        <v>0</v>
      </c>
      <c r="CR96" s="17">
        <v>0</v>
      </c>
      <c r="CS96" s="17">
        <v>0</v>
      </c>
      <c r="CT96" s="18">
        <f>SUM(Table2[[#This Row],[Recapture Cancellation Reduction Amount Through FY17]:[Recapture Cancellation Reduction Amount FY18 and After]])</f>
        <v>0</v>
      </c>
      <c r="CU96" s="17">
        <v>0</v>
      </c>
      <c r="CV96" s="17">
        <v>0</v>
      </c>
      <c r="CW96" s="17">
        <v>0</v>
      </c>
      <c r="CX96" s="18">
        <f>SUM(Table2[[#This Row],[Penalty Paid Through FY17]:[Penalty Paid FY18 and After]])</f>
        <v>0</v>
      </c>
      <c r="CY96" s="17">
        <v>0</v>
      </c>
      <c r="CZ96" s="17">
        <v>28.188400000000001</v>
      </c>
      <c r="DA96" s="17">
        <v>0</v>
      </c>
      <c r="DB96" s="18">
        <f>SUM(Table2[[#This Row],[TOTAL Assistance Net of Recapture Penalties Through FY17]:[TOTAL Assistance Net of Recapture Penalties FY18 and After]])</f>
        <v>28.188400000000001</v>
      </c>
      <c r="DC96" s="17">
        <v>3851.0540999999998</v>
      </c>
      <c r="DD96" s="17">
        <v>12083.5373</v>
      </c>
      <c r="DE96" s="17">
        <v>13153.392099999999</v>
      </c>
      <c r="DF96" s="18">
        <f>SUM(Table2[[#This Row],[Company Direct Tax Revenue Before Assistance Through FY17]:[Company Direct Tax Revenue Before Assistance FY18 and After]])</f>
        <v>25236.929400000001</v>
      </c>
      <c r="DG96" s="17">
        <v>235.64590000000001</v>
      </c>
      <c r="DH96" s="17">
        <v>1395.2577000000001</v>
      </c>
      <c r="DI96" s="17">
        <v>804.85550000000001</v>
      </c>
      <c r="DJ96" s="18">
        <f>SUM(Table2[[#This Row],[Indirect and Induced Tax Revenues Through FY17]:[Indirect and Induced Tax Revenues FY18 and After]])</f>
        <v>2200.1132000000002</v>
      </c>
      <c r="DK96" s="17">
        <v>4086.7</v>
      </c>
      <c r="DL96" s="17">
        <v>13478.795</v>
      </c>
      <c r="DM96" s="17">
        <v>13958.247600000001</v>
      </c>
      <c r="DN96" s="17">
        <f>SUM(Table2[[#This Row],[TOTAL Tax Revenues Before Assistance Through FY17]:[TOTAL Tax Revenues Before Assistance FY18 and After]])</f>
        <v>27437.042600000001</v>
      </c>
      <c r="DO96" s="17">
        <v>4086.7</v>
      </c>
      <c r="DP96" s="17">
        <v>13450.606599999999</v>
      </c>
      <c r="DQ96" s="17">
        <v>13958.247600000001</v>
      </c>
      <c r="DR96" s="20">
        <f>SUM(Table2[[#This Row],[TOTAL Tax Revenues Net of Assistance Recapture and Penalty Through FY17]:[TOTAL Tax Revenues Net of Assistance Recapture and Penalty FY18 and After]])</f>
        <v>27408.854200000002</v>
      </c>
      <c r="DS96" s="20">
        <v>0</v>
      </c>
      <c r="DT96" s="20">
        <v>0</v>
      </c>
      <c r="DU96" s="20">
        <v>0</v>
      </c>
      <c r="DV96" s="20">
        <v>0</v>
      </c>
      <c r="DW96" s="15">
        <v>0</v>
      </c>
      <c r="DX96" s="15">
        <v>0</v>
      </c>
      <c r="DY96" s="15">
        <v>104</v>
      </c>
      <c r="DZ96" s="15">
        <v>0</v>
      </c>
      <c r="EA96" s="15">
        <v>0</v>
      </c>
      <c r="EB96" s="15">
        <v>0</v>
      </c>
      <c r="EC96" s="15">
        <v>104</v>
      </c>
      <c r="ED96" s="15">
        <v>0</v>
      </c>
      <c r="EE96" s="15">
        <v>0</v>
      </c>
      <c r="EF96" s="15">
        <v>0</v>
      </c>
      <c r="EG96" s="15">
        <v>100</v>
      </c>
      <c r="EH96" s="15">
        <v>0</v>
      </c>
      <c r="EI96" s="15">
        <f>SUM(Table2[[#This Row],[Total Industrial Employees FY17]:[Total Other Employees FY17]])</f>
        <v>104</v>
      </c>
      <c r="EJ96" s="15">
        <f>SUM(Table2[[#This Row],[Number of Industrial Employees Earning More than Living Wage FY17]:[Number of Other Employees Earning More than Living Wage FY17]])</f>
        <v>104</v>
      </c>
      <c r="EK96" s="15">
        <v>100</v>
      </c>
    </row>
    <row r="97" spans="1:141" x14ac:dyDescent="0.2">
      <c r="A97" s="6">
        <v>93930</v>
      </c>
      <c r="B97" s="6" t="s">
        <v>601</v>
      </c>
      <c r="C97" s="7" t="s">
        <v>602</v>
      </c>
      <c r="D97" s="7" t="s">
        <v>12</v>
      </c>
      <c r="E97" s="33">
        <v>21</v>
      </c>
      <c r="F97" s="8" t="s">
        <v>2309</v>
      </c>
      <c r="G97" s="41" t="s">
        <v>1947</v>
      </c>
      <c r="H97" s="35">
        <v>46326</v>
      </c>
      <c r="I97" s="35">
        <v>17190</v>
      </c>
      <c r="J97" s="39" t="s">
        <v>3325</v>
      </c>
      <c r="K97" s="11" t="s">
        <v>2833</v>
      </c>
      <c r="L97" s="13" t="s">
        <v>2939</v>
      </c>
      <c r="M97" s="13" t="s">
        <v>2946</v>
      </c>
      <c r="N97" s="23">
        <v>805000</v>
      </c>
      <c r="O97" s="6" t="s">
        <v>2940</v>
      </c>
      <c r="P97" s="15">
        <v>38</v>
      </c>
      <c r="Q97" s="15">
        <v>0</v>
      </c>
      <c r="R97" s="15">
        <v>67</v>
      </c>
      <c r="S97" s="15">
        <v>0</v>
      </c>
      <c r="T97" s="15">
        <v>0</v>
      </c>
      <c r="U97" s="15">
        <v>105</v>
      </c>
      <c r="V97" s="15">
        <v>86</v>
      </c>
      <c r="W97" s="15">
        <v>0</v>
      </c>
      <c r="X97" s="15">
        <v>0</v>
      </c>
      <c r="Y97" s="15">
        <v>79</v>
      </c>
      <c r="Z97" s="15">
        <v>6</v>
      </c>
      <c r="AA97" s="15">
        <v>100</v>
      </c>
      <c r="AB97" s="15">
        <v>0</v>
      </c>
      <c r="AC97" s="15">
        <v>0</v>
      </c>
      <c r="AD97" s="15">
        <v>0</v>
      </c>
      <c r="AE97" s="15">
        <v>0</v>
      </c>
      <c r="AF97" s="15">
        <v>100</v>
      </c>
      <c r="AG97" s="15" t="s">
        <v>1860</v>
      </c>
      <c r="AH97" s="15" t="s">
        <v>1860</v>
      </c>
      <c r="AI97" s="17">
        <v>342.58429999999998</v>
      </c>
      <c r="AJ97" s="17">
        <v>988.4896</v>
      </c>
      <c r="AK97" s="17">
        <v>1386.2751000000001</v>
      </c>
      <c r="AL97" s="17">
        <f>SUM(Table2[[#This Row],[Company Direct Land Through FY17]:[Company Direct Land FY18 and After]])</f>
        <v>2374.7647000000002</v>
      </c>
      <c r="AM97" s="17">
        <v>38.603000000000002</v>
      </c>
      <c r="AN97" s="17">
        <v>919.60050000000001</v>
      </c>
      <c r="AO97" s="17">
        <v>156.2079</v>
      </c>
      <c r="AP97" s="18">
        <f>SUM(Table2[[#This Row],[Company Direct Building Through FY17]:[Company Direct Building FY18 and After]])</f>
        <v>1075.8083999999999</v>
      </c>
      <c r="AQ97" s="17">
        <v>0</v>
      </c>
      <c r="AR97" s="17">
        <v>0</v>
      </c>
      <c r="AS97" s="17">
        <v>0</v>
      </c>
      <c r="AT97" s="18">
        <f>SUM(Table2[[#This Row],[Mortgage Recording Tax Through FY17]:[Mortgage Recording Tax FY18 and After]])</f>
        <v>0</v>
      </c>
      <c r="AU97" s="17">
        <v>0</v>
      </c>
      <c r="AV97" s="17">
        <v>0</v>
      </c>
      <c r="AW97" s="17">
        <v>0</v>
      </c>
      <c r="AX97" s="18">
        <f>SUM(Table2[[#This Row],[Pilot Savings Through FY17]:[Pilot Savings FY18 and After]])</f>
        <v>0</v>
      </c>
      <c r="AY97" s="17">
        <v>0</v>
      </c>
      <c r="AZ97" s="17">
        <v>0</v>
      </c>
      <c r="BA97" s="17">
        <v>0</v>
      </c>
      <c r="BB97" s="18">
        <f>SUM(Table2[[#This Row],[Mortgage Recording Tax Exemption Through FY17]:[Mortgage Recording Tax Exemption FY18 and After]])</f>
        <v>0</v>
      </c>
      <c r="BC97" s="17">
        <v>39.650399999999998</v>
      </c>
      <c r="BD97" s="17">
        <v>192.9057</v>
      </c>
      <c r="BE97" s="17">
        <v>160.4461</v>
      </c>
      <c r="BF97" s="18">
        <f>SUM(Table2[[#This Row],[Indirect and Induced Land Through FY17]:[Indirect and Induced Land FY18 and After]])</f>
        <v>353.35180000000003</v>
      </c>
      <c r="BG97" s="17">
        <v>73.636399999999995</v>
      </c>
      <c r="BH97" s="17">
        <v>358.25369999999998</v>
      </c>
      <c r="BI97" s="17">
        <v>297.97149999999999</v>
      </c>
      <c r="BJ97" s="18">
        <f>SUM(Table2[[#This Row],[Indirect and Induced Building Through FY17]:[Indirect and Induced Building FY18 and After]])</f>
        <v>656.22519999999997</v>
      </c>
      <c r="BK97" s="17">
        <v>494.47410000000002</v>
      </c>
      <c r="BL97" s="17">
        <v>2459.2494999999999</v>
      </c>
      <c r="BM97" s="17">
        <v>2000.9005999999999</v>
      </c>
      <c r="BN97" s="18">
        <f>SUM(Table2[[#This Row],[TOTAL Real Property Related Taxes Through FY17]:[TOTAL Real Property Related Taxes FY18 and After]])</f>
        <v>4460.1500999999998</v>
      </c>
      <c r="BO97" s="17">
        <v>209.70179999999999</v>
      </c>
      <c r="BP97" s="17">
        <v>1034.9776999999999</v>
      </c>
      <c r="BQ97" s="17">
        <v>848.56290000000001</v>
      </c>
      <c r="BR97" s="18">
        <f>SUM(Table2[[#This Row],[Company Direct Through FY17]:[Company Direct FY18 and After]])</f>
        <v>1883.5405999999998</v>
      </c>
      <c r="BS97" s="17">
        <v>0</v>
      </c>
      <c r="BT97" s="17">
        <v>90.750500000000002</v>
      </c>
      <c r="BU97" s="17">
        <v>0</v>
      </c>
      <c r="BV97" s="18">
        <f>SUM(Table2[[#This Row],[Sales Tax Exemption Through FY17]:[Sales Tax Exemption FY18 and After]])</f>
        <v>90.750500000000002</v>
      </c>
      <c r="BW97" s="17">
        <v>0</v>
      </c>
      <c r="BX97" s="17">
        <v>0</v>
      </c>
      <c r="BY97" s="17">
        <v>0</v>
      </c>
      <c r="BZ97" s="17">
        <f>SUM(Table2[[#This Row],[Energy Tax Savings Through FY17]:[Energy Tax Savings FY18 and After]])</f>
        <v>0</v>
      </c>
      <c r="CA97" s="17">
        <v>0</v>
      </c>
      <c r="CB97" s="17">
        <v>0</v>
      </c>
      <c r="CC97" s="17">
        <v>0</v>
      </c>
      <c r="CD97" s="18">
        <f>SUM(Table2[[#This Row],[Tax Exempt Bond Savings Through FY17]:[Tax Exempt Bond Savings FY18 and After]])</f>
        <v>0</v>
      </c>
      <c r="CE97" s="17">
        <v>124.67359999999999</v>
      </c>
      <c r="CF97" s="17">
        <v>625.22190000000001</v>
      </c>
      <c r="CG97" s="17">
        <v>504.49470000000002</v>
      </c>
      <c r="CH97" s="18">
        <f>SUM(Table2[[#This Row],[Indirect and Induced Through FY17]:[Indirect and Induced FY18 and After]])</f>
        <v>1129.7166</v>
      </c>
      <c r="CI97" s="17">
        <v>334.37540000000001</v>
      </c>
      <c r="CJ97" s="17">
        <v>1569.4491</v>
      </c>
      <c r="CK97" s="17">
        <v>1353.0576000000001</v>
      </c>
      <c r="CL97" s="18">
        <f>SUM(Table2[[#This Row],[TOTAL Income Consumption Use Taxes Through FY17]:[TOTAL Income Consumption Use Taxes FY18 and After]])</f>
        <v>2922.5066999999999</v>
      </c>
      <c r="CM97" s="17">
        <v>0</v>
      </c>
      <c r="CN97" s="17">
        <v>90.750500000000002</v>
      </c>
      <c r="CO97" s="17">
        <v>0</v>
      </c>
      <c r="CP97" s="18">
        <f>SUM(Table2[[#This Row],[Assistance Provided Through FY17]:[Assistance Provided FY18 and After]])</f>
        <v>90.750500000000002</v>
      </c>
      <c r="CQ97" s="17">
        <v>0</v>
      </c>
      <c r="CR97" s="17">
        <v>0</v>
      </c>
      <c r="CS97" s="17">
        <v>0</v>
      </c>
      <c r="CT97" s="18">
        <f>SUM(Table2[[#This Row],[Recapture Cancellation Reduction Amount Through FY17]:[Recapture Cancellation Reduction Amount FY18 and After]])</f>
        <v>0</v>
      </c>
      <c r="CU97" s="17">
        <v>0</v>
      </c>
      <c r="CV97" s="17">
        <v>0</v>
      </c>
      <c r="CW97" s="17">
        <v>0</v>
      </c>
      <c r="CX97" s="18">
        <f>SUM(Table2[[#This Row],[Penalty Paid Through FY17]:[Penalty Paid FY18 and After]])</f>
        <v>0</v>
      </c>
      <c r="CY97" s="17">
        <v>0</v>
      </c>
      <c r="CZ97" s="17">
        <v>90.750500000000002</v>
      </c>
      <c r="DA97" s="17">
        <v>0</v>
      </c>
      <c r="DB97" s="18">
        <f>SUM(Table2[[#This Row],[TOTAL Assistance Net of Recapture Penalties Through FY17]:[TOTAL Assistance Net of Recapture Penalties FY18 and After]])</f>
        <v>90.750500000000002</v>
      </c>
      <c r="DC97" s="17">
        <v>590.88909999999998</v>
      </c>
      <c r="DD97" s="17">
        <v>2943.0677999999998</v>
      </c>
      <c r="DE97" s="17">
        <v>2391.0459000000001</v>
      </c>
      <c r="DF97" s="18">
        <f>SUM(Table2[[#This Row],[Company Direct Tax Revenue Before Assistance Through FY17]:[Company Direct Tax Revenue Before Assistance FY18 and After]])</f>
        <v>5334.1136999999999</v>
      </c>
      <c r="DG97" s="17">
        <v>237.96039999999999</v>
      </c>
      <c r="DH97" s="17">
        <v>1176.3813</v>
      </c>
      <c r="DI97" s="17">
        <v>962.91229999999996</v>
      </c>
      <c r="DJ97" s="18">
        <f>SUM(Table2[[#This Row],[Indirect and Induced Tax Revenues Through FY17]:[Indirect and Induced Tax Revenues FY18 and After]])</f>
        <v>2139.2936</v>
      </c>
      <c r="DK97" s="17">
        <v>828.84950000000003</v>
      </c>
      <c r="DL97" s="17">
        <v>4119.4490999999998</v>
      </c>
      <c r="DM97" s="17">
        <v>3353.9582</v>
      </c>
      <c r="DN97" s="17">
        <f>SUM(Table2[[#This Row],[TOTAL Tax Revenues Before Assistance Through FY17]:[TOTAL Tax Revenues Before Assistance FY18 and After]])</f>
        <v>7473.4072999999999</v>
      </c>
      <c r="DO97" s="17">
        <v>828.84950000000003</v>
      </c>
      <c r="DP97" s="17">
        <v>4028.6986000000002</v>
      </c>
      <c r="DQ97" s="17">
        <v>3353.9582</v>
      </c>
      <c r="DR97" s="20">
        <f>SUM(Table2[[#This Row],[TOTAL Tax Revenues Net of Assistance Recapture and Penalty Through FY17]:[TOTAL Tax Revenues Net of Assistance Recapture and Penalty FY18 and After]])</f>
        <v>7382.6568000000007</v>
      </c>
      <c r="DS97" s="20">
        <v>0</v>
      </c>
      <c r="DT97" s="20">
        <v>0</v>
      </c>
      <c r="DU97" s="20">
        <v>0</v>
      </c>
      <c r="DV97" s="20">
        <v>0</v>
      </c>
      <c r="DW97" s="15">
        <v>0</v>
      </c>
      <c r="DX97" s="15">
        <v>0</v>
      </c>
      <c r="DY97" s="15">
        <v>105</v>
      </c>
      <c r="DZ97" s="15">
        <v>0</v>
      </c>
      <c r="EA97" s="15">
        <v>0</v>
      </c>
      <c r="EB97" s="15">
        <v>0</v>
      </c>
      <c r="EC97" s="15">
        <v>105</v>
      </c>
      <c r="ED97" s="15">
        <v>0</v>
      </c>
      <c r="EE97" s="15">
        <v>0</v>
      </c>
      <c r="EF97" s="15">
        <v>0</v>
      </c>
      <c r="EG97" s="15">
        <v>100</v>
      </c>
      <c r="EH97" s="15">
        <v>0</v>
      </c>
      <c r="EI97" s="15">
        <f>SUM(Table2[[#This Row],[Total Industrial Employees FY17]:[Total Other Employees FY17]])</f>
        <v>105</v>
      </c>
      <c r="EJ97" s="15">
        <f>SUM(Table2[[#This Row],[Number of Industrial Employees Earning More than Living Wage FY17]:[Number of Other Employees Earning More than Living Wage FY17]])</f>
        <v>105</v>
      </c>
      <c r="EK97" s="15">
        <v>100</v>
      </c>
    </row>
    <row r="98" spans="1:141" x14ac:dyDescent="0.2">
      <c r="A98" s="6">
        <v>93928</v>
      </c>
      <c r="B98" s="6" t="s">
        <v>597</v>
      </c>
      <c r="C98" s="7" t="s">
        <v>598</v>
      </c>
      <c r="D98" s="7" t="s">
        <v>9</v>
      </c>
      <c r="E98" s="33">
        <v>41</v>
      </c>
      <c r="F98" s="8" t="s">
        <v>2307</v>
      </c>
      <c r="G98" s="41" t="s">
        <v>2021</v>
      </c>
      <c r="H98" s="35">
        <v>47103</v>
      </c>
      <c r="I98" s="35">
        <v>45825</v>
      </c>
      <c r="J98" s="39" t="s">
        <v>3325</v>
      </c>
      <c r="K98" s="11" t="s">
        <v>2833</v>
      </c>
      <c r="L98" s="13" t="s">
        <v>2939</v>
      </c>
      <c r="M98" s="13" t="s">
        <v>2455</v>
      </c>
      <c r="N98" s="23">
        <v>910000</v>
      </c>
      <c r="O98" s="6" t="s">
        <v>2940</v>
      </c>
      <c r="P98" s="15">
        <v>59</v>
      </c>
      <c r="Q98" s="15">
        <v>0</v>
      </c>
      <c r="R98" s="15">
        <v>49</v>
      </c>
      <c r="S98" s="15">
        <v>0</v>
      </c>
      <c r="T98" s="15">
        <v>0</v>
      </c>
      <c r="U98" s="15">
        <v>108</v>
      </c>
      <c r="V98" s="15">
        <v>78</v>
      </c>
      <c r="W98" s="15">
        <v>0</v>
      </c>
      <c r="X98" s="15">
        <v>0</v>
      </c>
      <c r="Y98" s="15">
        <v>79</v>
      </c>
      <c r="Z98" s="15">
        <v>6</v>
      </c>
      <c r="AA98" s="15">
        <v>100</v>
      </c>
      <c r="AB98" s="15">
        <v>0</v>
      </c>
      <c r="AC98" s="15">
        <v>0</v>
      </c>
      <c r="AD98" s="15">
        <v>0</v>
      </c>
      <c r="AE98" s="15">
        <v>0</v>
      </c>
      <c r="AF98" s="15">
        <v>100</v>
      </c>
      <c r="AG98" s="15" t="s">
        <v>1860</v>
      </c>
      <c r="AH98" s="15" t="s">
        <v>1860</v>
      </c>
      <c r="AI98" s="17">
        <v>237.8766</v>
      </c>
      <c r="AJ98" s="17">
        <v>544.16219999999998</v>
      </c>
      <c r="AK98" s="17">
        <v>812.47479999999996</v>
      </c>
      <c r="AL98" s="17">
        <f>SUM(Table2[[#This Row],[Company Direct Land Through FY17]:[Company Direct Land FY18 and After]])</f>
        <v>1356.6369999999999</v>
      </c>
      <c r="AM98" s="17">
        <v>86.068700000000007</v>
      </c>
      <c r="AN98" s="17">
        <v>687.8999</v>
      </c>
      <c r="AO98" s="17">
        <v>293.97019999999998</v>
      </c>
      <c r="AP98" s="18">
        <f>SUM(Table2[[#This Row],[Company Direct Building Through FY17]:[Company Direct Building FY18 and After]])</f>
        <v>981.87009999999998</v>
      </c>
      <c r="AQ98" s="17">
        <v>0</v>
      </c>
      <c r="AR98" s="17">
        <v>0</v>
      </c>
      <c r="AS98" s="17">
        <v>0</v>
      </c>
      <c r="AT98" s="18">
        <f>SUM(Table2[[#This Row],[Mortgage Recording Tax Through FY17]:[Mortgage Recording Tax FY18 and After]])</f>
        <v>0</v>
      </c>
      <c r="AU98" s="17">
        <v>0</v>
      </c>
      <c r="AV98" s="17">
        <v>0</v>
      </c>
      <c r="AW98" s="17">
        <v>0</v>
      </c>
      <c r="AX98" s="18">
        <f>SUM(Table2[[#This Row],[Pilot Savings Through FY17]:[Pilot Savings FY18 and After]])</f>
        <v>0</v>
      </c>
      <c r="AY98" s="17">
        <v>0</v>
      </c>
      <c r="AZ98" s="17">
        <v>0</v>
      </c>
      <c r="BA98" s="17">
        <v>0</v>
      </c>
      <c r="BB98" s="18">
        <f>SUM(Table2[[#This Row],[Mortgage Recording Tax Exemption Through FY17]:[Mortgage Recording Tax Exemption FY18 and After]])</f>
        <v>0</v>
      </c>
      <c r="BC98" s="17">
        <v>35.961199999999998</v>
      </c>
      <c r="BD98" s="17">
        <v>210.5163</v>
      </c>
      <c r="BE98" s="17">
        <v>122.8265</v>
      </c>
      <c r="BF98" s="18">
        <f>SUM(Table2[[#This Row],[Indirect and Induced Land Through FY17]:[Indirect and Induced Land FY18 and After]])</f>
        <v>333.34280000000001</v>
      </c>
      <c r="BG98" s="17">
        <v>66.7851</v>
      </c>
      <c r="BH98" s="17">
        <v>390.95890000000003</v>
      </c>
      <c r="BI98" s="17">
        <v>228.10669999999999</v>
      </c>
      <c r="BJ98" s="18">
        <f>SUM(Table2[[#This Row],[Indirect and Induced Building Through FY17]:[Indirect and Induced Building FY18 and After]])</f>
        <v>619.06560000000002</v>
      </c>
      <c r="BK98" s="17">
        <v>426.69159999999999</v>
      </c>
      <c r="BL98" s="17">
        <v>1833.5373</v>
      </c>
      <c r="BM98" s="17">
        <v>1457.3782000000001</v>
      </c>
      <c r="BN98" s="18">
        <f>SUM(Table2[[#This Row],[TOTAL Real Property Related Taxes Through FY17]:[TOTAL Real Property Related Taxes FY18 and After]])</f>
        <v>3290.9155000000001</v>
      </c>
      <c r="BO98" s="17">
        <v>207.0592</v>
      </c>
      <c r="BP98" s="17">
        <v>1220.7327</v>
      </c>
      <c r="BQ98" s="17">
        <v>707.21699999999998</v>
      </c>
      <c r="BR98" s="18">
        <f>SUM(Table2[[#This Row],[Company Direct Through FY17]:[Company Direct FY18 and After]])</f>
        <v>1927.9497000000001</v>
      </c>
      <c r="BS98" s="17">
        <v>0</v>
      </c>
      <c r="BT98" s="17">
        <v>12.075900000000001</v>
      </c>
      <c r="BU98" s="17">
        <v>30.232099999999999</v>
      </c>
      <c r="BV98" s="18">
        <f>SUM(Table2[[#This Row],[Sales Tax Exemption Through FY17]:[Sales Tax Exemption FY18 and After]])</f>
        <v>42.308</v>
      </c>
      <c r="BW98" s="17">
        <v>0</v>
      </c>
      <c r="BX98" s="17">
        <v>0</v>
      </c>
      <c r="BY98" s="17">
        <v>0</v>
      </c>
      <c r="BZ98" s="17">
        <f>SUM(Table2[[#This Row],[Energy Tax Savings Through FY17]:[Energy Tax Savings FY18 and After]])</f>
        <v>0</v>
      </c>
      <c r="CA98" s="17">
        <v>0</v>
      </c>
      <c r="CB98" s="17">
        <v>0</v>
      </c>
      <c r="CC98" s="17">
        <v>0</v>
      </c>
      <c r="CD98" s="18">
        <f>SUM(Table2[[#This Row],[Tax Exempt Bond Savings Through FY17]:[Tax Exempt Bond Savings FY18 and After]])</f>
        <v>0</v>
      </c>
      <c r="CE98" s="17">
        <v>123.0998</v>
      </c>
      <c r="CF98" s="17">
        <v>736.63779999999997</v>
      </c>
      <c r="CG98" s="17">
        <v>420.45119999999997</v>
      </c>
      <c r="CH98" s="18">
        <f>SUM(Table2[[#This Row],[Indirect and Induced Through FY17]:[Indirect and Induced FY18 and After]])</f>
        <v>1157.0889999999999</v>
      </c>
      <c r="CI98" s="17">
        <v>330.15899999999999</v>
      </c>
      <c r="CJ98" s="17">
        <v>1945.2945999999999</v>
      </c>
      <c r="CK98" s="17">
        <v>1097.4360999999999</v>
      </c>
      <c r="CL98" s="18">
        <f>SUM(Table2[[#This Row],[TOTAL Income Consumption Use Taxes Through FY17]:[TOTAL Income Consumption Use Taxes FY18 and After]])</f>
        <v>3042.7307000000001</v>
      </c>
      <c r="CM98" s="17">
        <v>0</v>
      </c>
      <c r="CN98" s="17">
        <v>12.075900000000001</v>
      </c>
      <c r="CO98" s="17">
        <v>30.232099999999999</v>
      </c>
      <c r="CP98" s="18">
        <f>SUM(Table2[[#This Row],[Assistance Provided Through FY17]:[Assistance Provided FY18 and After]])</f>
        <v>42.308</v>
      </c>
      <c r="CQ98" s="17">
        <v>0</v>
      </c>
      <c r="CR98" s="17">
        <v>0</v>
      </c>
      <c r="CS98" s="17">
        <v>0</v>
      </c>
      <c r="CT98" s="18">
        <f>SUM(Table2[[#This Row],[Recapture Cancellation Reduction Amount Through FY17]:[Recapture Cancellation Reduction Amount FY18 and After]])</f>
        <v>0</v>
      </c>
      <c r="CU98" s="17">
        <v>0</v>
      </c>
      <c r="CV98" s="17">
        <v>0</v>
      </c>
      <c r="CW98" s="17">
        <v>0</v>
      </c>
      <c r="CX98" s="18">
        <f>SUM(Table2[[#This Row],[Penalty Paid Through FY17]:[Penalty Paid FY18 and After]])</f>
        <v>0</v>
      </c>
      <c r="CY98" s="17">
        <v>0</v>
      </c>
      <c r="CZ98" s="17">
        <v>12.075900000000001</v>
      </c>
      <c r="DA98" s="17">
        <v>30.232099999999999</v>
      </c>
      <c r="DB98" s="18">
        <f>SUM(Table2[[#This Row],[TOTAL Assistance Net of Recapture Penalties Through FY17]:[TOTAL Assistance Net of Recapture Penalties FY18 and After]])</f>
        <v>42.308</v>
      </c>
      <c r="DC98" s="17">
        <v>531.00450000000001</v>
      </c>
      <c r="DD98" s="17">
        <v>2452.7948000000001</v>
      </c>
      <c r="DE98" s="17">
        <v>1813.662</v>
      </c>
      <c r="DF98" s="18">
        <f>SUM(Table2[[#This Row],[Company Direct Tax Revenue Before Assistance Through FY17]:[Company Direct Tax Revenue Before Assistance FY18 and After]])</f>
        <v>4266.4567999999999</v>
      </c>
      <c r="DG98" s="17">
        <v>225.84610000000001</v>
      </c>
      <c r="DH98" s="17">
        <v>1338.1130000000001</v>
      </c>
      <c r="DI98" s="17">
        <v>771.38440000000003</v>
      </c>
      <c r="DJ98" s="18">
        <f>SUM(Table2[[#This Row],[Indirect and Induced Tax Revenues Through FY17]:[Indirect and Induced Tax Revenues FY18 and After]])</f>
        <v>2109.4974000000002</v>
      </c>
      <c r="DK98" s="17">
        <v>756.85059999999999</v>
      </c>
      <c r="DL98" s="17">
        <v>3790.9078</v>
      </c>
      <c r="DM98" s="17">
        <v>2585.0464000000002</v>
      </c>
      <c r="DN98" s="17">
        <f>SUM(Table2[[#This Row],[TOTAL Tax Revenues Before Assistance Through FY17]:[TOTAL Tax Revenues Before Assistance FY18 and After]])</f>
        <v>6375.9542000000001</v>
      </c>
      <c r="DO98" s="17">
        <v>756.85059999999999</v>
      </c>
      <c r="DP98" s="17">
        <v>3778.8319000000001</v>
      </c>
      <c r="DQ98" s="17">
        <v>2554.8143</v>
      </c>
      <c r="DR98" s="20">
        <f>SUM(Table2[[#This Row],[TOTAL Tax Revenues Net of Assistance Recapture and Penalty Through FY17]:[TOTAL Tax Revenues Net of Assistance Recapture and Penalty FY18 and After]])</f>
        <v>6333.6462000000001</v>
      </c>
      <c r="DS98" s="20">
        <v>0</v>
      </c>
      <c r="DT98" s="20">
        <v>0</v>
      </c>
      <c r="DU98" s="20">
        <v>0</v>
      </c>
      <c r="DV98" s="20">
        <v>0</v>
      </c>
      <c r="DW98" s="15">
        <v>0</v>
      </c>
      <c r="DX98" s="15">
        <v>0</v>
      </c>
      <c r="DY98" s="15">
        <v>108</v>
      </c>
      <c r="DZ98" s="15">
        <v>0</v>
      </c>
      <c r="EA98" s="15">
        <v>0</v>
      </c>
      <c r="EB98" s="15">
        <v>0</v>
      </c>
      <c r="EC98" s="15">
        <v>108</v>
      </c>
      <c r="ED98" s="15">
        <v>0</v>
      </c>
      <c r="EE98" s="15">
        <v>0</v>
      </c>
      <c r="EF98" s="15">
        <v>0</v>
      </c>
      <c r="EG98" s="15">
        <v>100</v>
      </c>
      <c r="EH98" s="15">
        <v>0</v>
      </c>
      <c r="EI98" s="15">
        <f>SUM(Table2[[#This Row],[Total Industrial Employees FY17]:[Total Other Employees FY17]])</f>
        <v>108</v>
      </c>
      <c r="EJ98" s="15">
        <f>SUM(Table2[[#This Row],[Number of Industrial Employees Earning More than Living Wage FY17]:[Number of Other Employees Earning More than Living Wage FY17]])</f>
        <v>108</v>
      </c>
      <c r="EK98" s="15">
        <v>100</v>
      </c>
    </row>
    <row r="99" spans="1:141" x14ac:dyDescent="0.2">
      <c r="A99" s="6">
        <v>93920</v>
      </c>
      <c r="B99" s="6" t="s">
        <v>591</v>
      </c>
      <c r="C99" s="7" t="s">
        <v>592</v>
      </c>
      <c r="D99" s="7" t="s">
        <v>9</v>
      </c>
      <c r="E99" s="33">
        <v>34</v>
      </c>
      <c r="F99" s="8" t="s">
        <v>2301</v>
      </c>
      <c r="G99" s="41" t="s">
        <v>1863</v>
      </c>
      <c r="H99" s="35">
        <v>100200</v>
      </c>
      <c r="I99" s="35">
        <v>52370</v>
      </c>
      <c r="J99" s="39" t="s">
        <v>3325</v>
      </c>
      <c r="K99" s="11" t="s">
        <v>2833</v>
      </c>
      <c r="L99" s="13" t="s">
        <v>2939</v>
      </c>
      <c r="M99" s="13" t="s">
        <v>2455</v>
      </c>
      <c r="N99" s="23">
        <v>980000</v>
      </c>
      <c r="O99" s="6" t="s">
        <v>2940</v>
      </c>
      <c r="P99" s="15">
        <v>70</v>
      </c>
      <c r="Q99" s="15">
        <v>0</v>
      </c>
      <c r="R99" s="15">
        <v>81</v>
      </c>
      <c r="S99" s="15">
        <v>0</v>
      </c>
      <c r="T99" s="15">
        <v>0</v>
      </c>
      <c r="U99" s="15">
        <v>151</v>
      </c>
      <c r="V99" s="15">
        <v>116</v>
      </c>
      <c r="W99" s="15">
        <v>0</v>
      </c>
      <c r="X99" s="15">
        <v>0</v>
      </c>
      <c r="Y99" s="15">
        <v>85</v>
      </c>
      <c r="Z99" s="15">
        <v>6</v>
      </c>
      <c r="AA99" s="15">
        <v>100</v>
      </c>
      <c r="AB99" s="15">
        <v>0</v>
      </c>
      <c r="AC99" s="15">
        <v>0</v>
      </c>
      <c r="AD99" s="15">
        <v>0</v>
      </c>
      <c r="AE99" s="15">
        <v>0</v>
      </c>
      <c r="AF99" s="15">
        <v>100</v>
      </c>
      <c r="AG99" s="15" t="s">
        <v>1860</v>
      </c>
      <c r="AH99" s="15" t="s">
        <v>1860</v>
      </c>
      <c r="AI99" s="17">
        <v>148.70140000000001</v>
      </c>
      <c r="AJ99" s="17">
        <v>488.23180000000002</v>
      </c>
      <c r="AK99" s="17">
        <v>507.89389999999997</v>
      </c>
      <c r="AL99" s="17">
        <f>SUM(Table2[[#This Row],[Company Direct Land Through FY17]:[Company Direct Land FY18 and After]])</f>
        <v>996.12570000000005</v>
      </c>
      <c r="AM99" s="17">
        <v>74.391800000000003</v>
      </c>
      <c r="AN99" s="17">
        <v>522.49829999999997</v>
      </c>
      <c r="AO99" s="17">
        <v>254.0874</v>
      </c>
      <c r="AP99" s="18">
        <f>SUM(Table2[[#This Row],[Company Direct Building Through FY17]:[Company Direct Building FY18 and After]])</f>
        <v>776.58569999999997</v>
      </c>
      <c r="AQ99" s="17">
        <v>0</v>
      </c>
      <c r="AR99" s="17">
        <v>0</v>
      </c>
      <c r="AS99" s="17">
        <v>0</v>
      </c>
      <c r="AT99" s="18">
        <f>SUM(Table2[[#This Row],[Mortgage Recording Tax Through FY17]:[Mortgage Recording Tax FY18 and After]])</f>
        <v>0</v>
      </c>
      <c r="AU99" s="17">
        <v>0</v>
      </c>
      <c r="AV99" s="17">
        <v>0</v>
      </c>
      <c r="AW99" s="17">
        <v>0</v>
      </c>
      <c r="AX99" s="18">
        <f>SUM(Table2[[#This Row],[Pilot Savings Through FY17]:[Pilot Savings FY18 and After]])</f>
        <v>0</v>
      </c>
      <c r="AY99" s="17">
        <v>0</v>
      </c>
      <c r="AZ99" s="17">
        <v>0</v>
      </c>
      <c r="BA99" s="17">
        <v>0</v>
      </c>
      <c r="BB99" s="18">
        <f>SUM(Table2[[#This Row],[Mortgage Recording Tax Exemption Through FY17]:[Mortgage Recording Tax Exemption FY18 and After]])</f>
        <v>0</v>
      </c>
      <c r="BC99" s="17">
        <v>53.4803</v>
      </c>
      <c r="BD99" s="17">
        <v>265.55880000000002</v>
      </c>
      <c r="BE99" s="17">
        <v>182.6635</v>
      </c>
      <c r="BF99" s="18">
        <f>SUM(Table2[[#This Row],[Indirect and Induced Land Through FY17]:[Indirect and Induced Land FY18 and After]])</f>
        <v>448.22230000000002</v>
      </c>
      <c r="BG99" s="17">
        <v>99.320499999999996</v>
      </c>
      <c r="BH99" s="17">
        <v>493.18079999999998</v>
      </c>
      <c r="BI99" s="17">
        <v>339.23200000000003</v>
      </c>
      <c r="BJ99" s="18">
        <f>SUM(Table2[[#This Row],[Indirect and Induced Building Through FY17]:[Indirect and Induced Building FY18 and After]])</f>
        <v>832.41280000000006</v>
      </c>
      <c r="BK99" s="17">
        <v>375.89400000000001</v>
      </c>
      <c r="BL99" s="17">
        <v>1769.4697000000001</v>
      </c>
      <c r="BM99" s="17">
        <v>1283.8768</v>
      </c>
      <c r="BN99" s="18">
        <f>SUM(Table2[[#This Row],[TOTAL Real Property Related Taxes Through FY17]:[TOTAL Real Property Related Taxes FY18 and After]])</f>
        <v>3053.3465000000001</v>
      </c>
      <c r="BO99" s="17">
        <v>307.93430000000001</v>
      </c>
      <c r="BP99" s="17">
        <v>1539.2717</v>
      </c>
      <c r="BQ99" s="17">
        <v>1051.7588000000001</v>
      </c>
      <c r="BR99" s="18">
        <f>SUM(Table2[[#This Row],[Company Direct Through FY17]:[Company Direct FY18 and After]])</f>
        <v>2591.0304999999998</v>
      </c>
      <c r="BS99" s="17">
        <v>0</v>
      </c>
      <c r="BT99" s="17">
        <v>53.885300000000001</v>
      </c>
      <c r="BU99" s="17">
        <v>0</v>
      </c>
      <c r="BV99" s="18">
        <f>SUM(Table2[[#This Row],[Sales Tax Exemption Through FY17]:[Sales Tax Exemption FY18 and After]])</f>
        <v>53.885300000000001</v>
      </c>
      <c r="BW99" s="17">
        <v>0</v>
      </c>
      <c r="BX99" s="17">
        <v>0</v>
      </c>
      <c r="BY99" s="17">
        <v>0</v>
      </c>
      <c r="BZ99" s="17">
        <f>SUM(Table2[[#This Row],[Energy Tax Savings Through FY17]:[Energy Tax Savings FY18 and After]])</f>
        <v>0</v>
      </c>
      <c r="CA99" s="17">
        <v>0</v>
      </c>
      <c r="CB99" s="17">
        <v>0</v>
      </c>
      <c r="CC99" s="17">
        <v>0</v>
      </c>
      <c r="CD99" s="18">
        <f>SUM(Table2[[#This Row],[Tax Exempt Bond Savings Through FY17]:[Tax Exempt Bond Savings FY18 and After]])</f>
        <v>0</v>
      </c>
      <c r="CE99" s="17">
        <v>183.06989999999999</v>
      </c>
      <c r="CF99" s="17">
        <v>928.04740000000004</v>
      </c>
      <c r="CG99" s="17">
        <v>625.28049999999996</v>
      </c>
      <c r="CH99" s="18">
        <f>SUM(Table2[[#This Row],[Indirect and Induced Through FY17]:[Indirect and Induced FY18 and After]])</f>
        <v>1553.3279</v>
      </c>
      <c r="CI99" s="17">
        <v>491.00420000000003</v>
      </c>
      <c r="CJ99" s="17">
        <v>2413.4337999999998</v>
      </c>
      <c r="CK99" s="17">
        <v>1677.0392999999999</v>
      </c>
      <c r="CL99" s="18">
        <f>SUM(Table2[[#This Row],[TOTAL Income Consumption Use Taxes Through FY17]:[TOTAL Income Consumption Use Taxes FY18 and After]])</f>
        <v>4090.4730999999997</v>
      </c>
      <c r="CM99" s="17">
        <v>0</v>
      </c>
      <c r="CN99" s="17">
        <v>53.885300000000001</v>
      </c>
      <c r="CO99" s="17">
        <v>0</v>
      </c>
      <c r="CP99" s="18">
        <f>SUM(Table2[[#This Row],[Assistance Provided Through FY17]:[Assistance Provided FY18 and After]])</f>
        <v>53.885300000000001</v>
      </c>
      <c r="CQ99" s="17">
        <v>0</v>
      </c>
      <c r="CR99" s="17">
        <v>0</v>
      </c>
      <c r="CS99" s="17">
        <v>0</v>
      </c>
      <c r="CT99" s="18">
        <f>SUM(Table2[[#This Row],[Recapture Cancellation Reduction Amount Through FY17]:[Recapture Cancellation Reduction Amount FY18 and After]])</f>
        <v>0</v>
      </c>
      <c r="CU99" s="17">
        <v>0</v>
      </c>
      <c r="CV99" s="17">
        <v>0</v>
      </c>
      <c r="CW99" s="17">
        <v>0</v>
      </c>
      <c r="CX99" s="18">
        <f>SUM(Table2[[#This Row],[Penalty Paid Through FY17]:[Penalty Paid FY18 and After]])</f>
        <v>0</v>
      </c>
      <c r="CY99" s="17">
        <v>0</v>
      </c>
      <c r="CZ99" s="17">
        <v>53.885300000000001</v>
      </c>
      <c r="DA99" s="17">
        <v>0</v>
      </c>
      <c r="DB99" s="18">
        <f>SUM(Table2[[#This Row],[TOTAL Assistance Net of Recapture Penalties Through FY17]:[TOTAL Assistance Net of Recapture Penalties FY18 and After]])</f>
        <v>53.885300000000001</v>
      </c>
      <c r="DC99" s="17">
        <v>531.02750000000003</v>
      </c>
      <c r="DD99" s="17">
        <v>2550.0018</v>
      </c>
      <c r="DE99" s="17">
        <v>1813.7401</v>
      </c>
      <c r="DF99" s="18">
        <f>SUM(Table2[[#This Row],[Company Direct Tax Revenue Before Assistance Through FY17]:[Company Direct Tax Revenue Before Assistance FY18 and After]])</f>
        <v>4363.7419</v>
      </c>
      <c r="DG99" s="17">
        <v>335.8707</v>
      </c>
      <c r="DH99" s="17">
        <v>1686.787</v>
      </c>
      <c r="DI99" s="17">
        <v>1147.1759999999999</v>
      </c>
      <c r="DJ99" s="18">
        <f>SUM(Table2[[#This Row],[Indirect and Induced Tax Revenues Through FY17]:[Indirect and Induced Tax Revenues FY18 and After]])</f>
        <v>2833.9629999999997</v>
      </c>
      <c r="DK99" s="17">
        <v>866.89819999999997</v>
      </c>
      <c r="DL99" s="17">
        <v>4236.7888000000003</v>
      </c>
      <c r="DM99" s="17">
        <v>2960.9160999999999</v>
      </c>
      <c r="DN99" s="17">
        <f>SUM(Table2[[#This Row],[TOTAL Tax Revenues Before Assistance Through FY17]:[TOTAL Tax Revenues Before Assistance FY18 and After]])</f>
        <v>7197.7049000000006</v>
      </c>
      <c r="DO99" s="17">
        <v>866.89819999999997</v>
      </c>
      <c r="DP99" s="17">
        <v>4182.9035000000003</v>
      </c>
      <c r="DQ99" s="17">
        <v>2960.9160999999999</v>
      </c>
      <c r="DR99" s="20">
        <f>SUM(Table2[[#This Row],[TOTAL Tax Revenues Net of Assistance Recapture and Penalty Through FY17]:[TOTAL Tax Revenues Net of Assistance Recapture and Penalty FY18 and After]])</f>
        <v>7143.8196000000007</v>
      </c>
      <c r="DS99" s="20">
        <v>0</v>
      </c>
      <c r="DT99" s="20">
        <v>0</v>
      </c>
      <c r="DU99" s="20">
        <v>0</v>
      </c>
      <c r="DV99" s="20">
        <v>0</v>
      </c>
      <c r="DW99" s="15">
        <v>0</v>
      </c>
      <c r="DX99" s="15">
        <v>0</v>
      </c>
      <c r="DY99" s="15">
        <v>151</v>
      </c>
      <c r="DZ99" s="15">
        <v>0</v>
      </c>
      <c r="EA99" s="15">
        <v>0</v>
      </c>
      <c r="EB99" s="15">
        <v>0</v>
      </c>
      <c r="EC99" s="15">
        <v>151</v>
      </c>
      <c r="ED99" s="15">
        <v>0</v>
      </c>
      <c r="EE99" s="15">
        <v>0</v>
      </c>
      <c r="EF99" s="15">
        <v>0</v>
      </c>
      <c r="EG99" s="15">
        <v>100</v>
      </c>
      <c r="EH99" s="15">
        <v>0</v>
      </c>
      <c r="EI99" s="15">
        <f>SUM(Table2[[#This Row],[Total Industrial Employees FY17]:[Total Other Employees FY17]])</f>
        <v>151</v>
      </c>
      <c r="EJ99" s="15">
        <f>SUM(Table2[[#This Row],[Number of Industrial Employees Earning More than Living Wage FY17]:[Number of Other Employees Earning More than Living Wage FY17]])</f>
        <v>151</v>
      </c>
      <c r="EK99" s="15">
        <v>100</v>
      </c>
    </row>
    <row r="100" spans="1:141" x14ac:dyDescent="0.2">
      <c r="A100" s="6">
        <v>94073</v>
      </c>
      <c r="B100" s="6" t="s">
        <v>1597</v>
      </c>
      <c r="C100" s="7" t="s">
        <v>1068</v>
      </c>
      <c r="D100" s="7" t="s">
        <v>19</v>
      </c>
      <c r="E100" s="33">
        <v>3</v>
      </c>
      <c r="F100" s="8" t="s">
        <v>2401</v>
      </c>
      <c r="G100" s="41" t="s">
        <v>2142</v>
      </c>
      <c r="H100" s="35">
        <v>0</v>
      </c>
      <c r="I100" s="35">
        <v>0</v>
      </c>
      <c r="J100" s="39" t="s">
        <v>3306</v>
      </c>
      <c r="K100" s="11" t="s">
        <v>2743</v>
      </c>
      <c r="L100" s="13" t="s">
        <v>3088</v>
      </c>
      <c r="M100" s="13" t="s">
        <v>3089</v>
      </c>
      <c r="N100" s="23">
        <v>2180000000</v>
      </c>
      <c r="O100" s="6" t="s">
        <v>2464</v>
      </c>
      <c r="P100" s="15">
        <v>0</v>
      </c>
      <c r="Q100" s="15">
        <v>0</v>
      </c>
      <c r="R100" s="15">
        <v>0</v>
      </c>
      <c r="S100" s="15">
        <v>0</v>
      </c>
      <c r="T100" s="15">
        <v>0</v>
      </c>
      <c r="U100" s="15">
        <v>0</v>
      </c>
      <c r="V100" s="15">
        <v>0</v>
      </c>
      <c r="W100" s="15">
        <v>272</v>
      </c>
      <c r="X100" s="15">
        <v>0</v>
      </c>
      <c r="Y100" s="15">
        <v>0</v>
      </c>
      <c r="Z100" s="15">
        <v>6008</v>
      </c>
      <c r="AA100" s="15">
        <v>0</v>
      </c>
      <c r="AB100" s="15">
        <v>0</v>
      </c>
      <c r="AC100" s="15">
        <v>0</v>
      </c>
      <c r="AD100" s="15">
        <v>0</v>
      </c>
      <c r="AE100" s="15">
        <v>0</v>
      </c>
      <c r="AF100" s="15">
        <v>0</v>
      </c>
      <c r="AG100" s="15" t="s">
        <v>1860</v>
      </c>
      <c r="AH100" s="15" t="s">
        <v>1861</v>
      </c>
      <c r="AI100" s="17">
        <v>378.27670000000001</v>
      </c>
      <c r="AJ100" s="17">
        <v>415.4975</v>
      </c>
      <c r="AK100" s="17">
        <v>6559.5655999999999</v>
      </c>
      <c r="AL100" s="17">
        <f>SUM(Table2[[#This Row],[Company Direct Land Through FY17]:[Company Direct Land FY18 and After]])</f>
        <v>6975.0631000000003</v>
      </c>
      <c r="AM100" s="17">
        <v>702.51390000000004</v>
      </c>
      <c r="AN100" s="17">
        <v>771.63819999999998</v>
      </c>
      <c r="AO100" s="17">
        <v>12182.0504</v>
      </c>
      <c r="AP100" s="18">
        <f>SUM(Table2[[#This Row],[Company Direct Building Through FY17]:[Company Direct Building FY18 and After]])</f>
        <v>12953.688599999999</v>
      </c>
      <c r="AQ100" s="17">
        <v>0</v>
      </c>
      <c r="AR100" s="17">
        <v>0</v>
      </c>
      <c r="AS100" s="17">
        <v>0</v>
      </c>
      <c r="AT100" s="18">
        <f>SUM(Table2[[#This Row],[Mortgage Recording Tax Through FY17]:[Mortgage Recording Tax FY18 and After]])</f>
        <v>0</v>
      </c>
      <c r="AU100" s="17">
        <v>0</v>
      </c>
      <c r="AV100" s="17">
        <v>0</v>
      </c>
      <c r="AW100" s="17">
        <v>0</v>
      </c>
      <c r="AX100" s="18">
        <f>SUM(Table2[[#This Row],[Pilot Savings Through FY17]:[Pilot Savings FY18 and After]])</f>
        <v>0</v>
      </c>
      <c r="AY100" s="17">
        <v>0</v>
      </c>
      <c r="AZ100" s="17">
        <v>0</v>
      </c>
      <c r="BA100" s="17">
        <v>0</v>
      </c>
      <c r="BB100" s="18">
        <f>SUM(Table2[[#This Row],[Mortgage Recording Tax Exemption Through FY17]:[Mortgage Recording Tax Exemption FY18 and After]])</f>
        <v>0</v>
      </c>
      <c r="BC100" s="17">
        <v>251.13499999999999</v>
      </c>
      <c r="BD100" s="17">
        <v>357.95139999999998</v>
      </c>
      <c r="BE100" s="17">
        <v>-569.22490000000005</v>
      </c>
      <c r="BF100" s="18">
        <f>SUM(Table2[[#This Row],[Indirect and Induced Land Through FY17]:[Indirect and Induced Land FY18 and After]])</f>
        <v>-211.27350000000007</v>
      </c>
      <c r="BG100" s="17">
        <v>466.39359999999999</v>
      </c>
      <c r="BH100" s="17">
        <v>664.76689999999996</v>
      </c>
      <c r="BI100" s="17">
        <v>-1057.1378999999999</v>
      </c>
      <c r="BJ100" s="18">
        <f>SUM(Table2[[#This Row],[Indirect and Induced Building Through FY17]:[Indirect and Induced Building FY18 and After]])</f>
        <v>-392.37099999999998</v>
      </c>
      <c r="BK100" s="17">
        <v>1798.3191999999999</v>
      </c>
      <c r="BL100" s="17">
        <v>2209.8539999999998</v>
      </c>
      <c r="BM100" s="17">
        <v>17115.253199999999</v>
      </c>
      <c r="BN100" s="18">
        <f>SUM(Table2[[#This Row],[TOTAL Real Property Related Taxes Through FY17]:[TOTAL Real Property Related Taxes FY18 and After]])</f>
        <v>19325.107199999999</v>
      </c>
      <c r="BO100" s="17">
        <v>1546.1708000000001</v>
      </c>
      <c r="BP100" s="17">
        <v>2219.6786000000002</v>
      </c>
      <c r="BQ100" s="17">
        <v>0</v>
      </c>
      <c r="BR100" s="18">
        <f>SUM(Table2[[#This Row],[Company Direct Through FY17]:[Company Direct FY18 and After]])</f>
        <v>2219.6786000000002</v>
      </c>
      <c r="BS100" s="17">
        <v>0</v>
      </c>
      <c r="BT100" s="17">
        <v>0</v>
      </c>
      <c r="BU100" s="17">
        <v>0</v>
      </c>
      <c r="BV100" s="18">
        <f>SUM(Table2[[#This Row],[Sales Tax Exemption Through FY17]:[Sales Tax Exemption FY18 and After]])</f>
        <v>0</v>
      </c>
      <c r="BW100" s="17">
        <v>0</v>
      </c>
      <c r="BX100" s="17">
        <v>0</v>
      </c>
      <c r="BY100" s="17">
        <v>0</v>
      </c>
      <c r="BZ100" s="17">
        <f>SUM(Table2[[#This Row],[Energy Tax Savings Through FY17]:[Energy Tax Savings FY18 and After]])</f>
        <v>0</v>
      </c>
      <c r="CA100" s="17">
        <v>0</v>
      </c>
      <c r="CB100" s="17">
        <v>0</v>
      </c>
      <c r="CC100" s="17">
        <v>0</v>
      </c>
      <c r="CD100" s="18">
        <f>SUM(Table2[[#This Row],[Tax Exempt Bond Savings Through FY17]:[Tax Exempt Bond Savings FY18 and After]])</f>
        <v>0</v>
      </c>
      <c r="CE100" s="17">
        <v>718.65880000000004</v>
      </c>
      <c r="CF100" s="17">
        <v>1029.8242</v>
      </c>
      <c r="CG100" s="17">
        <v>12462.0121</v>
      </c>
      <c r="CH100" s="18">
        <f>SUM(Table2[[#This Row],[Indirect and Induced Through FY17]:[Indirect and Induced FY18 and After]])</f>
        <v>13491.836299999999</v>
      </c>
      <c r="CI100" s="17">
        <v>2264.8296</v>
      </c>
      <c r="CJ100" s="17">
        <v>3249.5028000000002</v>
      </c>
      <c r="CK100" s="17">
        <v>12462.0121</v>
      </c>
      <c r="CL100" s="18">
        <f>SUM(Table2[[#This Row],[TOTAL Income Consumption Use Taxes Through FY17]:[TOTAL Income Consumption Use Taxes FY18 and After]])</f>
        <v>15711.5149</v>
      </c>
      <c r="CM100" s="17">
        <v>0</v>
      </c>
      <c r="CN100" s="17">
        <v>0</v>
      </c>
      <c r="CO100" s="17">
        <v>0</v>
      </c>
      <c r="CP100" s="18">
        <f>SUM(Table2[[#This Row],[Assistance Provided Through FY17]:[Assistance Provided FY18 and After]])</f>
        <v>0</v>
      </c>
      <c r="CQ100" s="17">
        <v>0</v>
      </c>
      <c r="CR100" s="17">
        <v>0</v>
      </c>
      <c r="CS100" s="17">
        <v>0</v>
      </c>
      <c r="CT100" s="18">
        <f>SUM(Table2[[#This Row],[Recapture Cancellation Reduction Amount Through FY17]:[Recapture Cancellation Reduction Amount FY18 and After]])</f>
        <v>0</v>
      </c>
      <c r="CU100" s="17">
        <v>0</v>
      </c>
      <c r="CV100" s="17">
        <v>0</v>
      </c>
      <c r="CW100" s="17">
        <v>0</v>
      </c>
      <c r="CX100" s="18">
        <f>SUM(Table2[[#This Row],[Penalty Paid Through FY17]:[Penalty Paid FY18 and After]])</f>
        <v>0</v>
      </c>
      <c r="CY100" s="17">
        <v>0</v>
      </c>
      <c r="CZ100" s="17">
        <v>0</v>
      </c>
      <c r="DA100" s="17">
        <v>0</v>
      </c>
      <c r="DB100" s="18">
        <f>SUM(Table2[[#This Row],[TOTAL Assistance Net of Recapture Penalties Through FY17]:[TOTAL Assistance Net of Recapture Penalties FY18 and After]])</f>
        <v>0</v>
      </c>
      <c r="DC100" s="17">
        <v>2626.9614000000001</v>
      </c>
      <c r="DD100" s="17">
        <v>3406.8143</v>
      </c>
      <c r="DE100" s="17">
        <v>18741.616000000002</v>
      </c>
      <c r="DF100" s="18">
        <f>SUM(Table2[[#This Row],[Company Direct Tax Revenue Before Assistance Through FY17]:[Company Direct Tax Revenue Before Assistance FY18 and After]])</f>
        <v>22148.4303</v>
      </c>
      <c r="DG100" s="17">
        <v>1436.1874</v>
      </c>
      <c r="DH100" s="17">
        <v>2052.5425</v>
      </c>
      <c r="DI100" s="17">
        <v>10835.649299999999</v>
      </c>
      <c r="DJ100" s="18">
        <f>SUM(Table2[[#This Row],[Indirect and Induced Tax Revenues Through FY17]:[Indirect and Induced Tax Revenues FY18 and After]])</f>
        <v>12888.191799999999</v>
      </c>
      <c r="DK100" s="17">
        <v>4063.1487999999999</v>
      </c>
      <c r="DL100" s="17">
        <v>5459.3567999999996</v>
      </c>
      <c r="DM100" s="17">
        <v>29577.265299999999</v>
      </c>
      <c r="DN100" s="17">
        <f>SUM(Table2[[#This Row],[TOTAL Tax Revenues Before Assistance Through FY17]:[TOTAL Tax Revenues Before Assistance FY18 and After]])</f>
        <v>35036.622100000001</v>
      </c>
      <c r="DO100" s="17">
        <v>4063.1487999999999</v>
      </c>
      <c r="DP100" s="17">
        <v>5459.3567999999996</v>
      </c>
      <c r="DQ100" s="17">
        <v>29577.265299999999</v>
      </c>
      <c r="DR100" s="20">
        <f>SUM(Table2[[#This Row],[TOTAL Tax Revenues Net of Assistance Recapture and Penalty Through FY17]:[TOTAL Tax Revenues Net of Assistance Recapture and Penalty FY18 and After]])</f>
        <v>35036.622100000001</v>
      </c>
      <c r="DS100" s="20">
        <v>0</v>
      </c>
      <c r="DT100" s="20">
        <v>0</v>
      </c>
      <c r="DU100" s="20">
        <v>0</v>
      </c>
      <c r="DV100" s="20">
        <v>0</v>
      </c>
      <c r="DW100" s="15">
        <v>0</v>
      </c>
      <c r="DX100" s="15">
        <v>0</v>
      </c>
      <c r="DY100" s="15">
        <v>0</v>
      </c>
      <c r="DZ100" s="15">
        <v>0</v>
      </c>
      <c r="EA100" s="15">
        <v>0</v>
      </c>
      <c r="EB100" s="15">
        <v>0</v>
      </c>
      <c r="EC100" s="15">
        <v>0</v>
      </c>
      <c r="ED100" s="15">
        <v>0</v>
      </c>
      <c r="EE100" s="15">
        <v>0</v>
      </c>
      <c r="EF100" s="15">
        <v>0</v>
      </c>
      <c r="EG100" s="15">
        <v>0</v>
      </c>
      <c r="EH100" s="15">
        <v>0</v>
      </c>
      <c r="EI100" s="15">
        <f>SUM(Table2[[#This Row],[Total Industrial Employees FY17]:[Total Other Employees FY17]])</f>
        <v>0</v>
      </c>
      <c r="EJ100" s="15">
        <f>SUM(Table2[[#This Row],[Number of Industrial Employees Earning More than Living Wage FY17]:[Number of Other Employees Earning More than Living Wage FY17]])</f>
        <v>0</v>
      </c>
      <c r="EK100" s="15">
        <v>0</v>
      </c>
    </row>
    <row r="101" spans="1:141" x14ac:dyDescent="0.2">
      <c r="A101" s="6">
        <v>94093</v>
      </c>
      <c r="B101" s="6" t="s">
        <v>1609</v>
      </c>
      <c r="C101" s="7" t="s">
        <v>258</v>
      </c>
      <c r="D101" s="7" t="s">
        <v>12</v>
      </c>
      <c r="E101" s="33">
        <v>26</v>
      </c>
      <c r="F101" s="8" t="s">
        <v>2075</v>
      </c>
      <c r="G101" s="41" t="s">
        <v>2005</v>
      </c>
      <c r="H101" s="35">
        <v>65380</v>
      </c>
      <c r="I101" s="35">
        <v>57711</v>
      </c>
      <c r="J101" s="39" t="s">
        <v>3366</v>
      </c>
      <c r="K101" s="11" t="s">
        <v>2453</v>
      </c>
      <c r="L101" s="13" t="s">
        <v>3112</v>
      </c>
      <c r="M101" s="13" t="s">
        <v>3113</v>
      </c>
      <c r="N101" s="23">
        <v>26250000</v>
      </c>
      <c r="O101" s="6" t="s">
        <v>2458</v>
      </c>
      <c r="P101" s="15">
        <v>0</v>
      </c>
      <c r="Q101" s="15">
        <v>5</v>
      </c>
      <c r="R101" s="15">
        <v>59</v>
      </c>
      <c r="S101" s="15">
        <v>0</v>
      </c>
      <c r="T101" s="15">
        <v>22</v>
      </c>
      <c r="U101" s="15">
        <v>86</v>
      </c>
      <c r="V101" s="15">
        <v>83</v>
      </c>
      <c r="W101" s="15">
        <v>20</v>
      </c>
      <c r="X101" s="15">
        <v>0</v>
      </c>
      <c r="Y101" s="15">
        <v>0</v>
      </c>
      <c r="Z101" s="15">
        <v>22</v>
      </c>
      <c r="AA101" s="15">
        <v>77</v>
      </c>
      <c r="AB101" s="15">
        <v>0</v>
      </c>
      <c r="AC101" s="15">
        <v>0</v>
      </c>
      <c r="AD101" s="15">
        <v>0</v>
      </c>
      <c r="AE101" s="15">
        <v>0</v>
      </c>
      <c r="AF101" s="15">
        <v>77</v>
      </c>
      <c r="AG101" s="15" t="s">
        <v>1860</v>
      </c>
      <c r="AH101" s="15" t="s">
        <v>1861</v>
      </c>
      <c r="AI101" s="17">
        <v>155.70009999999999</v>
      </c>
      <c r="AJ101" s="17">
        <v>327.73689999999999</v>
      </c>
      <c r="AK101" s="17">
        <v>2497.8996999999999</v>
      </c>
      <c r="AL101" s="17">
        <f>SUM(Table2[[#This Row],[Company Direct Land Through FY17]:[Company Direct Land FY18 and After]])</f>
        <v>2825.6365999999998</v>
      </c>
      <c r="AM101" s="17">
        <v>63.526800000000001</v>
      </c>
      <c r="AN101" s="17">
        <v>219.73150000000001</v>
      </c>
      <c r="AO101" s="17">
        <v>1019.1609999999999</v>
      </c>
      <c r="AP101" s="18">
        <f>SUM(Table2[[#This Row],[Company Direct Building Through FY17]:[Company Direct Building FY18 and After]])</f>
        <v>1238.8924999999999</v>
      </c>
      <c r="AQ101" s="17">
        <v>0</v>
      </c>
      <c r="AR101" s="17">
        <v>184.58619999999999</v>
      </c>
      <c r="AS101" s="17">
        <v>0</v>
      </c>
      <c r="AT101" s="18">
        <f>SUM(Table2[[#This Row],[Mortgage Recording Tax Through FY17]:[Mortgage Recording Tax FY18 and After]])</f>
        <v>184.58619999999999</v>
      </c>
      <c r="AU101" s="17">
        <v>0</v>
      </c>
      <c r="AV101" s="17">
        <v>0</v>
      </c>
      <c r="AW101" s="17">
        <v>0</v>
      </c>
      <c r="AX101" s="18">
        <f>SUM(Table2[[#This Row],[Pilot Savings Through FY17]:[Pilot Savings FY18 and After]])</f>
        <v>0</v>
      </c>
      <c r="AY101" s="17">
        <v>0</v>
      </c>
      <c r="AZ101" s="17">
        <v>184.58619999999999</v>
      </c>
      <c r="BA101" s="17">
        <v>0</v>
      </c>
      <c r="BB101" s="18">
        <f>SUM(Table2[[#This Row],[Mortgage Recording Tax Exemption Through FY17]:[Mortgage Recording Tax Exemption FY18 and After]])</f>
        <v>184.58619999999999</v>
      </c>
      <c r="BC101" s="17">
        <v>101.1932</v>
      </c>
      <c r="BD101" s="17">
        <v>103.6973</v>
      </c>
      <c r="BE101" s="17">
        <v>1288.4754</v>
      </c>
      <c r="BF101" s="18">
        <f>SUM(Table2[[#This Row],[Indirect and Induced Land Through FY17]:[Indirect and Induced Land FY18 and After]])</f>
        <v>1392.1727000000001</v>
      </c>
      <c r="BG101" s="17">
        <v>187.93020000000001</v>
      </c>
      <c r="BH101" s="17">
        <v>192.5805</v>
      </c>
      <c r="BI101" s="17">
        <v>2392.8780999999999</v>
      </c>
      <c r="BJ101" s="18">
        <f>SUM(Table2[[#This Row],[Indirect and Induced Building Through FY17]:[Indirect and Induced Building FY18 and After]])</f>
        <v>2585.4585999999999</v>
      </c>
      <c r="BK101" s="17">
        <v>508.3503</v>
      </c>
      <c r="BL101" s="17">
        <v>843.74620000000004</v>
      </c>
      <c r="BM101" s="17">
        <v>7198.4142000000002</v>
      </c>
      <c r="BN101" s="18">
        <f>SUM(Table2[[#This Row],[TOTAL Real Property Related Taxes Through FY17]:[TOTAL Real Property Related Taxes FY18 and After]])</f>
        <v>8042.1604000000007</v>
      </c>
      <c r="BO101" s="17">
        <v>736.41780000000006</v>
      </c>
      <c r="BP101" s="17">
        <v>755.55880000000002</v>
      </c>
      <c r="BQ101" s="17">
        <v>9810.2806</v>
      </c>
      <c r="BR101" s="18">
        <f>SUM(Table2[[#This Row],[Company Direct Through FY17]:[Company Direct FY18 and After]])</f>
        <v>10565.839400000001</v>
      </c>
      <c r="BS101" s="17">
        <v>147.22210000000001</v>
      </c>
      <c r="BT101" s="17">
        <v>138.56200000000001</v>
      </c>
      <c r="BU101" s="17">
        <v>301.97629999999998</v>
      </c>
      <c r="BV101" s="18">
        <f>SUM(Table2[[#This Row],[Sales Tax Exemption Through FY17]:[Sales Tax Exemption FY18 and After]])</f>
        <v>440.53829999999999</v>
      </c>
      <c r="BW101" s="17">
        <v>0</v>
      </c>
      <c r="BX101" s="17">
        <v>0</v>
      </c>
      <c r="BY101" s="17">
        <v>0</v>
      </c>
      <c r="BZ101" s="17">
        <f>SUM(Table2[[#This Row],[Energy Tax Savings Through FY17]:[Energy Tax Savings FY18 and After]])</f>
        <v>0</v>
      </c>
      <c r="CA101" s="17">
        <v>0</v>
      </c>
      <c r="CB101" s="17">
        <v>0</v>
      </c>
      <c r="CC101" s="17">
        <v>0</v>
      </c>
      <c r="CD101" s="18">
        <f>SUM(Table2[[#This Row],[Tax Exempt Bond Savings Through FY17]:[Tax Exempt Bond Savings FY18 and After]])</f>
        <v>0</v>
      </c>
      <c r="CE101" s="17">
        <v>318.18400000000003</v>
      </c>
      <c r="CF101" s="17">
        <v>326.37990000000002</v>
      </c>
      <c r="CG101" s="17">
        <v>5104.6320999999998</v>
      </c>
      <c r="CH101" s="18">
        <f>SUM(Table2[[#This Row],[Indirect and Induced Through FY17]:[Indirect and Induced FY18 and After]])</f>
        <v>5431.0119999999997</v>
      </c>
      <c r="CI101" s="17">
        <v>907.37969999999996</v>
      </c>
      <c r="CJ101" s="17">
        <v>943.37670000000003</v>
      </c>
      <c r="CK101" s="17">
        <v>14612.936400000001</v>
      </c>
      <c r="CL101" s="18">
        <f>SUM(Table2[[#This Row],[TOTAL Income Consumption Use Taxes Through FY17]:[TOTAL Income Consumption Use Taxes FY18 and After]])</f>
        <v>15556.313100000001</v>
      </c>
      <c r="CM101" s="17">
        <v>147.22210000000001</v>
      </c>
      <c r="CN101" s="17">
        <v>323.14819999999997</v>
      </c>
      <c r="CO101" s="17">
        <v>301.97629999999998</v>
      </c>
      <c r="CP101" s="18">
        <f>SUM(Table2[[#This Row],[Assistance Provided Through FY17]:[Assistance Provided FY18 and After]])</f>
        <v>625.1244999999999</v>
      </c>
      <c r="CQ101" s="17">
        <v>1.4995000000000001</v>
      </c>
      <c r="CR101" s="17">
        <v>1.4113</v>
      </c>
      <c r="CS101" s="17">
        <v>0</v>
      </c>
      <c r="CT101" s="18">
        <f>SUM(Table2[[#This Row],[Recapture Cancellation Reduction Amount Through FY17]:[Recapture Cancellation Reduction Amount FY18 and After]])</f>
        <v>1.4113</v>
      </c>
      <c r="CU101" s="17">
        <v>0</v>
      </c>
      <c r="CV101" s="17">
        <v>0</v>
      </c>
      <c r="CW101" s="17">
        <v>0</v>
      </c>
      <c r="CX101" s="18">
        <f>SUM(Table2[[#This Row],[Penalty Paid Through FY17]:[Penalty Paid FY18 and After]])</f>
        <v>0</v>
      </c>
      <c r="CY101" s="17">
        <v>145.7226</v>
      </c>
      <c r="CZ101" s="17">
        <v>321.73689999999999</v>
      </c>
      <c r="DA101" s="17">
        <v>301.97629999999998</v>
      </c>
      <c r="DB101" s="18">
        <f>SUM(Table2[[#This Row],[TOTAL Assistance Net of Recapture Penalties Through FY17]:[TOTAL Assistance Net of Recapture Penalties FY18 and After]])</f>
        <v>623.71319999999992</v>
      </c>
      <c r="DC101" s="17">
        <v>955.64469999999994</v>
      </c>
      <c r="DD101" s="17">
        <v>1487.6134</v>
      </c>
      <c r="DE101" s="17">
        <v>13327.3413</v>
      </c>
      <c r="DF101" s="18">
        <f>SUM(Table2[[#This Row],[Company Direct Tax Revenue Before Assistance Through FY17]:[Company Direct Tax Revenue Before Assistance FY18 and After]])</f>
        <v>14814.9547</v>
      </c>
      <c r="DG101" s="17">
        <v>607.30740000000003</v>
      </c>
      <c r="DH101" s="17">
        <v>622.65769999999998</v>
      </c>
      <c r="DI101" s="17">
        <v>8785.9856</v>
      </c>
      <c r="DJ101" s="18">
        <f>SUM(Table2[[#This Row],[Indirect and Induced Tax Revenues Through FY17]:[Indirect and Induced Tax Revenues FY18 and After]])</f>
        <v>9408.6432999999997</v>
      </c>
      <c r="DK101" s="17">
        <v>1562.9521</v>
      </c>
      <c r="DL101" s="17">
        <v>2110.2710999999999</v>
      </c>
      <c r="DM101" s="17">
        <v>22113.3269</v>
      </c>
      <c r="DN101" s="17">
        <f>SUM(Table2[[#This Row],[TOTAL Tax Revenues Before Assistance Through FY17]:[TOTAL Tax Revenues Before Assistance FY18 and After]])</f>
        <v>24223.597999999998</v>
      </c>
      <c r="DO101" s="17">
        <v>1417.2294999999999</v>
      </c>
      <c r="DP101" s="17">
        <v>1788.5342000000001</v>
      </c>
      <c r="DQ101" s="17">
        <v>21811.350600000002</v>
      </c>
      <c r="DR101" s="20">
        <f>SUM(Table2[[#This Row],[TOTAL Tax Revenues Net of Assistance Recapture and Penalty Through FY17]:[TOTAL Tax Revenues Net of Assistance Recapture and Penalty FY18 and After]])</f>
        <v>23599.8848</v>
      </c>
      <c r="DS101" s="20">
        <v>0</v>
      </c>
      <c r="DT101" s="20">
        <v>0</v>
      </c>
      <c r="DU101" s="20">
        <v>0</v>
      </c>
      <c r="DV101" s="20">
        <v>0</v>
      </c>
      <c r="DW101" s="15">
        <v>0</v>
      </c>
      <c r="DX101" s="15">
        <v>0</v>
      </c>
      <c r="DY101" s="15">
        <v>0</v>
      </c>
      <c r="DZ101" s="15">
        <v>86</v>
      </c>
      <c r="EA101" s="15">
        <v>0</v>
      </c>
      <c r="EB101" s="15">
        <v>0</v>
      </c>
      <c r="EC101" s="15">
        <v>0</v>
      </c>
      <c r="ED101" s="15">
        <v>86</v>
      </c>
      <c r="EE101" s="15">
        <v>0</v>
      </c>
      <c r="EF101" s="15">
        <v>0</v>
      </c>
      <c r="EG101" s="15">
        <v>0</v>
      </c>
      <c r="EH101" s="15">
        <v>100</v>
      </c>
      <c r="EI101" s="15">
        <f>SUM(Table2[[#This Row],[Total Industrial Employees FY17]:[Total Other Employees FY17]])</f>
        <v>86</v>
      </c>
      <c r="EJ101" s="15">
        <f>SUM(Table2[[#This Row],[Number of Industrial Employees Earning More than Living Wage FY17]:[Number of Other Employees Earning More than Living Wage FY17]])</f>
        <v>86</v>
      </c>
      <c r="EK101" s="15">
        <v>100</v>
      </c>
    </row>
    <row r="102" spans="1:141" x14ac:dyDescent="0.2">
      <c r="A102" s="6">
        <v>93091</v>
      </c>
      <c r="B102" s="6" t="s">
        <v>383</v>
      </c>
      <c r="C102" s="7" t="s">
        <v>384</v>
      </c>
      <c r="D102" s="7" t="s">
        <v>12</v>
      </c>
      <c r="E102" s="33">
        <v>30</v>
      </c>
      <c r="F102" s="8" t="s">
        <v>2120</v>
      </c>
      <c r="G102" s="41" t="s">
        <v>2121</v>
      </c>
      <c r="H102" s="35">
        <v>32000</v>
      </c>
      <c r="I102" s="35">
        <v>21000</v>
      </c>
      <c r="J102" s="39" t="s">
        <v>3256</v>
      </c>
      <c r="K102" s="11" t="s">
        <v>2453</v>
      </c>
      <c r="L102" s="13" t="s">
        <v>2710</v>
      </c>
      <c r="M102" s="13" t="s">
        <v>2668</v>
      </c>
      <c r="N102" s="23">
        <v>5523500</v>
      </c>
      <c r="O102" s="6" t="s">
        <v>2458</v>
      </c>
      <c r="P102" s="15">
        <v>0</v>
      </c>
      <c r="Q102" s="15">
        <v>0</v>
      </c>
      <c r="R102" s="15">
        <v>161</v>
      </c>
      <c r="S102" s="15">
        <v>0</v>
      </c>
      <c r="T102" s="15">
        <v>0</v>
      </c>
      <c r="U102" s="15">
        <v>161</v>
      </c>
      <c r="V102" s="15">
        <v>161</v>
      </c>
      <c r="W102" s="15">
        <v>0</v>
      </c>
      <c r="X102" s="15">
        <v>0</v>
      </c>
      <c r="Y102" s="15">
        <v>0</v>
      </c>
      <c r="Z102" s="15">
        <v>7</v>
      </c>
      <c r="AA102" s="15">
        <v>60</v>
      </c>
      <c r="AB102" s="15">
        <v>0</v>
      </c>
      <c r="AC102" s="15">
        <v>0</v>
      </c>
      <c r="AD102" s="15">
        <v>0</v>
      </c>
      <c r="AE102" s="15">
        <v>0</v>
      </c>
      <c r="AF102" s="15">
        <v>60</v>
      </c>
      <c r="AG102" s="15" t="s">
        <v>1860</v>
      </c>
      <c r="AH102" s="15" t="s">
        <v>1861</v>
      </c>
      <c r="AI102" s="17">
        <v>29.254300000000001</v>
      </c>
      <c r="AJ102" s="17">
        <v>255.9494</v>
      </c>
      <c r="AK102" s="17">
        <v>173.66319999999999</v>
      </c>
      <c r="AL102" s="17">
        <f>SUM(Table2[[#This Row],[Company Direct Land Through FY17]:[Company Direct Land FY18 and After]])</f>
        <v>429.61259999999999</v>
      </c>
      <c r="AM102" s="17">
        <v>133.4504</v>
      </c>
      <c r="AN102" s="17">
        <v>297.80549999999999</v>
      </c>
      <c r="AO102" s="17">
        <v>792.20749999999998</v>
      </c>
      <c r="AP102" s="18">
        <f>SUM(Table2[[#This Row],[Company Direct Building Through FY17]:[Company Direct Building FY18 and After]])</f>
        <v>1090.0129999999999</v>
      </c>
      <c r="AQ102" s="17">
        <v>0</v>
      </c>
      <c r="AR102" s="17">
        <v>54.905000000000001</v>
      </c>
      <c r="AS102" s="17">
        <v>0</v>
      </c>
      <c r="AT102" s="18">
        <f>SUM(Table2[[#This Row],[Mortgage Recording Tax Through FY17]:[Mortgage Recording Tax FY18 and After]])</f>
        <v>54.905000000000001</v>
      </c>
      <c r="AU102" s="17">
        <v>87.3048</v>
      </c>
      <c r="AV102" s="17">
        <v>374.7996</v>
      </c>
      <c r="AW102" s="17">
        <v>518.27179999999998</v>
      </c>
      <c r="AX102" s="18">
        <f>SUM(Table2[[#This Row],[Pilot Savings Through FY17]:[Pilot Savings FY18 and After]])</f>
        <v>893.07140000000004</v>
      </c>
      <c r="AY102" s="17">
        <v>0</v>
      </c>
      <c r="AZ102" s="17">
        <v>54.905000000000001</v>
      </c>
      <c r="BA102" s="17">
        <v>0</v>
      </c>
      <c r="BB102" s="18">
        <f>SUM(Table2[[#This Row],[Mortgage Recording Tax Exemption Through FY17]:[Mortgage Recording Tax Exemption FY18 and After]])</f>
        <v>54.905000000000001</v>
      </c>
      <c r="BC102" s="17">
        <v>162.99209999999999</v>
      </c>
      <c r="BD102" s="17">
        <v>946.62959999999998</v>
      </c>
      <c r="BE102" s="17">
        <v>967.57690000000002</v>
      </c>
      <c r="BF102" s="18">
        <f>SUM(Table2[[#This Row],[Indirect and Induced Land Through FY17]:[Indirect and Induced Land FY18 and After]])</f>
        <v>1914.2065</v>
      </c>
      <c r="BG102" s="17">
        <v>302.6995</v>
      </c>
      <c r="BH102" s="17">
        <v>1758.0259000000001</v>
      </c>
      <c r="BI102" s="17">
        <v>1796.9285</v>
      </c>
      <c r="BJ102" s="18">
        <f>SUM(Table2[[#This Row],[Indirect and Induced Building Through FY17]:[Indirect and Induced Building FY18 and After]])</f>
        <v>3554.9544000000001</v>
      </c>
      <c r="BK102" s="17">
        <v>541.0915</v>
      </c>
      <c r="BL102" s="17">
        <v>2883.6107999999999</v>
      </c>
      <c r="BM102" s="17">
        <v>3212.1043</v>
      </c>
      <c r="BN102" s="18">
        <f>SUM(Table2[[#This Row],[TOTAL Real Property Related Taxes Through FY17]:[TOTAL Real Property Related Taxes FY18 and After]])</f>
        <v>6095.7150999999994</v>
      </c>
      <c r="BO102" s="17">
        <v>1186.1594</v>
      </c>
      <c r="BP102" s="17">
        <v>6832.7875999999997</v>
      </c>
      <c r="BQ102" s="17">
        <v>7041.4501</v>
      </c>
      <c r="BR102" s="18">
        <f>SUM(Table2[[#This Row],[Company Direct Through FY17]:[Company Direct FY18 and After]])</f>
        <v>13874.2377</v>
      </c>
      <c r="BS102" s="17">
        <v>0</v>
      </c>
      <c r="BT102" s="17">
        <v>90.2624</v>
      </c>
      <c r="BU102" s="17">
        <v>0</v>
      </c>
      <c r="BV102" s="18">
        <f>SUM(Table2[[#This Row],[Sales Tax Exemption Through FY17]:[Sales Tax Exemption FY18 and After]])</f>
        <v>90.2624</v>
      </c>
      <c r="BW102" s="17">
        <v>0</v>
      </c>
      <c r="BX102" s="17">
        <v>0</v>
      </c>
      <c r="BY102" s="17">
        <v>0</v>
      </c>
      <c r="BZ102" s="17">
        <f>SUM(Table2[[#This Row],[Energy Tax Savings Through FY17]:[Energy Tax Savings FY18 and After]])</f>
        <v>0</v>
      </c>
      <c r="CA102" s="17">
        <v>0</v>
      </c>
      <c r="CB102" s="17">
        <v>0</v>
      </c>
      <c r="CC102" s="17">
        <v>0</v>
      </c>
      <c r="CD102" s="18">
        <f>SUM(Table2[[#This Row],[Tax Exempt Bond Savings Through FY17]:[Tax Exempt Bond Savings FY18 and After]])</f>
        <v>0</v>
      </c>
      <c r="CE102" s="17">
        <v>512.49959999999999</v>
      </c>
      <c r="CF102" s="17">
        <v>3331.0981999999999</v>
      </c>
      <c r="CG102" s="17">
        <v>3042.3742999999999</v>
      </c>
      <c r="CH102" s="18">
        <f>SUM(Table2[[#This Row],[Indirect and Induced Through FY17]:[Indirect and Induced FY18 and After]])</f>
        <v>6373.4724999999999</v>
      </c>
      <c r="CI102" s="17">
        <v>1698.6590000000001</v>
      </c>
      <c r="CJ102" s="17">
        <v>10073.6234</v>
      </c>
      <c r="CK102" s="17">
        <v>10083.8244</v>
      </c>
      <c r="CL102" s="18">
        <f>SUM(Table2[[#This Row],[TOTAL Income Consumption Use Taxes Through FY17]:[TOTAL Income Consumption Use Taxes FY18 and After]])</f>
        <v>20157.447800000002</v>
      </c>
      <c r="CM102" s="17">
        <v>87.3048</v>
      </c>
      <c r="CN102" s="17">
        <v>519.96699999999998</v>
      </c>
      <c r="CO102" s="17">
        <v>518.27179999999998</v>
      </c>
      <c r="CP102" s="18">
        <f>SUM(Table2[[#This Row],[Assistance Provided Through FY17]:[Assistance Provided FY18 and After]])</f>
        <v>1038.2388000000001</v>
      </c>
      <c r="CQ102" s="17">
        <v>0</v>
      </c>
      <c r="CR102" s="17">
        <v>0</v>
      </c>
      <c r="CS102" s="17">
        <v>0</v>
      </c>
      <c r="CT102" s="18">
        <f>SUM(Table2[[#This Row],[Recapture Cancellation Reduction Amount Through FY17]:[Recapture Cancellation Reduction Amount FY18 and After]])</f>
        <v>0</v>
      </c>
      <c r="CU102" s="17">
        <v>0</v>
      </c>
      <c r="CV102" s="17">
        <v>0</v>
      </c>
      <c r="CW102" s="17">
        <v>0</v>
      </c>
      <c r="CX102" s="18">
        <f>SUM(Table2[[#This Row],[Penalty Paid Through FY17]:[Penalty Paid FY18 and After]])</f>
        <v>0</v>
      </c>
      <c r="CY102" s="17">
        <v>87.3048</v>
      </c>
      <c r="CZ102" s="17">
        <v>519.96699999999998</v>
      </c>
      <c r="DA102" s="17">
        <v>518.27179999999998</v>
      </c>
      <c r="DB102" s="18">
        <f>SUM(Table2[[#This Row],[TOTAL Assistance Net of Recapture Penalties Through FY17]:[TOTAL Assistance Net of Recapture Penalties FY18 and After]])</f>
        <v>1038.2388000000001</v>
      </c>
      <c r="DC102" s="17">
        <v>1348.8641</v>
      </c>
      <c r="DD102" s="17">
        <v>7441.4475000000002</v>
      </c>
      <c r="DE102" s="17">
        <v>8007.3208000000004</v>
      </c>
      <c r="DF102" s="18">
        <f>SUM(Table2[[#This Row],[Company Direct Tax Revenue Before Assistance Through FY17]:[Company Direct Tax Revenue Before Assistance FY18 and After]])</f>
        <v>15448.7683</v>
      </c>
      <c r="DG102" s="17">
        <v>978.19119999999998</v>
      </c>
      <c r="DH102" s="17">
        <v>6035.7537000000002</v>
      </c>
      <c r="DI102" s="17">
        <v>5806.8797000000004</v>
      </c>
      <c r="DJ102" s="18">
        <f>SUM(Table2[[#This Row],[Indirect and Induced Tax Revenues Through FY17]:[Indirect and Induced Tax Revenues FY18 and After]])</f>
        <v>11842.633400000001</v>
      </c>
      <c r="DK102" s="17">
        <v>2327.0553</v>
      </c>
      <c r="DL102" s="17">
        <v>13477.2012</v>
      </c>
      <c r="DM102" s="17">
        <v>13814.200500000001</v>
      </c>
      <c r="DN102" s="17">
        <f>SUM(Table2[[#This Row],[TOTAL Tax Revenues Before Assistance Through FY17]:[TOTAL Tax Revenues Before Assistance FY18 and After]])</f>
        <v>27291.401700000002</v>
      </c>
      <c r="DO102" s="17">
        <v>2239.7505000000001</v>
      </c>
      <c r="DP102" s="17">
        <v>12957.234200000001</v>
      </c>
      <c r="DQ102" s="17">
        <v>13295.9287</v>
      </c>
      <c r="DR102" s="20">
        <f>SUM(Table2[[#This Row],[TOTAL Tax Revenues Net of Assistance Recapture and Penalty Through FY17]:[TOTAL Tax Revenues Net of Assistance Recapture and Penalty FY18 and After]])</f>
        <v>26253.162900000003</v>
      </c>
      <c r="DS102" s="20">
        <v>0</v>
      </c>
      <c r="DT102" s="20">
        <v>0</v>
      </c>
      <c r="DU102" s="20">
        <v>0</v>
      </c>
      <c r="DV102" s="20">
        <v>0</v>
      </c>
      <c r="DW102" s="15">
        <v>0</v>
      </c>
      <c r="DX102" s="15">
        <v>0</v>
      </c>
      <c r="DY102" s="15">
        <v>0</v>
      </c>
      <c r="DZ102" s="15">
        <v>161</v>
      </c>
      <c r="EA102" s="15">
        <v>0</v>
      </c>
      <c r="EB102" s="15">
        <v>0</v>
      </c>
      <c r="EC102" s="15">
        <v>0</v>
      </c>
      <c r="ED102" s="15">
        <v>161</v>
      </c>
      <c r="EE102" s="15">
        <v>0</v>
      </c>
      <c r="EF102" s="15">
        <v>0</v>
      </c>
      <c r="EG102" s="15">
        <v>0</v>
      </c>
      <c r="EH102" s="15">
        <v>100</v>
      </c>
      <c r="EI102" s="15">
        <f>SUM(Table2[[#This Row],[Total Industrial Employees FY17]:[Total Other Employees FY17]])</f>
        <v>161</v>
      </c>
      <c r="EJ102" s="15">
        <f>SUM(Table2[[#This Row],[Number of Industrial Employees Earning More than Living Wage FY17]:[Number of Other Employees Earning More than Living Wage FY17]])</f>
        <v>161</v>
      </c>
      <c r="EK102" s="15">
        <v>100</v>
      </c>
    </row>
    <row r="103" spans="1:141" x14ac:dyDescent="0.2">
      <c r="A103" s="6">
        <v>94097</v>
      </c>
      <c r="B103" s="6" t="s">
        <v>1613</v>
      </c>
      <c r="C103" s="7" t="s">
        <v>1654</v>
      </c>
      <c r="D103" s="7" t="s">
        <v>19</v>
      </c>
      <c r="E103" s="33">
        <v>5</v>
      </c>
      <c r="F103" s="8" t="s">
        <v>2417</v>
      </c>
      <c r="G103" s="41" t="s">
        <v>1934</v>
      </c>
      <c r="H103" s="35">
        <v>7552</v>
      </c>
      <c r="I103" s="35">
        <v>92000</v>
      </c>
      <c r="J103" s="39" t="s">
        <v>3362</v>
      </c>
      <c r="K103" s="11" t="s">
        <v>2895</v>
      </c>
      <c r="L103" s="13" t="s">
        <v>3118</v>
      </c>
      <c r="M103" s="13" t="s">
        <v>3089</v>
      </c>
      <c r="N103" s="23">
        <v>50000000</v>
      </c>
      <c r="O103" s="6" t="s">
        <v>2503</v>
      </c>
      <c r="P103" s="15">
        <v>0</v>
      </c>
      <c r="Q103" s="15">
        <v>0</v>
      </c>
      <c r="R103" s="15">
        <v>0</v>
      </c>
      <c r="S103" s="15">
        <v>0</v>
      </c>
      <c r="T103" s="15">
        <v>0</v>
      </c>
      <c r="U103" s="15">
        <v>0</v>
      </c>
      <c r="V103" s="15">
        <v>0</v>
      </c>
      <c r="W103" s="15">
        <v>282</v>
      </c>
      <c r="X103" s="15">
        <v>0</v>
      </c>
      <c r="Y103" s="15">
        <v>218</v>
      </c>
      <c r="Z103" s="15">
        <v>17</v>
      </c>
      <c r="AA103" s="15">
        <v>0</v>
      </c>
      <c r="AB103" s="15">
        <v>0</v>
      </c>
      <c r="AC103" s="15">
        <v>0</v>
      </c>
      <c r="AD103" s="15">
        <v>0</v>
      </c>
      <c r="AE103" s="15">
        <v>0</v>
      </c>
      <c r="AF103" s="15">
        <v>0</v>
      </c>
      <c r="AG103" s="15" t="s">
        <v>1861</v>
      </c>
      <c r="AH103" s="15" t="s">
        <v>1861</v>
      </c>
      <c r="AI103" s="17">
        <v>0</v>
      </c>
      <c r="AJ103" s="17">
        <v>0</v>
      </c>
      <c r="AK103" s="17">
        <v>0</v>
      </c>
      <c r="AL103" s="17">
        <f>SUM(Table2[[#This Row],[Company Direct Land Through FY17]:[Company Direct Land FY18 and After]])</f>
        <v>0</v>
      </c>
      <c r="AM103" s="17">
        <v>0</v>
      </c>
      <c r="AN103" s="17">
        <v>0</v>
      </c>
      <c r="AO103" s="17">
        <v>0</v>
      </c>
      <c r="AP103" s="18">
        <f>SUM(Table2[[#This Row],[Company Direct Building Through FY17]:[Company Direct Building FY18 and After]])</f>
        <v>0</v>
      </c>
      <c r="AQ103" s="17">
        <v>0</v>
      </c>
      <c r="AR103" s="17">
        <v>0</v>
      </c>
      <c r="AS103" s="17">
        <v>0</v>
      </c>
      <c r="AT103" s="18">
        <f>SUM(Table2[[#This Row],[Mortgage Recording Tax Through FY17]:[Mortgage Recording Tax FY18 and After]])</f>
        <v>0</v>
      </c>
      <c r="AU103" s="17">
        <v>0</v>
      </c>
      <c r="AV103" s="17">
        <v>0</v>
      </c>
      <c r="AW103" s="17">
        <v>0</v>
      </c>
      <c r="AX103" s="18">
        <f>SUM(Table2[[#This Row],[Pilot Savings Through FY17]:[Pilot Savings FY18 and After]])</f>
        <v>0</v>
      </c>
      <c r="AY103" s="17">
        <v>0</v>
      </c>
      <c r="AZ103" s="17">
        <v>0</v>
      </c>
      <c r="BA103" s="17">
        <v>0</v>
      </c>
      <c r="BB103" s="18">
        <f>SUM(Table2[[#This Row],[Mortgage Recording Tax Exemption Through FY17]:[Mortgage Recording Tax Exemption FY18 and After]])</f>
        <v>0</v>
      </c>
      <c r="BC103" s="17">
        <v>431.39109999999999</v>
      </c>
      <c r="BD103" s="17">
        <v>451.76740000000001</v>
      </c>
      <c r="BE103" s="17">
        <v>2523.9845</v>
      </c>
      <c r="BF103" s="18">
        <f>SUM(Table2[[#This Row],[Indirect and Induced Land Through FY17]:[Indirect and Induced Land FY18 and After]])</f>
        <v>2975.7519000000002</v>
      </c>
      <c r="BG103" s="17">
        <v>801.15480000000002</v>
      </c>
      <c r="BH103" s="17">
        <v>838.99639999999999</v>
      </c>
      <c r="BI103" s="17">
        <v>4687.3954000000003</v>
      </c>
      <c r="BJ103" s="18">
        <f>SUM(Table2[[#This Row],[Indirect and Induced Building Through FY17]:[Indirect and Induced Building FY18 and After]])</f>
        <v>5526.3918000000003</v>
      </c>
      <c r="BK103" s="17">
        <v>1232.5459000000001</v>
      </c>
      <c r="BL103" s="17">
        <v>1290.7637999999999</v>
      </c>
      <c r="BM103" s="17">
        <v>7211.3798999999999</v>
      </c>
      <c r="BN103" s="18">
        <f>SUM(Table2[[#This Row],[TOTAL Real Property Related Taxes Through FY17]:[TOTAL Real Property Related Taxes FY18 and After]])</f>
        <v>8502.1437000000005</v>
      </c>
      <c r="BO103" s="17">
        <v>1071.8386</v>
      </c>
      <c r="BP103" s="17">
        <v>1123.1347000000001</v>
      </c>
      <c r="BQ103" s="17">
        <v>0</v>
      </c>
      <c r="BR103" s="18">
        <f>SUM(Table2[[#This Row],[Company Direct Through FY17]:[Company Direct FY18 and After]])</f>
        <v>1123.1347000000001</v>
      </c>
      <c r="BS103" s="17">
        <v>0</v>
      </c>
      <c r="BT103" s="17">
        <v>0</v>
      </c>
      <c r="BU103" s="17">
        <v>0</v>
      </c>
      <c r="BV103" s="18">
        <f>SUM(Table2[[#This Row],[Sales Tax Exemption Through FY17]:[Sales Tax Exemption FY18 and After]])</f>
        <v>0</v>
      </c>
      <c r="BW103" s="17">
        <v>0</v>
      </c>
      <c r="BX103" s="17">
        <v>0</v>
      </c>
      <c r="BY103" s="17">
        <v>0</v>
      </c>
      <c r="BZ103" s="17">
        <f>SUM(Table2[[#This Row],[Energy Tax Savings Through FY17]:[Energy Tax Savings FY18 and After]])</f>
        <v>0</v>
      </c>
      <c r="CA103" s="17">
        <v>27.363700000000001</v>
      </c>
      <c r="CB103" s="17">
        <v>39.436</v>
      </c>
      <c r="CC103" s="17">
        <v>336.5985</v>
      </c>
      <c r="CD103" s="18">
        <f>SUM(Table2[[#This Row],[Tax Exempt Bond Savings Through FY17]:[Tax Exempt Bond Savings FY18 and After]])</f>
        <v>376.03449999999998</v>
      </c>
      <c r="CE103" s="17">
        <v>1234.4872</v>
      </c>
      <c r="CF103" s="17">
        <v>1294.3844999999999</v>
      </c>
      <c r="CG103" s="17">
        <v>22744.7399</v>
      </c>
      <c r="CH103" s="18">
        <f>SUM(Table2[[#This Row],[Indirect and Induced Through FY17]:[Indirect and Induced FY18 and After]])</f>
        <v>24039.124400000001</v>
      </c>
      <c r="CI103" s="17">
        <v>2278.9621000000002</v>
      </c>
      <c r="CJ103" s="17">
        <v>2378.0832</v>
      </c>
      <c r="CK103" s="17">
        <v>22408.1414</v>
      </c>
      <c r="CL103" s="18">
        <f>SUM(Table2[[#This Row],[TOTAL Income Consumption Use Taxes Through FY17]:[TOTAL Income Consumption Use Taxes FY18 and After]])</f>
        <v>24786.224600000001</v>
      </c>
      <c r="CM103" s="17">
        <v>27.363700000000001</v>
      </c>
      <c r="CN103" s="17">
        <v>39.436</v>
      </c>
      <c r="CO103" s="17">
        <v>336.5985</v>
      </c>
      <c r="CP103" s="18">
        <f>SUM(Table2[[#This Row],[Assistance Provided Through FY17]:[Assistance Provided FY18 and After]])</f>
        <v>376.03449999999998</v>
      </c>
      <c r="CQ103" s="17">
        <v>0</v>
      </c>
      <c r="CR103" s="17">
        <v>0</v>
      </c>
      <c r="CS103" s="17">
        <v>0</v>
      </c>
      <c r="CT103" s="18">
        <f>SUM(Table2[[#This Row],[Recapture Cancellation Reduction Amount Through FY17]:[Recapture Cancellation Reduction Amount FY18 and After]])</f>
        <v>0</v>
      </c>
      <c r="CU103" s="17">
        <v>0</v>
      </c>
      <c r="CV103" s="17">
        <v>0</v>
      </c>
      <c r="CW103" s="17">
        <v>0</v>
      </c>
      <c r="CX103" s="18">
        <f>SUM(Table2[[#This Row],[Penalty Paid Through FY17]:[Penalty Paid FY18 and After]])</f>
        <v>0</v>
      </c>
      <c r="CY103" s="17">
        <v>27.363700000000001</v>
      </c>
      <c r="CZ103" s="17">
        <v>39.436</v>
      </c>
      <c r="DA103" s="17">
        <v>336.5985</v>
      </c>
      <c r="DB103" s="18">
        <f>SUM(Table2[[#This Row],[TOTAL Assistance Net of Recapture Penalties Through FY17]:[TOTAL Assistance Net of Recapture Penalties FY18 and After]])</f>
        <v>376.03449999999998</v>
      </c>
      <c r="DC103" s="17">
        <v>1071.8386</v>
      </c>
      <c r="DD103" s="17">
        <v>1123.1347000000001</v>
      </c>
      <c r="DE103" s="17">
        <v>0</v>
      </c>
      <c r="DF103" s="18">
        <f>SUM(Table2[[#This Row],[Company Direct Tax Revenue Before Assistance Through FY17]:[Company Direct Tax Revenue Before Assistance FY18 and After]])</f>
        <v>1123.1347000000001</v>
      </c>
      <c r="DG103" s="17">
        <v>2467.0331000000001</v>
      </c>
      <c r="DH103" s="17">
        <v>2585.1482999999998</v>
      </c>
      <c r="DI103" s="17">
        <v>29956.1198</v>
      </c>
      <c r="DJ103" s="18">
        <f>SUM(Table2[[#This Row],[Indirect and Induced Tax Revenues Through FY17]:[Indirect and Induced Tax Revenues FY18 and After]])</f>
        <v>32541.268100000001</v>
      </c>
      <c r="DK103" s="17">
        <v>3538.8717000000001</v>
      </c>
      <c r="DL103" s="17">
        <v>3708.2829999999999</v>
      </c>
      <c r="DM103" s="17">
        <v>29956.1198</v>
      </c>
      <c r="DN103" s="17">
        <f>SUM(Table2[[#This Row],[TOTAL Tax Revenues Before Assistance Through FY17]:[TOTAL Tax Revenues Before Assistance FY18 and After]])</f>
        <v>33664.402800000003</v>
      </c>
      <c r="DO103" s="17">
        <v>3511.5079999999998</v>
      </c>
      <c r="DP103" s="17">
        <v>3668.8470000000002</v>
      </c>
      <c r="DQ103" s="17">
        <v>29619.5213</v>
      </c>
      <c r="DR103" s="20">
        <f>SUM(Table2[[#This Row],[TOTAL Tax Revenues Net of Assistance Recapture and Penalty Through FY17]:[TOTAL Tax Revenues Net of Assistance Recapture and Penalty FY18 and After]])</f>
        <v>33288.368300000002</v>
      </c>
      <c r="DS103" s="20">
        <v>0</v>
      </c>
      <c r="DT103" s="20">
        <v>0</v>
      </c>
      <c r="DU103" s="20">
        <v>0</v>
      </c>
      <c r="DV103" s="20">
        <v>0</v>
      </c>
      <c r="DW103" s="15">
        <v>0</v>
      </c>
      <c r="DX103" s="15">
        <v>0</v>
      </c>
      <c r="DY103" s="15">
        <v>0</v>
      </c>
      <c r="DZ103" s="15">
        <v>282</v>
      </c>
      <c r="EA103" s="15">
        <v>0</v>
      </c>
      <c r="EB103" s="15">
        <v>0</v>
      </c>
      <c r="EC103" s="15">
        <v>0</v>
      </c>
      <c r="ED103" s="15">
        <v>282</v>
      </c>
      <c r="EE103" s="15">
        <v>0</v>
      </c>
      <c r="EF103" s="15">
        <v>0</v>
      </c>
      <c r="EG103" s="15">
        <v>0</v>
      </c>
      <c r="EH103" s="15">
        <v>100</v>
      </c>
      <c r="EI103" s="15">
        <f>SUM(Table2[[#This Row],[Total Industrial Employees FY17]:[Total Other Employees FY17]])</f>
        <v>282</v>
      </c>
      <c r="EJ103" s="15">
        <f>SUM(Table2[[#This Row],[Number of Industrial Employees Earning More than Living Wage FY17]:[Number of Other Employees Earning More than Living Wage FY17]])</f>
        <v>282</v>
      </c>
      <c r="EK103" s="15">
        <v>100</v>
      </c>
    </row>
    <row r="104" spans="1:141" x14ac:dyDescent="0.2">
      <c r="A104" s="6">
        <v>93877</v>
      </c>
      <c r="B104" s="6" t="s">
        <v>670</v>
      </c>
      <c r="C104" s="7" t="s">
        <v>671</v>
      </c>
      <c r="D104" s="7" t="s">
        <v>6</v>
      </c>
      <c r="E104" s="33">
        <v>18</v>
      </c>
      <c r="F104" s="8" t="s">
        <v>2278</v>
      </c>
      <c r="G104" s="41" t="s">
        <v>1981</v>
      </c>
      <c r="H104" s="35">
        <v>17500</v>
      </c>
      <c r="I104" s="35">
        <v>58056</v>
      </c>
      <c r="J104" s="39" t="s">
        <v>3204</v>
      </c>
      <c r="K104" s="11" t="s">
        <v>2804</v>
      </c>
      <c r="L104" s="13" t="s">
        <v>2906</v>
      </c>
      <c r="M104" s="13" t="s">
        <v>2907</v>
      </c>
      <c r="N104" s="23">
        <v>24000000</v>
      </c>
      <c r="O104" s="6" t="s">
        <v>2518</v>
      </c>
      <c r="P104" s="15">
        <v>0</v>
      </c>
      <c r="Q104" s="15">
        <v>0</v>
      </c>
      <c r="R104" s="15">
        <v>47</v>
      </c>
      <c r="S104" s="15">
        <v>0</v>
      </c>
      <c r="T104" s="15">
        <v>11</v>
      </c>
      <c r="U104" s="15">
        <v>58</v>
      </c>
      <c r="V104" s="15">
        <v>58</v>
      </c>
      <c r="W104" s="15">
        <v>10</v>
      </c>
      <c r="X104" s="15">
        <v>0</v>
      </c>
      <c r="Y104" s="15">
        <v>64</v>
      </c>
      <c r="Z104" s="15">
        <v>15</v>
      </c>
      <c r="AA104" s="15">
        <v>62</v>
      </c>
      <c r="AB104" s="15">
        <v>0</v>
      </c>
      <c r="AC104" s="15">
        <v>0</v>
      </c>
      <c r="AD104" s="15">
        <v>0</v>
      </c>
      <c r="AE104" s="15">
        <v>0</v>
      </c>
      <c r="AF104" s="15">
        <v>62</v>
      </c>
      <c r="AG104" s="15" t="s">
        <v>1860</v>
      </c>
      <c r="AH104" s="15" t="s">
        <v>1861</v>
      </c>
      <c r="AI104" s="17">
        <v>0</v>
      </c>
      <c r="AJ104" s="17">
        <v>0</v>
      </c>
      <c r="AK104" s="17">
        <v>0</v>
      </c>
      <c r="AL104" s="17">
        <f>SUM(Table2[[#This Row],[Company Direct Land Through FY17]:[Company Direct Land FY18 and After]])</f>
        <v>0</v>
      </c>
      <c r="AM104" s="17">
        <v>0</v>
      </c>
      <c r="AN104" s="17">
        <v>0</v>
      </c>
      <c r="AO104" s="17">
        <v>0</v>
      </c>
      <c r="AP104" s="18">
        <f>SUM(Table2[[#This Row],[Company Direct Building Through FY17]:[Company Direct Building FY18 and After]])</f>
        <v>0</v>
      </c>
      <c r="AQ104" s="17">
        <v>0</v>
      </c>
      <c r="AR104" s="17">
        <v>404.54399999999998</v>
      </c>
      <c r="AS104" s="17">
        <v>0</v>
      </c>
      <c r="AT104" s="18">
        <f>SUM(Table2[[#This Row],[Mortgage Recording Tax Through FY17]:[Mortgage Recording Tax FY18 and After]])</f>
        <v>404.54399999999998</v>
      </c>
      <c r="AU104" s="17">
        <v>0</v>
      </c>
      <c r="AV104" s="17">
        <v>0</v>
      </c>
      <c r="AW104" s="17">
        <v>0</v>
      </c>
      <c r="AX104" s="18">
        <f>SUM(Table2[[#This Row],[Pilot Savings Through FY17]:[Pilot Savings FY18 and After]])</f>
        <v>0</v>
      </c>
      <c r="AY104" s="17">
        <v>0</v>
      </c>
      <c r="AZ104" s="17">
        <v>404.54399999999998</v>
      </c>
      <c r="BA104" s="17">
        <v>0</v>
      </c>
      <c r="BB104" s="18">
        <f>SUM(Table2[[#This Row],[Mortgage Recording Tax Exemption Through FY17]:[Mortgage Recording Tax Exemption FY18 and After]])</f>
        <v>404.54399999999998</v>
      </c>
      <c r="BC104" s="17">
        <v>53.917900000000003</v>
      </c>
      <c r="BD104" s="17">
        <v>296.98360000000002</v>
      </c>
      <c r="BE104" s="17">
        <v>634.67089999999996</v>
      </c>
      <c r="BF104" s="18">
        <f>SUM(Table2[[#This Row],[Indirect and Induced Land Through FY17]:[Indirect and Induced Land FY18 and After]])</f>
        <v>931.65449999999998</v>
      </c>
      <c r="BG104" s="17">
        <v>100.13330000000001</v>
      </c>
      <c r="BH104" s="17">
        <v>551.54100000000005</v>
      </c>
      <c r="BI104" s="17">
        <v>1178.6787999999999</v>
      </c>
      <c r="BJ104" s="18">
        <f>SUM(Table2[[#This Row],[Indirect and Induced Building Through FY17]:[Indirect and Induced Building FY18 and After]])</f>
        <v>1730.2197999999999</v>
      </c>
      <c r="BK104" s="17">
        <v>154.05119999999999</v>
      </c>
      <c r="BL104" s="17">
        <v>848.52459999999996</v>
      </c>
      <c r="BM104" s="17">
        <v>1813.3497</v>
      </c>
      <c r="BN104" s="18">
        <f>SUM(Table2[[#This Row],[TOTAL Real Property Related Taxes Through FY17]:[TOTAL Real Property Related Taxes FY18 and After]])</f>
        <v>2661.8742999999999</v>
      </c>
      <c r="BO104" s="17">
        <v>147.74270000000001</v>
      </c>
      <c r="BP104" s="17">
        <v>806.44500000000005</v>
      </c>
      <c r="BQ104" s="17">
        <v>1544.7863</v>
      </c>
      <c r="BR104" s="18">
        <f>SUM(Table2[[#This Row],[Company Direct Through FY17]:[Company Direct FY18 and After]])</f>
        <v>2351.2312999999999</v>
      </c>
      <c r="BS104" s="17">
        <v>0</v>
      </c>
      <c r="BT104" s="17">
        <v>0</v>
      </c>
      <c r="BU104" s="17">
        <v>0</v>
      </c>
      <c r="BV104" s="18">
        <f>SUM(Table2[[#This Row],[Sales Tax Exemption Through FY17]:[Sales Tax Exemption FY18 and After]])</f>
        <v>0</v>
      </c>
      <c r="BW104" s="17">
        <v>0</v>
      </c>
      <c r="BX104" s="17">
        <v>0</v>
      </c>
      <c r="BY104" s="17">
        <v>0</v>
      </c>
      <c r="BZ104" s="17">
        <f>SUM(Table2[[#This Row],[Energy Tax Savings Through FY17]:[Energy Tax Savings FY18 and After]])</f>
        <v>0</v>
      </c>
      <c r="CA104" s="17">
        <v>12.0389</v>
      </c>
      <c r="CB104" s="17">
        <v>48.073</v>
      </c>
      <c r="CC104" s="17">
        <v>119.89449999999999</v>
      </c>
      <c r="CD104" s="18">
        <f>SUM(Table2[[#This Row],[Tax Exempt Bond Savings Through FY17]:[Tax Exempt Bond Savings FY18 and After]])</f>
        <v>167.9675</v>
      </c>
      <c r="CE104" s="17">
        <v>170.16159999999999</v>
      </c>
      <c r="CF104" s="17">
        <v>947.65700000000004</v>
      </c>
      <c r="CG104" s="17">
        <v>2483.9362000000001</v>
      </c>
      <c r="CH104" s="18">
        <f>SUM(Table2[[#This Row],[Indirect and Induced Through FY17]:[Indirect and Induced FY18 and After]])</f>
        <v>3431.5932000000003</v>
      </c>
      <c r="CI104" s="17">
        <v>305.86540000000002</v>
      </c>
      <c r="CJ104" s="17">
        <v>1706.029</v>
      </c>
      <c r="CK104" s="17">
        <v>3908.828</v>
      </c>
      <c r="CL104" s="18">
        <f>SUM(Table2[[#This Row],[TOTAL Income Consumption Use Taxes Through FY17]:[TOTAL Income Consumption Use Taxes FY18 and After]])</f>
        <v>5614.857</v>
      </c>
      <c r="CM104" s="17">
        <v>12.0389</v>
      </c>
      <c r="CN104" s="17">
        <v>452.61700000000002</v>
      </c>
      <c r="CO104" s="17">
        <v>119.89449999999999</v>
      </c>
      <c r="CP104" s="18">
        <f>SUM(Table2[[#This Row],[Assistance Provided Through FY17]:[Assistance Provided FY18 and After]])</f>
        <v>572.51150000000007</v>
      </c>
      <c r="CQ104" s="17">
        <v>0</v>
      </c>
      <c r="CR104" s="17">
        <v>0</v>
      </c>
      <c r="CS104" s="17">
        <v>0</v>
      </c>
      <c r="CT104" s="18">
        <f>SUM(Table2[[#This Row],[Recapture Cancellation Reduction Amount Through FY17]:[Recapture Cancellation Reduction Amount FY18 and After]])</f>
        <v>0</v>
      </c>
      <c r="CU104" s="17">
        <v>0</v>
      </c>
      <c r="CV104" s="17">
        <v>0</v>
      </c>
      <c r="CW104" s="17">
        <v>0</v>
      </c>
      <c r="CX104" s="18">
        <f>SUM(Table2[[#This Row],[Penalty Paid Through FY17]:[Penalty Paid FY18 and After]])</f>
        <v>0</v>
      </c>
      <c r="CY104" s="17">
        <v>12.0389</v>
      </c>
      <c r="CZ104" s="17">
        <v>452.61700000000002</v>
      </c>
      <c r="DA104" s="17">
        <v>119.89449999999999</v>
      </c>
      <c r="DB104" s="18">
        <f>SUM(Table2[[#This Row],[TOTAL Assistance Net of Recapture Penalties Through FY17]:[TOTAL Assistance Net of Recapture Penalties FY18 and After]])</f>
        <v>572.51150000000007</v>
      </c>
      <c r="DC104" s="17">
        <v>147.74270000000001</v>
      </c>
      <c r="DD104" s="17">
        <v>1210.989</v>
      </c>
      <c r="DE104" s="17">
        <v>1544.7863</v>
      </c>
      <c r="DF104" s="18">
        <f>SUM(Table2[[#This Row],[Company Direct Tax Revenue Before Assistance Through FY17]:[Company Direct Tax Revenue Before Assistance FY18 and After]])</f>
        <v>2755.7753000000002</v>
      </c>
      <c r="DG104" s="17">
        <v>324.21280000000002</v>
      </c>
      <c r="DH104" s="17">
        <v>1796.1815999999999</v>
      </c>
      <c r="DI104" s="17">
        <v>4297.2858999999999</v>
      </c>
      <c r="DJ104" s="18">
        <f>SUM(Table2[[#This Row],[Indirect and Induced Tax Revenues Through FY17]:[Indirect and Induced Tax Revenues FY18 and After]])</f>
        <v>6093.4674999999997</v>
      </c>
      <c r="DK104" s="17">
        <v>471.95549999999997</v>
      </c>
      <c r="DL104" s="17">
        <v>3007.1705999999999</v>
      </c>
      <c r="DM104" s="17">
        <v>5842.0721999999996</v>
      </c>
      <c r="DN104" s="17">
        <f>SUM(Table2[[#This Row],[TOTAL Tax Revenues Before Assistance Through FY17]:[TOTAL Tax Revenues Before Assistance FY18 and After]])</f>
        <v>8849.2428</v>
      </c>
      <c r="DO104" s="17">
        <v>459.91660000000002</v>
      </c>
      <c r="DP104" s="17">
        <v>2554.5536000000002</v>
      </c>
      <c r="DQ104" s="17">
        <v>5722.1777000000002</v>
      </c>
      <c r="DR104" s="20">
        <f>SUM(Table2[[#This Row],[TOTAL Tax Revenues Net of Assistance Recapture and Penalty Through FY17]:[TOTAL Tax Revenues Net of Assistance Recapture and Penalty FY18 and After]])</f>
        <v>8276.7312999999995</v>
      </c>
      <c r="DS104" s="20">
        <v>0</v>
      </c>
      <c r="DT104" s="20">
        <v>0</v>
      </c>
      <c r="DU104" s="20">
        <v>0</v>
      </c>
      <c r="DV104" s="20">
        <v>0</v>
      </c>
      <c r="DW104" s="15">
        <v>0</v>
      </c>
      <c r="DX104" s="15">
        <v>0</v>
      </c>
      <c r="DY104" s="15">
        <v>0</v>
      </c>
      <c r="DZ104" s="15">
        <v>47</v>
      </c>
      <c r="EA104" s="15">
        <v>0</v>
      </c>
      <c r="EB104" s="15">
        <v>0</v>
      </c>
      <c r="EC104" s="15">
        <v>0</v>
      </c>
      <c r="ED104" s="15">
        <v>47</v>
      </c>
      <c r="EE104" s="15">
        <v>0</v>
      </c>
      <c r="EF104" s="15">
        <v>0</v>
      </c>
      <c r="EG104" s="15">
        <v>0</v>
      </c>
      <c r="EH104" s="15">
        <v>100</v>
      </c>
      <c r="EI104" s="15">
        <f>SUM(Table2[[#This Row],[Total Industrial Employees FY17]:[Total Other Employees FY17]])</f>
        <v>47</v>
      </c>
      <c r="EJ104" s="15">
        <f>SUM(Table2[[#This Row],[Number of Industrial Employees Earning More than Living Wage FY17]:[Number of Other Employees Earning More than Living Wage FY17]])</f>
        <v>47</v>
      </c>
      <c r="EK104" s="15">
        <v>100</v>
      </c>
    </row>
    <row r="105" spans="1:141" x14ac:dyDescent="0.2">
      <c r="A105" s="6">
        <v>93284</v>
      </c>
      <c r="B105" s="6" t="s">
        <v>498</v>
      </c>
      <c r="C105" s="7" t="s">
        <v>499</v>
      </c>
      <c r="D105" s="7" t="s">
        <v>6</v>
      </c>
      <c r="E105" s="33">
        <v>17</v>
      </c>
      <c r="F105" s="8" t="s">
        <v>2195</v>
      </c>
      <c r="G105" s="41" t="s">
        <v>2196</v>
      </c>
      <c r="H105" s="35">
        <v>1182130</v>
      </c>
      <c r="I105" s="35">
        <v>1207748</v>
      </c>
      <c r="J105" s="39" t="s">
        <v>3225</v>
      </c>
      <c r="K105" s="11" t="s">
        <v>2519</v>
      </c>
      <c r="L105" s="13" t="s">
        <v>2802</v>
      </c>
      <c r="M105" s="13" t="s">
        <v>2803</v>
      </c>
      <c r="N105" s="23">
        <v>237635000</v>
      </c>
      <c r="O105" s="6" t="s">
        <v>2503</v>
      </c>
      <c r="P105" s="15">
        <v>0</v>
      </c>
      <c r="Q105" s="15">
        <v>0</v>
      </c>
      <c r="R105" s="15">
        <v>1</v>
      </c>
      <c r="S105" s="15">
        <v>0</v>
      </c>
      <c r="T105" s="15">
        <v>0</v>
      </c>
      <c r="U105" s="15">
        <v>1</v>
      </c>
      <c r="V105" s="15">
        <v>1</v>
      </c>
      <c r="W105" s="15">
        <v>1</v>
      </c>
      <c r="X105" s="15">
        <v>0</v>
      </c>
      <c r="Y105" s="15">
        <v>0</v>
      </c>
      <c r="Z105" s="15">
        <v>55</v>
      </c>
      <c r="AA105" s="15">
        <v>0</v>
      </c>
      <c r="AB105" s="15">
        <v>0</v>
      </c>
      <c r="AC105" s="15">
        <v>0</v>
      </c>
      <c r="AD105" s="15">
        <v>0</v>
      </c>
      <c r="AE105" s="15">
        <v>0</v>
      </c>
      <c r="AF105" s="15">
        <v>0</v>
      </c>
      <c r="AG105" s="15" t="s">
        <v>1860</v>
      </c>
      <c r="AH105" s="15" t="s">
        <v>1861</v>
      </c>
      <c r="AI105" s="17">
        <v>0</v>
      </c>
      <c r="AJ105" s="17">
        <v>0</v>
      </c>
      <c r="AK105" s="17">
        <v>0</v>
      </c>
      <c r="AL105" s="17">
        <f>SUM(Table2[[#This Row],[Company Direct Land Through FY17]:[Company Direct Land FY18 and After]])</f>
        <v>0</v>
      </c>
      <c r="AM105" s="17">
        <v>0</v>
      </c>
      <c r="AN105" s="17">
        <v>0</v>
      </c>
      <c r="AO105" s="17">
        <v>0</v>
      </c>
      <c r="AP105" s="18">
        <f>SUM(Table2[[#This Row],[Company Direct Building Through FY17]:[Company Direct Building FY18 and After]])</f>
        <v>0</v>
      </c>
      <c r="AQ105" s="17">
        <v>0</v>
      </c>
      <c r="AR105" s="17">
        <v>3079.375</v>
      </c>
      <c r="AS105" s="17">
        <v>0</v>
      </c>
      <c r="AT105" s="18">
        <f>SUM(Table2[[#This Row],[Mortgage Recording Tax Through FY17]:[Mortgage Recording Tax FY18 and After]])</f>
        <v>3079.375</v>
      </c>
      <c r="AU105" s="17">
        <v>0</v>
      </c>
      <c r="AV105" s="17">
        <v>0</v>
      </c>
      <c r="AW105" s="17">
        <v>0</v>
      </c>
      <c r="AX105" s="18">
        <f>SUM(Table2[[#This Row],[Pilot Savings Through FY17]:[Pilot Savings FY18 and After]])</f>
        <v>0</v>
      </c>
      <c r="AY105" s="17">
        <v>0</v>
      </c>
      <c r="AZ105" s="17">
        <v>0</v>
      </c>
      <c r="BA105" s="17">
        <v>0</v>
      </c>
      <c r="BB105" s="18">
        <f>SUM(Table2[[#This Row],[Mortgage Recording Tax Exemption Through FY17]:[Mortgage Recording Tax Exemption FY18 and After]])</f>
        <v>0</v>
      </c>
      <c r="BC105" s="17">
        <v>2.4460999999999999</v>
      </c>
      <c r="BD105" s="17">
        <v>311.87470000000002</v>
      </c>
      <c r="BE105" s="17">
        <v>16.661200000000001</v>
      </c>
      <c r="BF105" s="18">
        <f>SUM(Table2[[#This Row],[Indirect and Induced Land Through FY17]:[Indirect and Induced Land FY18 and After]])</f>
        <v>328.53590000000003</v>
      </c>
      <c r="BG105" s="17">
        <v>4.5427</v>
      </c>
      <c r="BH105" s="17">
        <v>579.19579999999996</v>
      </c>
      <c r="BI105" s="17">
        <v>30.9451</v>
      </c>
      <c r="BJ105" s="18">
        <f>SUM(Table2[[#This Row],[Indirect and Induced Building Through FY17]:[Indirect and Induced Building FY18 and After]])</f>
        <v>610.14089999999999</v>
      </c>
      <c r="BK105" s="17">
        <v>6.9888000000000003</v>
      </c>
      <c r="BL105" s="17">
        <v>3970.4454999999998</v>
      </c>
      <c r="BM105" s="17">
        <v>47.606299999999997</v>
      </c>
      <c r="BN105" s="18">
        <f>SUM(Table2[[#This Row],[TOTAL Real Property Related Taxes Through FY17]:[TOTAL Real Property Related Taxes FY18 and After]])</f>
        <v>4018.0517999999997</v>
      </c>
      <c r="BO105" s="17">
        <v>6.6449999999999996</v>
      </c>
      <c r="BP105" s="17">
        <v>910.42079999999999</v>
      </c>
      <c r="BQ105" s="17">
        <v>29.142900000000001</v>
      </c>
      <c r="BR105" s="18">
        <f>SUM(Table2[[#This Row],[Company Direct Through FY17]:[Company Direct FY18 and After]])</f>
        <v>939.56370000000004</v>
      </c>
      <c r="BS105" s="17">
        <v>0</v>
      </c>
      <c r="BT105" s="17">
        <v>0</v>
      </c>
      <c r="BU105" s="17">
        <v>0</v>
      </c>
      <c r="BV105" s="18">
        <f>SUM(Table2[[#This Row],[Sales Tax Exemption Through FY17]:[Sales Tax Exemption FY18 and After]])</f>
        <v>0</v>
      </c>
      <c r="BW105" s="17">
        <v>0</v>
      </c>
      <c r="BX105" s="17">
        <v>0</v>
      </c>
      <c r="BY105" s="17">
        <v>0</v>
      </c>
      <c r="BZ105" s="17">
        <f>SUM(Table2[[#This Row],[Energy Tax Savings Through FY17]:[Energy Tax Savings FY18 and After]])</f>
        <v>0</v>
      </c>
      <c r="CA105" s="17">
        <v>225.0891</v>
      </c>
      <c r="CB105" s="17">
        <v>1607.7810999999999</v>
      </c>
      <c r="CC105" s="17">
        <v>1748.3914</v>
      </c>
      <c r="CD105" s="18">
        <f>SUM(Table2[[#This Row],[Tax Exempt Bond Savings Through FY17]:[Tax Exempt Bond Savings FY18 and After]])</f>
        <v>3356.1724999999997</v>
      </c>
      <c r="CE105" s="17">
        <v>7.7196999999999996</v>
      </c>
      <c r="CF105" s="17">
        <v>1165.8925999999999</v>
      </c>
      <c r="CG105" s="17">
        <v>91.699100000000001</v>
      </c>
      <c r="CH105" s="18">
        <f>SUM(Table2[[#This Row],[Indirect and Induced Through FY17]:[Indirect and Induced FY18 and After]])</f>
        <v>1257.5916999999999</v>
      </c>
      <c r="CI105" s="17">
        <v>-210.7244</v>
      </c>
      <c r="CJ105" s="17">
        <v>468.53230000000002</v>
      </c>
      <c r="CK105" s="17">
        <v>-1627.5494000000001</v>
      </c>
      <c r="CL105" s="18">
        <f>SUM(Table2[[#This Row],[TOTAL Income Consumption Use Taxes Through FY17]:[TOTAL Income Consumption Use Taxes FY18 and After]])</f>
        <v>-1159.0171</v>
      </c>
      <c r="CM105" s="17">
        <v>225.0891</v>
      </c>
      <c r="CN105" s="17">
        <v>1607.7810999999999</v>
      </c>
      <c r="CO105" s="17">
        <v>1748.3914</v>
      </c>
      <c r="CP105" s="18">
        <f>SUM(Table2[[#This Row],[Assistance Provided Through FY17]:[Assistance Provided FY18 and After]])</f>
        <v>3356.1724999999997</v>
      </c>
      <c r="CQ105" s="17">
        <v>0</v>
      </c>
      <c r="CR105" s="17">
        <v>0</v>
      </c>
      <c r="CS105" s="17">
        <v>0</v>
      </c>
      <c r="CT105" s="18">
        <f>SUM(Table2[[#This Row],[Recapture Cancellation Reduction Amount Through FY17]:[Recapture Cancellation Reduction Amount FY18 and After]])</f>
        <v>0</v>
      </c>
      <c r="CU105" s="17">
        <v>0</v>
      </c>
      <c r="CV105" s="17">
        <v>0</v>
      </c>
      <c r="CW105" s="17">
        <v>0</v>
      </c>
      <c r="CX105" s="18">
        <f>SUM(Table2[[#This Row],[Penalty Paid Through FY17]:[Penalty Paid FY18 and After]])</f>
        <v>0</v>
      </c>
      <c r="CY105" s="17">
        <v>225.0891</v>
      </c>
      <c r="CZ105" s="17">
        <v>1607.7810999999999</v>
      </c>
      <c r="DA105" s="17">
        <v>1748.3914</v>
      </c>
      <c r="DB105" s="18">
        <f>SUM(Table2[[#This Row],[TOTAL Assistance Net of Recapture Penalties Through FY17]:[TOTAL Assistance Net of Recapture Penalties FY18 and After]])</f>
        <v>3356.1724999999997</v>
      </c>
      <c r="DC105" s="17">
        <v>6.6449999999999996</v>
      </c>
      <c r="DD105" s="17">
        <v>3989.7957999999999</v>
      </c>
      <c r="DE105" s="17">
        <v>29.142900000000001</v>
      </c>
      <c r="DF105" s="18">
        <f>SUM(Table2[[#This Row],[Company Direct Tax Revenue Before Assistance Through FY17]:[Company Direct Tax Revenue Before Assistance FY18 and After]])</f>
        <v>4018.9386999999997</v>
      </c>
      <c r="DG105" s="17">
        <v>14.708500000000001</v>
      </c>
      <c r="DH105" s="17">
        <v>2056.9630999999999</v>
      </c>
      <c r="DI105" s="17">
        <v>139.30539999999999</v>
      </c>
      <c r="DJ105" s="18">
        <f>SUM(Table2[[#This Row],[Indirect and Induced Tax Revenues Through FY17]:[Indirect and Induced Tax Revenues FY18 and After]])</f>
        <v>2196.2685000000001</v>
      </c>
      <c r="DK105" s="17">
        <v>21.3535</v>
      </c>
      <c r="DL105" s="17">
        <v>6046.7588999999998</v>
      </c>
      <c r="DM105" s="17">
        <v>168.44829999999999</v>
      </c>
      <c r="DN105" s="17">
        <f>SUM(Table2[[#This Row],[TOTAL Tax Revenues Before Assistance Through FY17]:[TOTAL Tax Revenues Before Assistance FY18 and After]])</f>
        <v>6215.2071999999998</v>
      </c>
      <c r="DO105" s="17">
        <v>-203.73560000000001</v>
      </c>
      <c r="DP105" s="17">
        <v>4438.9777999999997</v>
      </c>
      <c r="DQ105" s="17">
        <v>-1579.9431</v>
      </c>
      <c r="DR105" s="20">
        <f>SUM(Table2[[#This Row],[TOTAL Tax Revenues Net of Assistance Recapture and Penalty Through FY17]:[TOTAL Tax Revenues Net of Assistance Recapture and Penalty FY18 and After]])</f>
        <v>2859.0346999999997</v>
      </c>
      <c r="DS105" s="20">
        <v>0</v>
      </c>
      <c r="DT105" s="20">
        <v>0</v>
      </c>
      <c r="DU105" s="20">
        <v>0</v>
      </c>
      <c r="DV105" s="20">
        <v>0</v>
      </c>
      <c r="DW105" s="15">
        <v>0</v>
      </c>
      <c r="DX105" s="15">
        <v>0</v>
      </c>
      <c r="DY105" s="15">
        <v>0</v>
      </c>
      <c r="DZ105" s="15">
        <v>1</v>
      </c>
      <c r="EA105" s="15">
        <v>0</v>
      </c>
      <c r="EB105" s="15">
        <v>0</v>
      </c>
      <c r="EC105" s="15">
        <v>0</v>
      </c>
      <c r="ED105" s="15">
        <v>1</v>
      </c>
      <c r="EE105" s="15">
        <v>0</v>
      </c>
      <c r="EF105" s="15">
        <v>0</v>
      </c>
      <c r="EG105" s="15">
        <v>0</v>
      </c>
      <c r="EH105" s="15">
        <v>100</v>
      </c>
      <c r="EI105" s="15">
        <f>SUM(Table2[[#This Row],[Total Industrial Employees FY17]:[Total Other Employees FY17]])</f>
        <v>1</v>
      </c>
      <c r="EJ105" s="15">
        <f>SUM(Table2[[#This Row],[Number of Industrial Employees Earning More than Living Wage FY17]:[Number of Other Employees Earning More than Living Wage FY17]])</f>
        <v>1</v>
      </c>
      <c r="EK105" s="15">
        <v>100</v>
      </c>
    </row>
    <row r="106" spans="1:141" x14ac:dyDescent="0.2">
      <c r="A106" s="6">
        <v>93425</v>
      </c>
      <c r="B106" s="6" t="s">
        <v>544</v>
      </c>
      <c r="C106" s="7" t="s">
        <v>545</v>
      </c>
      <c r="D106" s="7" t="s">
        <v>6</v>
      </c>
      <c r="E106" s="33">
        <v>17</v>
      </c>
      <c r="F106" s="8" t="s">
        <v>2238</v>
      </c>
      <c r="G106" s="41" t="s">
        <v>1863</v>
      </c>
      <c r="H106" s="35">
        <v>253938</v>
      </c>
      <c r="I106" s="35">
        <v>86116</v>
      </c>
      <c r="J106" s="39" t="s">
        <v>3331</v>
      </c>
      <c r="K106" s="11" t="s">
        <v>2789</v>
      </c>
      <c r="L106" s="13" t="s">
        <v>2854</v>
      </c>
      <c r="M106" s="13" t="s">
        <v>2855</v>
      </c>
      <c r="N106" s="23">
        <v>360000</v>
      </c>
      <c r="O106" s="6">
        <v>0</v>
      </c>
      <c r="P106" s="15">
        <v>0</v>
      </c>
      <c r="Q106" s="15">
        <v>0</v>
      </c>
      <c r="R106" s="15">
        <v>0</v>
      </c>
      <c r="S106" s="15">
        <v>0</v>
      </c>
      <c r="T106" s="15">
        <v>0</v>
      </c>
      <c r="U106" s="15">
        <v>0</v>
      </c>
      <c r="V106" s="15">
        <v>46</v>
      </c>
      <c r="W106" s="15">
        <v>0</v>
      </c>
      <c r="X106" s="15">
        <v>0</v>
      </c>
      <c r="Y106" s="15">
        <v>0</v>
      </c>
      <c r="Z106" s="15">
        <v>0</v>
      </c>
      <c r="AA106" s="15">
        <v>0</v>
      </c>
      <c r="AB106" s="15">
        <v>0</v>
      </c>
      <c r="AC106" s="15">
        <v>0</v>
      </c>
      <c r="AD106" s="15">
        <v>0</v>
      </c>
      <c r="AE106" s="15">
        <v>0</v>
      </c>
      <c r="AF106" s="15">
        <v>0</v>
      </c>
      <c r="AG106" s="15"/>
      <c r="AH106" s="15"/>
      <c r="AI106" s="17">
        <v>1379.0463999999999</v>
      </c>
      <c r="AJ106" s="17">
        <v>4032.3703999999998</v>
      </c>
      <c r="AK106" s="17">
        <v>0</v>
      </c>
      <c r="AL106" s="17">
        <f>SUM(Table2[[#This Row],[Company Direct Land Through FY17]:[Company Direct Land FY18 and After]])</f>
        <v>4032.3703999999998</v>
      </c>
      <c r="AM106" s="17">
        <v>153.6797</v>
      </c>
      <c r="AN106" s="17">
        <v>2269.1489999999999</v>
      </c>
      <c r="AO106" s="17">
        <v>0</v>
      </c>
      <c r="AP106" s="18">
        <f>SUM(Table2[[#This Row],[Company Direct Building Through FY17]:[Company Direct Building FY18 and After]])</f>
        <v>2269.1489999999999</v>
      </c>
      <c r="AQ106" s="17">
        <v>0</v>
      </c>
      <c r="AR106" s="17">
        <v>0</v>
      </c>
      <c r="AS106" s="17">
        <v>0</v>
      </c>
      <c r="AT106" s="18">
        <f>SUM(Table2[[#This Row],[Mortgage Recording Tax Through FY17]:[Mortgage Recording Tax FY18 and After]])</f>
        <v>0</v>
      </c>
      <c r="AU106" s="17">
        <v>0</v>
      </c>
      <c r="AV106" s="17">
        <v>0</v>
      </c>
      <c r="AW106" s="17">
        <v>0</v>
      </c>
      <c r="AX106" s="18">
        <f>SUM(Table2[[#This Row],[Pilot Savings Through FY17]:[Pilot Savings FY18 and After]])</f>
        <v>0</v>
      </c>
      <c r="AY106" s="17">
        <v>0</v>
      </c>
      <c r="AZ106" s="17">
        <v>0</v>
      </c>
      <c r="BA106" s="17">
        <v>0</v>
      </c>
      <c r="BB106" s="18">
        <f>SUM(Table2[[#This Row],[Mortgage Recording Tax Exemption Through FY17]:[Mortgage Recording Tax Exemption FY18 and After]])</f>
        <v>0</v>
      </c>
      <c r="BC106" s="17">
        <v>44.397300000000001</v>
      </c>
      <c r="BD106" s="17">
        <v>119.5479</v>
      </c>
      <c r="BE106" s="17">
        <v>0</v>
      </c>
      <c r="BF106" s="18">
        <f>SUM(Table2[[#This Row],[Indirect and Induced Land Through FY17]:[Indirect and Induced Land FY18 and After]])</f>
        <v>119.5479</v>
      </c>
      <c r="BG106" s="17">
        <v>82.452100000000002</v>
      </c>
      <c r="BH106" s="17">
        <v>222.0171</v>
      </c>
      <c r="BI106" s="17">
        <v>0</v>
      </c>
      <c r="BJ106" s="18">
        <f>SUM(Table2[[#This Row],[Indirect and Induced Building Through FY17]:[Indirect and Induced Building FY18 and After]])</f>
        <v>222.0171</v>
      </c>
      <c r="BK106" s="17">
        <v>1659.5754999999999</v>
      </c>
      <c r="BL106" s="17">
        <v>6643.0843999999997</v>
      </c>
      <c r="BM106" s="17">
        <v>0</v>
      </c>
      <c r="BN106" s="18">
        <f>SUM(Table2[[#This Row],[TOTAL Real Property Related Taxes Through FY17]:[TOTAL Real Property Related Taxes FY18 and After]])</f>
        <v>6643.0843999999997</v>
      </c>
      <c r="BO106" s="17">
        <v>301.45089999999999</v>
      </c>
      <c r="BP106" s="17">
        <v>998.00900000000001</v>
      </c>
      <c r="BQ106" s="17">
        <v>0</v>
      </c>
      <c r="BR106" s="18">
        <f>SUM(Table2[[#This Row],[Company Direct Through FY17]:[Company Direct FY18 and After]])</f>
        <v>998.00900000000001</v>
      </c>
      <c r="BS106" s="17">
        <v>0</v>
      </c>
      <c r="BT106" s="17">
        <v>0</v>
      </c>
      <c r="BU106" s="17">
        <v>0</v>
      </c>
      <c r="BV106" s="18">
        <f>SUM(Table2[[#This Row],[Sales Tax Exemption Through FY17]:[Sales Tax Exemption FY18 and After]])</f>
        <v>0</v>
      </c>
      <c r="BW106" s="17">
        <v>0</v>
      </c>
      <c r="BX106" s="17">
        <v>0</v>
      </c>
      <c r="BY106" s="17">
        <v>0</v>
      </c>
      <c r="BZ106" s="17">
        <f>SUM(Table2[[#This Row],[Energy Tax Savings Through FY17]:[Energy Tax Savings FY18 and After]])</f>
        <v>0</v>
      </c>
      <c r="CA106" s="17">
        <v>0</v>
      </c>
      <c r="CB106" s="17">
        <v>0</v>
      </c>
      <c r="CC106" s="17">
        <v>0</v>
      </c>
      <c r="CD106" s="18">
        <f>SUM(Table2[[#This Row],[Tax Exempt Bond Savings Through FY17]:[Tax Exempt Bond Savings FY18 and After]])</f>
        <v>0</v>
      </c>
      <c r="CE106" s="17">
        <v>140.11519999999999</v>
      </c>
      <c r="CF106" s="17">
        <v>415.1046</v>
      </c>
      <c r="CG106" s="17">
        <v>0</v>
      </c>
      <c r="CH106" s="18">
        <f>SUM(Table2[[#This Row],[Indirect and Induced Through FY17]:[Indirect and Induced FY18 and After]])</f>
        <v>415.1046</v>
      </c>
      <c r="CI106" s="17">
        <v>441.56610000000001</v>
      </c>
      <c r="CJ106" s="17">
        <v>1413.1135999999999</v>
      </c>
      <c r="CK106" s="17">
        <v>0</v>
      </c>
      <c r="CL106" s="18">
        <f>SUM(Table2[[#This Row],[TOTAL Income Consumption Use Taxes Through FY17]:[TOTAL Income Consumption Use Taxes FY18 and After]])</f>
        <v>1413.1135999999999</v>
      </c>
      <c r="CM106" s="17">
        <v>0</v>
      </c>
      <c r="CN106" s="17">
        <v>0</v>
      </c>
      <c r="CO106" s="17">
        <v>0</v>
      </c>
      <c r="CP106" s="18">
        <f>SUM(Table2[[#This Row],[Assistance Provided Through FY17]:[Assistance Provided FY18 and After]])</f>
        <v>0</v>
      </c>
      <c r="CQ106" s="17">
        <v>0</v>
      </c>
      <c r="CR106" s="17">
        <v>0</v>
      </c>
      <c r="CS106" s="17">
        <v>0</v>
      </c>
      <c r="CT106" s="18">
        <f>SUM(Table2[[#This Row],[Recapture Cancellation Reduction Amount Through FY17]:[Recapture Cancellation Reduction Amount FY18 and After]])</f>
        <v>0</v>
      </c>
      <c r="CU106" s="17">
        <v>0</v>
      </c>
      <c r="CV106" s="17">
        <v>0</v>
      </c>
      <c r="CW106" s="17">
        <v>0</v>
      </c>
      <c r="CX106" s="18">
        <f>SUM(Table2[[#This Row],[Penalty Paid Through FY17]:[Penalty Paid FY18 and After]])</f>
        <v>0</v>
      </c>
      <c r="CY106" s="17">
        <v>0</v>
      </c>
      <c r="CZ106" s="17">
        <v>0</v>
      </c>
      <c r="DA106" s="17">
        <v>0</v>
      </c>
      <c r="DB106" s="18">
        <f>SUM(Table2[[#This Row],[TOTAL Assistance Net of Recapture Penalties Through FY17]:[TOTAL Assistance Net of Recapture Penalties FY18 and After]])</f>
        <v>0</v>
      </c>
      <c r="DC106" s="17">
        <v>1834.1769999999999</v>
      </c>
      <c r="DD106" s="17">
        <v>7299.5284000000001</v>
      </c>
      <c r="DE106" s="17">
        <v>0</v>
      </c>
      <c r="DF106" s="18">
        <f>SUM(Table2[[#This Row],[Company Direct Tax Revenue Before Assistance Through FY17]:[Company Direct Tax Revenue Before Assistance FY18 and After]])</f>
        <v>7299.5284000000001</v>
      </c>
      <c r="DG106" s="17">
        <v>266.96460000000002</v>
      </c>
      <c r="DH106" s="17">
        <v>756.66959999999995</v>
      </c>
      <c r="DI106" s="17">
        <v>0</v>
      </c>
      <c r="DJ106" s="18">
        <f>SUM(Table2[[#This Row],[Indirect and Induced Tax Revenues Through FY17]:[Indirect and Induced Tax Revenues FY18 and After]])</f>
        <v>756.66959999999995</v>
      </c>
      <c r="DK106" s="17">
        <v>2101.1415999999999</v>
      </c>
      <c r="DL106" s="17">
        <v>8056.1980000000003</v>
      </c>
      <c r="DM106" s="17">
        <v>0</v>
      </c>
      <c r="DN106" s="17">
        <f>SUM(Table2[[#This Row],[TOTAL Tax Revenues Before Assistance Through FY17]:[TOTAL Tax Revenues Before Assistance FY18 and After]])</f>
        <v>8056.1980000000003</v>
      </c>
      <c r="DO106" s="17">
        <v>2101.1415999999999</v>
      </c>
      <c r="DP106" s="17">
        <v>8056.1980000000003</v>
      </c>
      <c r="DQ106" s="17">
        <v>0</v>
      </c>
      <c r="DR106" s="20">
        <f>SUM(Table2[[#This Row],[TOTAL Tax Revenues Net of Assistance Recapture and Penalty Through FY17]:[TOTAL Tax Revenues Net of Assistance Recapture and Penalty FY18 and After]])</f>
        <v>8056.1980000000003</v>
      </c>
      <c r="DS106" s="20">
        <v>0</v>
      </c>
      <c r="DT106" s="20">
        <v>0</v>
      </c>
      <c r="DU106" s="20">
        <v>0</v>
      </c>
      <c r="DV106" s="20">
        <v>0</v>
      </c>
      <c r="DW106" s="15">
        <v>0</v>
      </c>
      <c r="DX106" s="15">
        <v>0</v>
      </c>
      <c r="DY106" s="15">
        <v>0</v>
      </c>
      <c r="DZ106" s="15">
        <v>0</v>
      </c>
      <c r="EA106" s="15">
        <v>0</v>
      </c>
      <c r="EB106" s="15">
        <v>0</v>
      </c>
      <c r="EC106" s="15">
        <v>0</v>
      </c>
      <c r="ED106" s="15">
        <v>0</v>
      </c>
      <c r="EE106" s="15">
        <v>0</v>
      </c>
      <c r="EF106" s="15">
        <v>0</v>
      </c>
      <c r="EG106" s="15">
        <v>0</v>
      </c>
      <c r="EH106" s="15">
        <v>0</v>
      </c>
      <c r="EI106" s="15">
        <v>0</v>
      </c>
      <c r="EJ106" s="15">
        <v>0</v>
      </c>
      <c r="EK106" s="15">
        <v>0</v>
      </c>
    </row>
    <row r="107" spans="1:141" x14ac:dyDescent="0.2">
      <c r="A107" s="6">
        <v>93869</v>
      </c>
      <c r="B107" s="6" t="s">
        <v>659</v>
      </c>
      <c r="C107" s="7" t="s">
        <v>1750</v>
      </c>
      <c r="D107" s="7" t="s">
        <v>9</v>
      </c>
      <c r="E107" s="33">
        <v>33</v>
      </c>
      <c r="F107" s="8" t="s">
        <v>1907</v>
      </c>
      <c r="G107" s="41" t="s">
        <v>2021</v>
      </c>
      <c r="H107" s="35">
        <v>15617</v>
      </c>
      <c r="I107" s="35">
        <v>49346</v>
      </c>
      <c r="J107" s="39" t="s">
        <v>3204</v>
      </c>
      <c r="K107" s="11" t="s">
        <v>2895</v>
      </c>
      <c r="L107" s="13" t="s">
        <v>2896</v>
      </c>
      <c r="M107" s="13" t="s">
        <v>2897</v>
      </c>
      <c r="N107" s="23">
        <v>10000000</v>
      </c>
      <c r="O107" s="6" t="s">
        <v>2518</v>
      </c>
      <c r="P107" s="15">
        <v>5</v>
      </c>
      <c r="Q107" s="15">
        <v>7</v>
      </c>
      <c r="R107" s="15">
        <v>53</v>
      </c>
      <c r="S107" s="15">
        <v>0</v>
      </c>
      <c r="T107" s="15">
        <v>0</v>
      </c>
      <c r="U107" s="15">
        <v>65</v>
      </c>
      <c r="V107" s="15">
        <v>58</v>
      </c>
      <c r="W107" s="15">
        <v>0</v>
      </c>
      <c r="X107" s="15">
        <v>0</v>
      </c>
      <c r="Y107" s="15">
        <v>66</v>
      </c>
      <c r="Z107" s="15">
        <v>4</v>
      </c>
      <c r="AA107" s="15">
        <v>85</v>
      </c>
      <c r="AB107" s="15">
        <v>0</v>
      </c>
      <c r="AC107" s="15">
        <v>0</v>
      </c>
      <c r="AD107" s="15">
        <v>0</v>
      </c>
      <c r="AE107" s="15">
        <v>0</v>
      </c>
      <c r="AF107" s="15">
        <v>85</v>
      </c>
      <c r="AG107" s="15" t="s">
        <v>1860</v>
      </c>
      <c r="AH107" s="15" t="s">
        <v>1861</v>
      </c>
      <c r="AI107" s="17">
        <v>0</v>
      </c>
      <c r="AJ107" s="17">
        <v>0</v>
      </c>
      <c r="AK107" s="17">
        <v>0</v>
      </c>
      <c r="AL107" s="17">
        <f>SUM(Table2[[#This Row],[Company Direct Land Through FY17]:[Company Direct Land FY18 and After]])</f>
        <v>0</v>
      </c>
      <c r="AM107" s="17">
        <v>0</v>
      </c>
      <c r="AN107" s="17">
        <v>0</v>
      </c>
      <c r="AO107" s="17">
        <v>0</v>
      </c>
      <c r="AP107" s="18">
        <f>SUM(Table2[[#This Row],[Company Direct Building Through FY17]:[Company Direct Building FY18 and After]])</f>
        <v>0</v>
      </c>
      <c r="AQ107" s="17">
        <v>0</v>
      </c>
      <c r="AR107" s="17">
        <v>168.56</v>
      </c>
      <c r="AS107" s="17">
        <v>0</v>
      </c>
      <c r="AT107" s="18">
        <f>SUM(Table2[[#This Row],[Mortgage Recording Tax Through FY17]:[Mortgage Recording Tax FY18 and After]])</f>
        <v>168.56</v>
      </c>
      <c r="AU107" s="17">
        <v>0</v>
      </c>
      <c r="AV107" s="17">
        <v>0</v>
      </c>
      <c r="AW107" s="17">
        <v>0</v>
      </c>
      <c r="AX107" s="18">
        <f>SUM(Table2[[#This Row],[Pilot Savings Through FY17]:[Pilot Savings FY18 and After]])</f>
        <v>0</v>
      </c>
      <c r="AY107" s="17">
        <v>0</v>
      </c>
      <c r="AZ107" s="17">
        <v>168.56</v>
      </c>
      <c r="BA107" s="17">
        <v>0</v>
      </c>
      <c r="BB107" s="18">
        <f>SUM(Table2[[#This Row],[Mortgage Recording Tax Exemption Through FY17]:[Mortgage Recording Tax Exemption FY18 and After]])</f>
        <v>168.56</v>
      </c>
      <c r="BC107" s="17">
        <v>38.621299999999998</v>
      </c>
      <c r="BD107" s="17">
        <v>204.5351</v>
      </c>
      <c r="BE107" s="17">
        <v>482.9674</v>
      </c>
      <c r="BF107" s="18">
        <f>SUM(Table2[[#This Row],[Indirect and Induced Land Through FY17]:[Indirect and Induced Land FY18 and After]])</f>
        <v>687.50250000000005</v>
      </c>
      <c r="BG107" s="17">
        <v>71.725300000000004</v>
      </c>
      <c r="BH107" s="17">
        <v>379.85109999999997</v>
      </c>
      <c r="BI107" s="17">
        <v>896.9393</v>
      </c>
      <c r="BJ107" s="18">
        <f>SUM(Table2[[#This Row],[Indirect and Induced Building Through FY17]:[Indirect and Induced Building FY18 and After]])</f>
        <v>1276.7903999999999</v>
      </c>
      <c r="BK107" s="17">
        <v>110.3466</v>
      </c>
      <c r="BL107" s="17">
        <v>584.38620000000003</v>
      </c>
      <c r="BM107" s="17">
        <v>1379.9067</v>
      </c>
      <c r="BN107" s="18">
        <f>SUM(Table2[[#This Row],[TOTAL Real Property Related Taxes Through FY17]:[TOTAL Real Property Related Taxes FY18 and After]])</f>
        <v>1964.2928999999999</v>
      </c>
      <c r="BO107" s="17">
        <v>114.7848</v>
      </c>
      <c r="BP107" s="17">
        <v>598.15549999999996</v>
      </c>
      <c r="BQ107" s="17">
        <v>1435.4056</v>
      </c>
      <c r="BR107" s="18">
        <f>SUM(Table2[[#This Row],[Company Direct Through FY17]:[Company Direct FY18 and After]])</f>
        <v>2033.5610999999999</v>
      </c>
      <c r="BS107" s="17">
        <v>0</v>
      </c>
      <c r="BT107" s="17">
        <v>0</v>
      </c>
      <c r="BU107" s="17">
        <v>0</v>
      </c>
      <c r="BV107" s="18">
        <f>SUM(Table2[[#This Row],[Sales Tax Exemption Through FY17]:[Sales Tax Exemption FY18 and After]])</f>
        <v>0</v>
      </c>
      <c r="BW107" s="17">
        <v>0</v>
      </c>
      <c r="BX107" s="17">
        <v>0</v>
      </c>
      <c r="BY107" s="17">
        <v>0</v>
      </c>
      <c r="BZ107" s="17">
        <f>SUM(Table2[[#This Row],[Energy Tax Savings Through FY17]:[Energy Tax Savings FY18 and After]])</f>
        <v>0</v>
      </c>
      <c r="CA107" s="17">
        <v>6.0132000000000003</v>
      </c>
      <c r="CB107" s="17">
        <v>24.472200000000001</v>
      </c>
      <c r="CC107" s="17">
        <v>54.358400000000003</v>
      </c>
      <c r="CD107" s="18">
        <f>SUM(Table2[[#This Row],[Tax Exempt Bond Savings Through FY17]:[Tax Exempt Bond Savings FY18 and After]])</f>
        <v>78.830600000000004</v>
      </c>
      <c r="CE107" s="17">
        <v>132.20570000000001</v>
      </c>
      <c r="CF107" s="17">
        <v>706.76980000000003</v>
      </c>
      <c r="CG107" s="17">
        <v>1653.2583999999999</v>
      </c>
      <c r="CH107" s="18">
        <f>SUM(Table2[[#This Row],[Indirect and Induced Through FY17]:[Indirect and Induced FY18 and After]])</f>
        <v>2360.0281999999997</v>
      </c>
      <c r="CI107" s="17">
        <v>240.97730000000001</v>
      </c>
      <c r="CJ107" s="17">
        <v>1280.4530999999999</v>
      </c>
      <c r="CK107" s="17">
        <v>3034.3056000000001</v>
      </c>
      <c r="CL107" s="18">
        <f>SUM(Table2[[#This Row],[TOTAL Income Consumption Use Taxes Through FY17]:[TOTAL Income Consumption Use Taxes FY18 and After]])</f>
        <v>4314.7587000000003</v>
      </c>
      <c r="CM107" s="17">
        <v>6.0132000000000003</v>
      </c>
      <c r="CN107" s="17">
        <v>193.03219999999999</v>
      </c>
      <c r="CO107" s="17">
        <v>54.358400000000003</v>
      </c>
      <c r="CP107" s="18">
        <f>SUM(Table2[[#This Row],[Assistance Provided Through FY17]:[Assistance Provided FY18 and After]])</f>
        <v>247.39060000000001</v>
      </c>
      <c r="CQ107" s="17">
        <v>0</v>
      </c>
      <c r="CR107" s="17">
        <v>0</v>
      </c>
      <c r="CS107" s="17">
        <v>0</v>
      </c>
      <c r="CT107" s="18">
        <f>SUM(Table2[[#This Row],[Recapture Cancellation Reduction Amount Through FY17]:[Recapture Cancellation Reduction Amount FY18 and After]])</f>
        <v>0</v>
      </c>
      <c r="CU107" s="17">
        <v>0</v>
      </c>
      <c r="CV107" s="17">
        <v>0</v>
      </c>
      <c r="CW107" s="17">
        <v>0</v>
      </c>
      <c r="CX107" s="18">
        <f>SUM(Table2[[#This Row],[Penalty Paid Through FY17]:[Penalty Paid FY18 and After]])</f>
        <v>0</v>
      </c>
      <c r="CY107" s="17">
        <v>6.0132000000000003</v>
      </c>
      <c r="CZ107" s="17">
        <v>193.03219999999999</v>
      </c>
      <c r="DA107" s="17">
        <v>54.358400000000003</v>
      </c>
      <c r="DB107" s="18">
        <f>SUM(Table2[[#This Row],[TOTAL Assistance Net of Recapture Penalties Through FY17]:[TOTAL Assistance Net of Recapture Penalties FY18 and After]])</f>
        <v>247.39060000000001</v>
      </c>
      <c r="DC107" s="17">
        <v>114.7848</v>
      </c>
      <c r="DD107" s="17">
        <v>766.71550000000002</v>
      </c>
      <c r="DE107" s="17">
        <v>1435.4056</v>
      </c>
      <c r="DF107" s="18">
        <f>SUM(Table2[[#This Row],[Company Direct Tax Revenue Before Assistance Through FY17]:[Company Direct Tax Revenue Before Assistance FY18 and After]])</f>
        <v>2202.1211000000003</v>
      </c>
      <c r="DG107" s="17">
        <v>242.5523</v>
      </c>
      <c r="DH107" s="17">
        <v>1291.1559999999999</v>
      </c>
      <c r="DI107" s="17">
        <v>3033.1651000000002</v>
      </c>
      <c r="DJ107" s="18">
        <f>SUM(Table2[[#This Row],[Indirect and Induced Tax Revenues Through FY17]:[Indirect and Induced Tax Revenues FY18 and After]])</f>
        <v>4324.3211000000001</v>
      </c>
      <c r="DK107" s="17">
        <v>357.33710000000002</v>
      </c>
      <c r="DL107" s="17">
        <v>2057.8715000000002</v>
      </c>
      <c r="DM107" s="17">
        <v>4468.5707000000002</v>
      </c>
      <c r="DN107" s="17">
        <f>SUM(Table2[[#This Row],[TOTAL Tax Revenues Before Assistance Through FY17]:[TOTAL Tax Revenues Before Assistance FY18 and After]])</f>
        <v>6526.4422000000004</v>
      </c>
      <c r="DO107" s="17">
        <v>351.32389999999998</v>
      </c>
      <c r="DP107" s="17">
        <v>1864.8393000000001</v>
      </c>
      <c r="DQ107" s="17">
        <v>4414.2123000000001</v>
      </c>
      <c r="DR107" s="20">
        <f>SUM(Table2[[#This Row],[TOTAL Tax Revenues Net of Assistance Recapture and Penalty Through FY17]:[TOTAL Tax Revenues Net of Assistance Recapture and Penalty FY18 and After]])</f>
        <v>6279.0516000000007</v>
      </c>
      <c r="DS107" s="20">
        <v>0</v>
      </c>
      <c r="DT107" s="20">
        <v>0</v>
      </c>
      <c r="DU107" s="20">
        <v>0</v>
      </c>
      <c r="DV107" s="20">
        <v>0</v>
      </c>
      <c r="DW107" s="15">
        <v>0</v>
      </c>
      <c r="DX107" s="15">
        <v>0</v>
      </c>
      <c r="DY107" s="15">
        <v>0</v>
      </c>
      <c r="DZ107" s="15">
        <v>65</v>
      </c>
      <c r="EA107" s="15">
        <v>0</v>
      </c>
      <c r="EB107" s="15">
        <v>0</v>
      </c>
      <c r="EC107" s="15">
        <v>0</v>
      </c>
      <c r="ED107" s="15">
        <v>65</v>
      </c>
      <c r="EE107" s="15">
        <v>0</v>
      </c>
      <c r="EF107" s="15">
        <v>0</v>
      </c>
      <c r="EG107" s="15">
        <v>0</v>
      </c>
      <c r="EH107" s="15">
        <v>100</v>
      </c>
      <c r="EI107" s="15">
        <f>SUM(Table2[[#This Row],[Total Industrial Employees FY17]:[Total Other Employees FY17]])</f>
        <v>65</v>
      </c>
      <c r="EJ107" s="15">
        <f>SUM(Table2[[#This Row],[Number of Industrial Employees Earning More than Living Wage FY17]:[Number of Other Employees Earning More than Living Wage FY17]])</f>
        <v>65</v>
      </c>
      <c r="EK107" s="15">
        <v>100</v>
      </c>
    </row>
    <row r="108" spans="1:141" x14ac:dyDescent="0.2">
      <c r="A108" s="6">
        <v>90666</v>
      </c>
      <c r="B108" s="6" t="s">
        <v>20</v>
      </c>
      <c r="C108" s="7" t="s">
        <v>21</v>
      </c>
      <c r="D108" s="7" t="s">
        <v>9</v>
      </c>
      <c r="E108" s="33">
        <v>33</v>
      </c>
      <c r="F108" s="8" t="s">
        <v>1862</v>
      </c>
      <c r="G108" s="41" t="s">
        <v>1863</v>
      </c>
      <c r="H108" s="35">
        <v>6716150</v>
      </c>
      <c r="I108" s="35">
        <v>5885100</v>
      </c>
      <c r="J108" s="39" t="s">
        <v>3170</v>
      </c>
      <c r="K108" s="11" t="s">
        <v>2449</v>
      </c>
      <c r="L108" s="13" t="s">
        <v>2450</v>
      </c>
      <c r="M108" s="13" t="s">
        <v>2451</v>
      </c>
      <c r="N108" s="23">
        <v>307000000</v>
      </c>
      <c r="O108" s="6" t="s">
        <v>2452</v>
      </c>
      <c r="P108" s="15">
        <v>0</v>
      </c>
      <c r="Q108" s="15">
        <v>0</v>
      </c>
      <c r="R108" s="15">
        <v>37</v>
      </c>
      <c r="S108" s="15">
        <v>0</v>
      </c>
      <c r="T108" s="15">
        <v>0</v>
      </c>
      <c r="U108" s="15">
        <v>37</v>
      </c>
      <c r="V108" s="15">
        <v>37</v>
      </c>
      <c r="W108" s="15">
        <v>0</v>
      </c>
      <c r="X108" s="15">
        <v>0</v>
      </c>
      <c r="Y108" s="15">
        <v>0</v>
      </c>
      <c r="Z108" s="15">
        <v>30</v>
      </c>
      <c r="AA108" s="15">
        <v>41</v>
      </c>
      <c r="AB108" s="15">
        <v>0</v>
      </c>
      <c r="AC108" s="15">
        <v>0</v>
      </c>
      <c r="AD108" s="15">
        <v>0</v>
      </c>
      <c r="AE108" s="15">
        <v>0</v>
      </c>
      <c r="AF108" s="15">
        <v>41</v>
      </c>
      <c r="AG108" s="15" t="s">
        <v>1860</v>
      </c>
      <c r="AH108" s="15" t="s">
        <v>1861</v>
      </c>
      <c r="AI108" s="17">
        <v>2689.0545999999999</v>
      </c>
      <c r="AJ108" s="17">
        <v>46763.5141</v>
      </c>
      <c r="AK108" s="17">
        <v>5563.5698000000002</v>
      </c>
      <c r="AL108" s="17">
        <f>SUM(Table2[[#This Row],[Company Direct Land Through FY17]:[Company Direct Land FY18 and After]])</f>
        <v>52327.083899999998</v>
      </c>
      <c r="AM108" s="17">
        <v>4993.9587000000001</v>
      </c>
      <c r="AN108" s="17">
        <v>44734.221799999999</v>
      </c>
      <c r="AO108" s="17">
        <v>10332.344300000001</v>
      </c>
      <c r="AP108" s="18">
        <f>SUM(Table2[[#This Row],[Company Direct Building Through FY17]:[Company Direct Building FY18 and After]])</f>
        <v>55066.566099999996</v>
      </c>
      <c r="AQ108" s="17">
        <v>0</v>
      </c>
      <c r="AR108" s="17">
        <v>4988.75</v>
      </c>
      <c r="AS108" s="17">
        <v>0</v>
      </c>
      <c r="AT108" s="18">
        <f>SUM(Table2[[#This Row],[Mortgage Recording Tax Through FY17]:[Mortgage Recording Tax FY18 and After]])</f>
        <v>4988.75</v>
      </c>
      <c r="AU108" s="17">
        <v>0</v>
      </c>
      <c r="AV108" s="17">
        <v>5482.5474000000004</v>
      </c>
      <c r="AW108" s="17">
        <v>0</v>
      </c>
      <c r="AX108" s="18">
        <f>SUM(Table2[[#This Row],[Pilot Savings Through FY17]:[Pilot Savings FY18 and After]])</f>
        <v>5482.5474000000004</v>
      </c>
      <c r="AY108" s="17">
        <v>0</v>
      </c>
      <c r="AZ108" s="17">
        <v>0</v>
      </c>
      <c r="BA108" s="17">
        <v>0</v>
      </c>
      <c r="BB108" s="18">
        <f>SUM(Table2[[#This Row],[Mortgage Recording Tax Exemption Through FY17]:[Mortgage Recording Tax Exemption FY18 and After]])</f>
        <v>0</v>
      </c>
      <c r="BC108" s="17">
        <v>166.74719999999999</v>
      </c>
      <c r="BD108" s="17">
        <v>786.60329999999999</v>
      </c>
      <c r="BE108" s="17">
        <v>344.9948</v>
      </c>
      <c r="BF108" s="18">
        <f>SUM(Table2[[#This Row],[Indirect and Induced Land Through FY17]:[Indirect and Induced Land FY18 and After]])</f>
        <v>1131.5980999999999</v>
      </c>
      <c r="BG108" s="17">
        <v>309.67329999999998</v>
      </c>
      <c r="BH108" s="17">
        <v>1460.8348000000001</v>
      </c>
      <c r="BI108" s="17">
        <v>640.70450000000005</v>
      </c>
      <c r="BJ108" s="18">
        <f>SUM(Table2[[#This Row],[Indirect and Induced Building Through FY17]:[Indirect and Induced Building FY18 and After]])</f>
        <v>2101.5393000000004</v>
      </c>
      <c r="BK108" s="17">
        <v>8159.4337999999998</v>
      </c>
      <c r="BL108" s="17">
        <v>93251.376600000003</v>
      </c>
      <c r="BM108" s="17">
        <v>16881.613399999998</v>
      </c>
      <c r="BN108" s="18">
        <f>SUM(Table2[[#This Row],[TOTAL Real Property Related Taxes Through FY17]:[TOTAL Real Property Related Taxes FY18 and After]])</f>
        <v>110132.99</v>
      </c>
      <c r="BO108" s="17">
        <v>1707.3719000000001</v>
      </c>
      <c r="BP108" s="17">
        <v>10804.225700000001</v>
      </c>
      <c r="BQ108" s="17">
        <v>3532.4989</v>
      </c>
      <c r="BR108" s="18">
        <f>SUM(Table2[[#This Row],[Company Direct Through FY17]:[Company Direct FY18 and After]])</f>
        <v>14336.724600000001</v>
      </c>
      <c r="BS108" s="17">
        <v>0</v>
      </c>
      <c r="BT108" s="17">
        <v>22.315200000000001</v>
      </c>
      <c r="BU108" s="17">
        <v>0</v>
      </c>
      <c r="BV108" s="18">
        <f>SUM(Table2[[#This Row],[Sales Tax Exemption Through FY17]:[Sales Tax Exemption FY18 and After]])</f>
        <v>22.315200000000001</v>
      </c>
      <c r="BW108" s="17">
        <v>0</v>
      </c>
      <c r="BX108" s="17">
        <v>0</v>
      </c>
      <c r="BY108" s="17">
        <v>0</v>
      </c>
      <c r="BZ108" s="17">
        <f>SUM(Table2[[#This Row],[Energy Tax Savings Through FY17]:[Energy Tax Savings FY18 and After]])</f>
        <v>0</v>
      </c>
      <c r="CA108" s="17">
        <v>297.8175</v>
      </c>
      <c r="CB108" s="17">
        <v>2515.3962000000001</v>
      </c>
      <c r="CC108" s="17">
        <v>497.75560000000002</v>
      </c>
      <c r="CD108" s="18">
        <f>SUM(Table2[[#This Row],[Tax Exempt Bond Savings Through FY17]:[Tax Exempt Bond Savings FY18 and After]])</f>
        <v>3013.1518000000001</v>
      </c>
      <c r="CE108" s="17">
        <v>570.7971</v>
      </c>
      <c r="CF108" s="17">
        <v>3138.3217</v>
      </c>
      <c r="CG108" s="17">
        <v>1180.9612999999999</v>
      </c>
      <c r="CH108" s="18">
        <f>SUM(Table2[[#This Row],[Indirect and Induced Through FY17]:[Indirect and Induced FY18 and After]])</f>
        <v>4319.2829999999994</v>
      </c>
      <c r="CI108" s="17">
        <v>1980.3515</v>
      </c>
      <c r="CJ108" s="17">
        <v>11404.835999999999</v>
      </c>
      <c r="CK108" s="17">
        <v>4215.7046</v>
      </c>
      <c r="CL108" s="18">
        <f>SUM(Table2[[#This Row],[TOTAL Income Consumption Use Taxes Through FY17]:[TOTAL Income Consumption Use Taxes FY18 and After]])</f>
        <v>15620.5406</v>
      </c>
      <c r="CM108" s="17">
        <v>297.8175</v>
      </c>
      <c r="CN108" s="17">
        <v>8020.2587999999996</v>
      </c>
      <c r="CO108" s="17">
        <v>497.75560000000002</v>
      </c>
      <c r="CP108" s="18">
        <f>SUM(Table2[[#This Row],[Assistance Provided Through FY17]:[Assistance Provided FY18 and After]])</f>
        <v>8518.0144</v>
      </c>
      <c r="CQ108" s="17">
        <v>0</v>
      </c>
      <c r="CR108" s="17">
        <v>0</v>
      </c>
      <c r="CS108" s="17">
        <v>0</v>
      </c>
      <c r="CT108" s="18">
        <f>SUM(Table2[[#This Row],[Recapture Cancellation Reduction Amount Through FY17]:[Recapture Cancellation Reduction Amount FY18 and After]])</f>
        <v>0</v>
      </c>
      <c r="CU108" s="17">
        <v>0</v>
      </c>
      <c r="CV108" s="17">
        <v>0</v>
      </c>
      <c r="CW108" s="17">
        <v>0</v>
      </c>
      <c r="CX108" s="18">
        <f>SUM(Table2[[#This Row],[Penalty Paid Through FY17]:[Penalty Paid FY18 and After]])</f>
        <v>0</v>
      </c>
      <c r="CY108" s="17">
        <v>297.8175</v>
      </c>
      <c r="CZ108" s="17">
        <v>8020.2587999999996</v>
      </c>
      <c r="DA108" s="17">
        <v>497.75560000000002</v>
      </c>
      <c r="DB108" s="18">
        <f>SUM(Table2[[#This Row],[TOTAL Assistance Net of Recapture Penalties Through FY17]:[TOTAL Assistance Net of Recapture Penalties FY18 and After]])</f>
        <v>8518.0144</v>
      </c>
      <c r="DC108" s="17">
        <v>9390.3852000000006</v>
      </c>
      <c r="DD108" s="17">
        <v>107290.7116</v>
      </c>
      <c r="DE108" s="17">
        <v>19428.413</v>
      </c>
      <c r="DF108" s="18">
        <f>SUM(Table2[[#This Row],[Company Direct Tax Revenue Before Assistance Through FY17]:[Company Direct Tax Revenue Before Assistance FY18 and After]])</f>
        <v>126719.1246</v>
      </c>
      <c r="DG108" s="17">
        <v>1047.2175999999999</v>
      </c>
      <c r="DH108" s="17">
        <v>5385.7597999999998</v>
      </c>
      <c r="DI108" s="17">
        <v>2166.6606000000002</v>
      </c>
      <c r="DJ108" s="18">
        <f>SUM(Table2[[#This Row],[Indirect and Induced Tax Revenues Through FY17]:[Indirect and Induced Tax Revenues FY18 and After]])</f>
        <v>7552.4204</v>
      </c>
      <c r="DK108" s="17">
        <v>10437.602800000001</v>
      </c>
      <c r="DL108" s="17">
        <v>112676.47139999999</v>
      </c>
      <c r="DM108" s="17">
        <v>21595.0736</v>
      </c>
      <c r="DN108" s="17">
        <f>SUM(Table2[[#This Row],[TOTAL Tax Revenues Before Assistance Through FY17]:[TOTAL Tax Revenues Before Assistance FY18 and After]])</f>
        <v>134271.54499999998</v>
      </c>
      <c r="DO108" s="17">
        <v>10139.7853</v>
      </c>
      <c r="DP108" s="17">
        <v>104656.2126</v>
      </c>
      <c r="DQ108" s="17">
        <v>21097.317999999999</v>
      </c>
      <c r="DR108" s="20">
        <f>SUM(Table2[[#This Row],[TOTAL Tax Revenues Net of Assistance Recapture and Penalty Through FY17]:[TOTAL Tax Revenues Net of Assistance Recapture and Penalty FY18 and After]])</f>
        <v>125753.5306</v>
      </c>
      <c r="DS108" s="20">
        <v>0</v>
      </c>
      <c r="DT108" s="20">
        <v>0</v>
      </c>
      <c r="DU108" s="20">
        <v>0</v>
      </c>
      <c r="DV108" s="20">
        <v>0</v>
      </c>
      <c r="DW108" s="15">
        <v>37</v>
      </c>
      <c r="DX108" s="15">
        <v>0</v>
      </c>
      <c r="DY108" s="15">
        <v>0</v>
      </c>
      <c r="DZ108" s="15">
        <v>0</v>
      </c>
      <c r="EA108" s="15">
        <v>37</v>
      </c>
      <c r="EB108" s="15">
        <v>0</v>
      </c>
      <c r="EC108" s="15">
        <v>0</v>
      </c>
      <c r="ED108" s="15">
        <v>0</v>
      </c>
      <c r="EE108" s="15">
        <v>100</v>
      </c>
      <c r="EF108" s="15">
        <v>0</v>
      </c>
      <c r="EG108" s="15">
        <v>0</v>
      </c>
      <c r="EH108" s="15">
        <v>0</v>
      </c>
      <c r="EI108" s="15">
        <f>SUM(Table2[[#This Row],[Total Industrial Employees FY17]:[Total Other Employees FY17]])</f>
        <v>37</v>
      </c>
      <c r="EJ108" s="15">
        <f>SUM(Table2[[#This Row],[Number of Industrial Employees Earning More than Living Wage FY17]:[Number of Other Employees Earning More than Living Wage FY17]])</f>
        <v>37</v>
      </c>
      <c r="EK108" s="15">
        <v>100</v>
      </c>
    </row>
    <row r="109" spans="1:141" x14ac:dyDescent="0.2">
      <c r="A109" s="6">
        <v>93943</v>
      </c>
      <c r="B109" s="6" t="s">
        <v>630</v>
      </c>
      <c r="C109" s="7" t="s">
        <v>631</v>
      </c>
      <c r="D109" s="7" t="s">
        <v>9</v>
      </c>
      <c r="E109" s="33">
        <v>33</v>
      </c>
      <c r="F109" s="8" t="s">
        <v>2321</v>
      </c>
      <c r="G109" s="41" t="s">
        <v>1944</v>
      </c>
      <c r="H109" s="35">
        <v>260626</v>
      </c>
      <c r="I109" s="35">
        <v>335737</v>
      </c>
      <c r="J109" s="39" t="s">
        <v>3341</v>
      </c>
      <c r="K109" s="11" t="s">
        <v>2453</v>
      </c>
      <c r="L109" s="13" t="s">
        <v>2963</v>
      </c>
      <c r="M109" s="13" t="s">
        <v>2964</v>
      </c>
      <c r="N109" s="23">
        <v>14400000</v>
      </c>
      <c r="O109" s="6" t="s">
        <v>2456</v>
      </c>
      <c r="P109" s="15">
        <v>0</v>
      </c>
      <c r="Q109" s="15">
        <v>0</v>
      </c>
      <c r="R109" s="15">
        <v>0</v>
      </c>
      <c r="S109" s="15">
        <v>0</v>
      </c>
      <c r="T109" s="15">
        <v>0</v>
      </c>
      <c r="U109" s="15">
        <v>0</v>
      </c>
      <c r="V109" s="15">
        <v>0</v>
      </c>
      <c r="W109" s="15">
        <v>0</v>
      </c>
      <c r="X109" s="15">
        <v>0</v>
      </c>
      <c r="Y109" s="15">
        <v>8</v>
      </c>
      <c r="Z109" s="15">
        <v>0</v>
      </c>
      <c r="AA109" s="15">
        <v>0</v>
      </c>
      <c r="AB109" s="15">
        <v>0</v>
      </c>
      <c r="AC109" s="15">
        <v>0</v>
      </c>
      <c r="AD109" s="15">
        <v>0</v>
      </c>
      <c r="AE109" s="15">
        <v>0</v>
      </c>
      <c r="AF109" s="15">
        <v>0</v>
      </c>
      <c r="AG109" s="15" t="s">
        <v>1861</v>
      </c>
      <c r="AH109" s="15" t="s">
        <v>1861</v>
      </c>
      <c r="AI109" s="17">
        <v>385.37819999999999</v>
      </c>
      <c r="AJ109" s="17">
        <v>2849.1956</v>
      </c>
      <c r="AK109" s="17">
        <v>1760.463</v>
      </c>
      <c r="AL109" s="17">
        <f>SUM(Table2[[#This Row],[Company Direct Land Through FY17]:[Company Direct Land FY18 and After]])</f>
        <v>4609.6585999999998</v>
      </c>
      <c r="AM109" s="17">
        <v>2995.2287999999999</v>
      </c>
      <c r="AN109" s="17">
        <v>7191.8191999999999</v>
      </c>
      <c r="AO109" s="17">
        <v>13682.6369</v>
      </c>
      <c r="AP109" s="18">
        <f>SUM(Table2[[#This Row],[Company Direct Building Through FY17]:[Company Direct Building FY18 and After]])</f>
        <v>20874.456099999999</v>
      </c>
      <c r="AQ109" s="17">
        <v>0</v>
      </c>
      <c r="AR109" s="17">
        <v>0</v>
      </c>
      <c r="AS109" s="17">
        <v>0</v>
      </c>
      <c r="AT109" s="18">
        <f>SUM(Table2[[#This Row],[Mortgage Recording Tax Through FY17]:[Mortgage Recording Tax FY18 and After]])</f>
        <v>0</v>
      </c>
      <c r="AU109" s="17">
        <v>0</v>
      </c>
      <c r="AV109" s="17">
        <v>0</v>
      </c>
      <c r="AW109" s="17">
        <v>0</v>
      </c>
      <c r="AX109" s="18">
        <f>SUM(Table2[[#This Row],[Pilot Savings Through FY17]:[Pilot Savings FY18 and After]])</f>
        <v>0</v>
      </c>
      <c r="AY109" s="17">
        <v>0</v>
      </c>
      <c r="AZ109" s="17">
        <v>0</v>
      </c>
      <c r="BA109" s="17">
        <v>0</v>
      </c>
      <c r="BB109" s="18">
        <f>SUM(Table2[[#This Row],[Mortgage Recording Tax Exemption Through FY17]:[Mortgage Recording Tax Exemption FY18 and After]])</f>
        <v>0</v>
      </c>
      <c r="BC109" s="17">
        <v>0</v>
      </c>
      <c r="BD109" s="17">
        <v>13189.2444</v>
      </c>
      <c r="BE109" s="17">
        <v>0</v>
      </c>
      <c r="BF109" s="18">
        <f>SUM(Table2[[#This Row],[Indirect and Induced Land Through FY17]:[Indirect and Induced Land FY18 and After]])</f>
        <v>13189.2444</v>
      </c>
      <c r="BG109" s="17">
        <v>0</v>
      </c>
      <c r="BH109" s="17">
        <v>24494.311099999999</v>
      </c>
      <c r="BI109" s="17">
        <v>0</v>
      </c>
      <c r="BJ109" s="18">
        <f>SUM(Table2[[#This Row],[Indirect and Induced Building Through FY17]:[Indirect and Induced Building FY18 and After]])</f>
        <v>24494.311099999999</v>
      </c>
      <c r="BK109" s="17">
        <v>3380.607</v>
      </c>
      <c r="BL109" s="17">
        <v>47724.570299999999</v>
      </c>
      <c r="BM109" s="17">
        <v>15443.099899999999</v>
      </c>
      <c r="BN109" s="18">
        <f>SUM(Table2[[#This Row],[TOTAL Real Property Related Taxes Through FY17]:[TOTAL Real Property Related Taxes FY18 and After]])</f>
        <v>63167.6702</v>
      </c>
      <c r="BO109" s="17">
        <v>0</v>
      </c>
      <c r="BP109" s="17">
        <v>136303.68460000001</v>
      </c>
      <c r="BQ109" s="17">
        <v>0</v>
      </c>
      <c r="BR109" s="18">
        <f>SUM(Table2[[#This Row],[Company Direct Through FY17]:[Company Direct FY18 and After]])</f>
        <v>136303.68460000001</v>
      </c>
      <c r="BS109" s="17">
        <v>0</v>
      </c>
      <c r="BT109" s="17">
        <v>0</v>
      </c>
      <c r="BU109" s="17">
        <v>0</v>
      </c>
      <c r="BV109" s="18">
        <f>SUM(Table2[[#This Row],[Sales Tax Exemption Through FY17]:[Sales Tax Exemption FY18 and After]])</f>
        <v>0</v>
      </c>
      <c r="BW109" s="17">
        <v>0</v>
      </c>
      <c r="BX109" s="17">
        <v>0</v>
      </c>
      <c r="BY109" s="17">
        <v>0</v>
      </c>
      <c r="BZ109" s="17">
        <f>SUM(Table2[[#This Row],[Energy Tax Savings Through FY17]:[Energy Tax Savings FY18 and After]])</f>
        <v>0</v>
      </c>
      <c r="CA109" s="17">
        <v>0</v>
      </c>
      <c r="CB109" s="17">
        <v>0</v>
      </c>
      <c r="CC109" s="17">
        <v>0</v>
      </c>
      <c r="CD109" s="18">
        <f>SUM(Table2[[#This Row],[Tax Exempt Bond Savings Through FY17]:[Tax Exempt Bond Savings FY18 and After]])</f>
        <v>0</v>
      </c>
      <c r="CE109" s="17">
        <v>0</v>
      </c>
      <c r="CF109" s="17">
        <v>45656.556400000001</v>
      </c>
      <c r="CG109" s="17">
        <v>0</v>
      </c>
      <c r="CH109" s="18">
        <f>SUM(Table2[[#This Row],[Indirect and Induced Through FY17]:[Indirect and Induced FY18 and After]])</f>
        <v>45656.556400000001</v>
      </c>
      <c r="CI109" s="17">
        <v>0</v>
      </c>
      <c r="CJ109" s="17">
        <v>181960.24100000001</v>
      </c>
      <c r="CK109" s="17">
        <v>0</v>
      </c>
      <c r="CL109" s="18">
        <f>SUM(Table2[[#This Row],[TOTAL Income Consumption Use Taxes Through FY17]:[TOTAL Income Consumption Use Taxes FY18 and After]])</f>
        <v>181960.24100000001</v>
      </c>
      <c r="CM109" s="17">
        <v>0</v>
      </c>
      <c r="CN109" s="17">
        <v>0</v>
      </c>
      <c r="CO109" s="17">
        <v>0</v>
      </c>
      <c r="CP109" s="18">
        <f>SUM(Table2[[#This Row],[Assistance Provided Through FY17]:[Assistance Provided FY18 and After]])</f>
        <v>0</v>
      </c>
      <c r="CQ109" s="17">
        <v>0</v>
      </c>
      <c r="CR109" s="17">
        <v>0</v>
      </c>
      <c r="CS109" s="17">
        <v>0</v>
      </c>
      <c r="CT109" s="18">
        <f>SUM(Table2[[#This Row],[Recapture Cancellation Reduction Amount Through FY17]:[Recapture Cancellation Reduction Amount FY18 and After]])</f>
        <v>0</v>
      </c>
      <c r="CU109" s="17">
        <v>0</v>
      </c>
      <c r="CV109" s="17">
        <v>0</v>
      </c>
      <c r="CW109" s="17">
        <v>0</v>
      </c>
      <c r="CX109" s="18">
        <f>SUM(Table2[[#This Row],[Penalty Paid Through FY17]:[Penalty Paid FY18 and After]])</f>
        <v>0</v>
      </c>
      <c r="CY109" s="17">
        <v>0</v>
      </c>
      <c r="CZ109" s="17">
        <v>0</v>
      </c>
      <c r="DA109" s="17">
        <v>0</v>
      </c>
      <c r="DB109" s="18">
        <f>SUM(Table2[[#This Row],[TOTAL Assistance Net of Recapture Penalties Through FY17]:[TOTAL Assistance Net of Recapture Penalties FY18 and After]])</f>
        <v>0</v>
      </c>
      <c r="DC109" s="17">
        <v>3380.607</v>
      </c>
      <c r="DD109" s="17">
        <v>146344.69940000001</v>
      </c>
      <c r="DE109" s="17">
        <v>15443.099899999999</v>
      </c>
      <c r="DF109" s="18">
        <f>SUM(Table2[[#This Row],[Company Direct Tax Revenue Before Assistance Through FY17]:[Company Direct Tax Revenue Before Assistance FY18 and After]])</f>
        <v>161787.79930000001</v>
      </c>
      <c r="DG109" s="17">
        <v>0</v>
      </c>
      <c r="DH109" s="17">
        <v>83340.111900000004</v>
      </c>
      <c r="DI109" s="17">
        <v>0</v>
      </c>
      <c r="DJ109" s="18">
        <f>SUM(Table2[[#This Row],[Indirect and Induced Tax Revenues Through FY17]:[Indirect and Induced Tax Revenues FY18 and After]])</f>
        <v>83340.111900000004</v>
      </c>
      <c r="DK109" s="17">
        <v>3380.607</v>
      </c>
      <c r="DL109" s="17">
        <v>229684.8113</v>
      </c>
      <c r="DM109" s="17">
        <v>15443.099899999999</v>
      </c>
      <c r="DN109" s="17">
        <f>SUM(Table2[[#This Row],[TOTAL Tax Revenues Before Assistance Through FY17]:[TOTAL Tax Revenues Before Assistance FY18 and After]])</f>
        <v>245127.9112</v>
      </c>
      <c r="DO109" s="17">
        <v>3380.607</v>
      </c>
      <c r="DP109" s="17">
        <v>229684.8113</v>
      </c>
      <c r="DQ109" s="17">
        <v>15443.099899999999</v>
      </c>
      <c r="DR109" s="20">
        <f>SUM(Table2[[#This Row],[TOTAL Tax Revenues Net of Assistance Recapture and Penalty Through FY17]:[TOTAL Tax Revenues Net of Assistance Recapture and Penalty FY18 and After]])</f>
        <v>245127.9112</v>
      </c>
      <c r="DS109" s="20">
        <v>0</v>
      </c>
      <c r="DT109" s="20">
        <v>0</v>
      </c>
      <c r="DU109" s="20">
        <v>0</v>
      </c>
      <c r="DV109" s="20">
        <v>0</v>
      </c>
      <c r="DW109" s="15">
        <v>0</v>
      </c>
      <c r="DX109" s="15">
        <v>0</v>
      </c>
      <c r="DY109" s="15">
        <v>0</v>
      </c>
      <c r="DZ109" s="15">
        <v>0</v>
      </c>
      <c r="EA109" s="15">
        <v>0</v>
      </c>
      <c r="EB109" s="15">
        <v>0</v>
      </c>
      <c r="EC109" s="15">
        <v>0</v>
      </c>
      <c r="ED109" s="15">
        <v>0</v>
      </c>
      <c r="EE109" s="15">
        <v>0</v>
      </c>
      <c r="EF109" s="15">
        <v>0</v>
      </c>
      <c r="EG109" s="15">
        <v>0</v>
      </c>
      <c r="EH109" s="15">
        <v>0</v>
      </c>
      <c r="EI109" s="15">
        <f>SUM(Table2[[#This Row],[Total Industrial Employees FY17]:[Total Other Employees FY17]])</f>
        <v>0</v>
      </c>
      <c r="EJ109" s="15">
        <f>SUM(Table2[[#This Row],[Number of Industrial Employees Earning More than Living Wage FY17]:[Number of Other Employees Earning More than Living Wage FY17]])</f>
        <v>0</v>
      </c>
      <c r="EK109" s="15">
        <v>0</v>
      </c>
    </row>
    <row r="110" spans="1:141" x14ac:dyDescent="0.2">
      <c r="A110" s="6">
        <v>94089</v>
      </c>
      <c r="B110" s="6" t="s">
        <v>118</v>
      </c>
      <c r="C110" s="7" t="s">
        <v>1758</v>
      </c>
      <c r="D110" s="7" t="s">
        <v>9</v>
      </c>
      <c r="E110" s="33">
        <v>41</v>
      </c>
      <c r="F110" s="8" t="s">
        <v>2411</v>
      </c>
      <c r="G110" s="41" t="s">
        <v>1863</v>
      </c>
      <c r="H110" s="35">
        <v>75681</v>
      </c>
      <c r="I110" s="35">
        <v>67189</v>
      </c>
      <c r="J110" s="39" t="s">
        <v>3224</v>
      </c>
      <c r="K110" s="11" t="s">
        <v>2804</v>
      </c>
      <c r="L110" s="13" t="s">
        <v>3108</v>
      </c>
      <c r="M110" s="13" t="s">
        <v>3109</v>
      </c>
      <c r="N110" s="23">
        <v>6295000</v>
      </c>
      <c r="O110" s="6" t="s">
        <v>2518</v>
      </c>
      <c r="P110" s="15">
        <v>165</v>
      </c>
      <c r="Q110" s="15">
        <v>0</v>
      </c>
      <c r="R110" s="15">
        <v>75</v>
      </c>
      <c r="S110" s="15">
        <v>0</v>
      </c>
      <c r="T110" s="15">
        <v>0</v>
      </c>
      <c r="U110" s="15">
        <v>240</v>
      </c>
      <c r="V110" s="15">
        <v>157</v>
      </c>
      <c r="W110" s="15">
        <v>0</v>
      </c>
      <c r="X110" s="15">
        <v>0</v>
      </c>
      <c r="Y110" s="15">
        <v>182</v>
      </c>
      <c r="Z110" s="15">
        <v>36</v>
      </c>
      <c r="AA110" s="15">
        <v>98</v>
      </c>
      <c r="AB110" s="15">
        <v>0</v>
      </c>
      <c r="AC110" s="15">
        <v>0</v>
      </c>
      <c r="AD110" s="15">
        <v>0</v>
      </c>
      <c r="AE110" s="15">
        <v>0</v>
      </c>
      <c r="AF110" s="15">
        <v>98</v>
      </c>
      <c r="AG110" s="15" t="s">
        <v>1861</v>
      </c>
      <c r="AH110" s="15" t="s">
        <v>1861</v>
      </c>
      <c r="AI110" s="17">
        <v>0</v>
      </c>
      <c r="AJ110" s="17">
        <v>0</v>
      </c>
      <c r="AK110" s="17">
        <v>0</v>
      </c>
      <c r="AL110" s="17">
        <f>SUM(Table2[[#This Row],[Company Direct Land Through FY17]:[Company Direct Land FY18 and After]])</f>
        <v>0</v>
      </c>
      <c r="AM110" s="17">
        <v>0</v>
      </c>
      <c r="AN110" s="17">
        <v>0</v>
      </c>
      <c r="AO110" s="17">
        <v>0</v>
      </c>
      <c r="AP110" s="18">
        <f>SUM(Table2[[#This Row],[Company Direct Building Through FY17]:[Company Direct Building FY18 and After]])</f>
        <v>0</v>
      </c>
      <c r="AQ110" s="17">
        <v>0</v>
      </c>
      <c r="AR110" s="17">
        <v>104.86709999999999</v>
      </c>
      <c r="AS110" s="17">
        <v>0</v>
      </c>
      <c r="AT110" s="18">
        <f>SUM(Table2[[#This Row],[Mortgage Recording Tax Through FY17]:[Mortgage Recording Tax FY18 and After]])</f>
        <v>104.86709999999999</v>
      </c>
      <c r="AU110" s="17">
        <v>0</v>
      </c>
      <c r="AV110" s="17">
        <v>0</v>
      </c>
      <c r="AW110" s="17">
        <v>0</v>
      </c>
      <c r="AX110" s="18">
        <f>SUM(Table2[[#This Row],[Pilot Savings Through FY17]:[Pilot Savings FY18 and After]])</f>
        <v>0</v>
      </c>
      <c r="AY110" s="17">
        <v>0</v>
      </c>
      <c r="AZ110" s="17">
        <v>104.86709999999999</v>
      </c>
      <c r="BA110" s="17">
        <v>0</v>
      </c>
      <c r="BB110" s="18">
        <f>SUM(Table2[[#This Row],[Mortgage Recording Tax Exemption Through FY17]:[Mortgage Recording Tax Exemption FY18 and After]])</f>
        <v>104.86709999999999</v>
      </c>
      <c r="BC110" s="17">
        <v>92.216300000000004</v>
      </c>
      <c r="BD110" s="17">
        <v>191.5478</v>
      </c>
      <c r="BE110" s="17">
        <v>1525.6831999999999</v>
      </c>
      <c r="BF110" s="18">
        <f>SUM(Table2[[#This Row],[Indirect and Induced Land Through FY17]:[Indirect and Induced Land FY18 and After]])</f>
        <v>1717.231</v>
      </c>
      <c r="BG110" s="17">
        <v>171.25880000000001</v>
      </c>
      <c r="BH110" s="17">
        <v>355.73169999999999</v>
      </c>
      <c r="BI110" s="17">
        <v>2833.4096</v>
      </c>
      <c r="BJ110" s="18">
        <f>SUM(Table2[[#This Row],[Indirect and Induced Building Through FY17]:[Indirect and Induced Building FY18 and After]])</f>
        <v>3189.1412999999998</v>
      </c>
      <c r="BK110" s="17">
        <v>263.4751</v>
      </c>
      <c r="BL110" s="17">
        <v>547.27949999999998</v>
      </c>
      <c r="BM110" s="17">
        <v>4359.0928000000004</v>
      </c>
      <c r="BN110" s="18">
        <f>SUM(Table2[[#This Row],[TOTAL Real Property Related Taxes Through FY17]:[TOTAL Real Property Related Taxes FY18 and After]])</f>
        <v>4906.3723</v>
      </c>
      <c r="BO110" s="17">
        <v>283.71660000000003</v>
      </c>
      <c r="BP110" s="17">
        <v>591.2201</v>
      </c>
      <c r="BQ110" s="17">
        <v>4693.9803000000002</v>
      </c>
      <c r="BR110" s="18">
        <f>SUM(Table2[[#This Row],[Company Direct Through FY17]:[Company Direct FY18 and After]])</f>
        <v>5285.2003999999997</v>
      </c>
      <c r="BS110" s="17">
        <v>0</v>
      </c>
      <c r="BT110" s="17">
        <v>0</v>
      </c>
      <c r="BU110" s="17">
        <v>0</v>
      </c>
      <c r="BV110" s="18">
        <f>SUM(Table2[[#This Row],[Sales Tax Exemption Through FY17]:[Sales Tax Exemption FY18 and After]])</f>
        <v>0</v>
      </c>
      <c r="BW110" s="17">
        <v>0</v>
      </c>
      <c r="BX110" s="17">
        <v>0</v>
      </c>
      <c r="BY110" s="17">
        <v>0</v>
      </c>
      <c r="BZ110" s="17">
        <f>SUM(Table2[[#This Row],[Energy Tax Savings Through FY17]:[Energy Tax Savings FY18 and After]])</f>
        <v>0</v>
      </c>
      <c r="CA110" s="17">
        <v>0</v>
      </c>
      <c r="CB110" s="17">
        <v>0</v>
      </c>
      <c r="CC110" s="17">
        <v>0</v>
      </c>
      <c r="CD110" s="18">
        <f>SUM(Table2[[#This Row],[Tax Exempt Bond Savings Through FY17]:[Tax Exempt Bond Savings FY18 and After]])</f>
        <v>0</v>
      </c>
      <c r="CE110" s="17">
        <v>315.66820000000001</v>
      </c>
      <c r="CF110" s="17">
        <v>660.04150000000004</v>
      </c>
      <c r="CG110" s="17">
        <v>5222.6062000000002</v>
      </c>
      <c r="CH110" s="18">
        <f>SUM(Table2[[#This Row],[Indirect and Induced Through FY17]:[Indirect and Induced FY18 and After]])</f>
        <v>5882.6477000000004</v>
      </c>
      <c r="CI110" s="17">
        <v>599.38480000000004</v>
      </c>
      <c r="CJ110" s="17">
        <v>1251.2616</v>
      </c>
      <c r="CK110" s="17">
        <v>9916.5864999999994</v>
      </c>
      <c r="CL110" s="18">
        <f>SUM(Table2[[#This Row],[TOTAL Income Consumption Use Taxes Through FY17]:[TOTAL Income Consumption Use Taxes FY18 and After]])</f>
        <v>11167.848099999999</v>
      </c>
      <c r="CM110" s="17">
        <v>0</v>
      </c>
      <c r="CN110" s="17">
        <v>104.86709999999999</v>
      </c>
      <c r="CO110" s="17">
        <v>0</v>
      </c>
      <c r="CP110" s="18">
        <f>SUM(Table2[[#This Row],[Assistance Provided Through FY17]:[Assistance Provided FY18 and After]])</f>
        <v>104.86709999999999</v>
      </c>
      <c r="CQ110" s="17">
        <v>0</v>
      </c>
      <c r="CR110" s="17">
        <v>0</v>
      </c>
      <c r="CS110" s="17">
        <v>0</v>
      </c>
      <c r="CT110" s="18">
        <f>SUM(Table2[[#This Row],[Recapture Cancellation Reduction Amount Through FY17]:[Recapture Cancellation Reduction Amount FY18 and After]])</f>
        <v>0</v>
      </c>
      <c r="CU110" s="17">
        <v>0</v>
      </c>
      <c r="CV110" s="17">
        <v>0</v>
      </c>
      <c r="CW110" s="17">
        <v>0</v>
      </c>
      <c r="CX110" s="18">
        <f>SUM(Table2[[#This Row],[Penalty Paid Through FY17]:[Penalty Paid FY18 and After]])</f>
        <v>0</v>
      </c>
      <c r="CY110" s="17">
        <v>0</v>
      </c>
      <c r="CZ110" s="17">
        <v>104.86709999999999</v>
      </c>
      <c r="DA110" s="17">
        <v>0</v>
      </c>
      <c r="DB110" s="18">
        <f>SUM(Table2[[#This Row],[TOTAL Assistance Net of Recapture Penalties Through FY17]:[TOTAL Assistance Net of Recapture Penalties FY18 and After]])</f>
        <v>104.86709999999999</v>
      </c>
      <c r="DC110" s="17">
        <v>283.71660000000003</v>
      </c>
      <c r="DD110" s="17">
        <v>696.08720000000005</v>
      </c>
      <c r="DE110" s="17">
        <v>4693.9803000000002</v>
      </c>
      <c r="DF110" s="18">
        <f>SUM(Table2[[#This Row],[Company Direct Tax Revenue Before Assistance Through FY17]:[Company Direct Tax Revenue Before Assistance FY18 and After]])</f>
        <v>5390.0675000000001</v>
      </c>
      <c r="DG110" s="17">
        <v>579.14329999999995</v>
      </c>
      <c r="DH110" s="17">
        <v>1207.3209999999999</v>
      </c>
      <c r="DI110" s="17">
        <v>9581.6990000000005</v>
      </c>
      <c r="DJ110" s="18">
        <f>SUM(Table2[[#This Row],[Indirect and Induced Tax Revenues Through FY17]:[Indirect and Induced Tax Revenues FY18 and After]])</f>
        <v>10789.02</v>
      </c>
      <c r="DK110" s="17">
        <v>862.85990000000004</v>
      </c>
      <c r="DL110" s="17">
        <v>1903.4082000000001</v>
      </c>
      <c r="DM110" s="17">
        <v>14275.6793</v>
      </c>
      <c r="DN110" s="17">
        <f>SUM(Table2[[#This Row],[TOTAL Tax Revenues Before Assistance Through FY17]:[TOTAL Tax Revenues Before Assistance FY18 and After]])</f>
        <v>16179.0875</v>
      </c>
      <c r="DO110" s="17">
        <v>862.85990000000004</v>
      </c>
      <c r="DP110" s="17">
        <v>1798.5410999999999</v>
      </c>
      <c r="DQ110" s="17">
        <v>14275.6793</v>
      </c>
      <c r="DR110" s="20">
        <f>SUM(Table2[[#This Row],[TOTAL Tax Revenues Net of Assistance Recapture and Penalty Through FY17]:[TOTAL Tax Revenues Net of Assistance Recapture and Penalty FY18 and After]])</f>
        <v>16074.2204</v>
      </c>
      <c r="DS110" s="20">
        <v>0</v>
      </c>
      <c r="DT110" s="20">
        <v>0</v>
      </c>
      <c r="DU110" s="20">
        <v>0</v>
      </c>
      <c r="DV110" s="20">
        <v>0</v>
      </c>
      <c r="DW110" s="15">
        <v>0</v>
      </c>
      <c r="DX110" s="15">
        <v>0</v>
      </c>
      <c r="DY110" s="15">
        <v>0</v>
      </c>
      <c r="DZ110" s="15">
        <v>240</v>
      </c>
      <c r="EA110" s="15">
        <v>0</v>
      </c>
      <c r="EB110" s="15">
        <v>0</v>
      </c>
      <c r="EC110" s="15">
        <v>0</v>
      </c>
      <c r="ED110" s="15">
        <v>240</v>
      </c>
      <c r="EE110" s="15">
        <v>0</v>
      </c>
      <c r="EF110" s="15">
        <v>0</v>
      </c>
      <c r="EG110" s="15">
        <v>0</v>
      </c>
      <c r="EH110" s="15">
        <v>100</v>
      </c>
      <c r="EI110" s="15">
        <f>SUM(Table2[[#This Row],[Total Industrial Employees FY17]:[Total Other Employees FY17]])</f>
        <v>240</v>
      </c>
      <c r="EJ110" s="15">
        <f>SUM(Table2[[#This Row],[Number of Industrial Employees Earning More than Living Wage FY17]:[Number of Other Employees Earning More than Living Wage FY17]])</f>
        <v>240</v>
      </c>
      <c r="EK110" s="15">
        <v>100</v>
      </c>
    </row>
    <row r="111" spans="1:141" x14ac:dyDescent="0.2">
      <c r="A111" s="6">
        <v>92680</v>
      </c>
      <c r="B111" s="6" t="s">
        <v>217</v>
      </c>
      <c r="C111" s="7" t="s">
        <v>218</v>
      </c>
      <c r="D111" s="7" t="s">
        <v>19</v>
      </c>
      <c r="E111" s="33">
        <v>1</v>
      </c>
      <c r="F111" s="8" t="s">
        <v>1905</v>
      </c>
      <c r="G111" s="41" t="s">
        <v>1863</v>
      </c>
      <c r="H111" s="35">
        <v>0</v>
      </c>
      <c r="I111" s="35">
        <v>352000</v>
      </c>
      <c r="J111" s="39" t="s">
        <v>3249</v>
      </c>
      <c r="K111" s="11" t="s">
        <v>2509</v>
      </c>
      <c r="L111" s="13" t="s">
        <v>2607</v>
      </c>
      <c r="M111" s="13" t="s">
        <v>2608</v>
      </c>
      <c r="N111" s="23">
        <v>61500000</v>
      </c>
      <c r="O111" s="6" t="s">
        <v>2512</v>
      </c>
      <c r="P111" s="15">
        <v>6</v>
      </c>
      <c r="Q111" s="15">
        <v>0</v>
      </c>
      <c r="R111" s="15">
        <v>860</v>
      </c>
      <c r="S111" s="15">
        <v>0</v>
      </c>
      <c r="T111" s="15">
        <v>65</v>
      </c>
      <c r="U111" s="15">
        <v>931</v>
      </c>
      <c r="V111" s="15">
        <v>868</v>
      </c>
      <c r="W111" s="15">
        <v>0</v>
      </c>
      <c r="X111" s="15">
        <v>770</v>
      </c>
      <c r="Y111" s="15">
        <v>770</v>
      </c>
      <c r="Z111" s="15">
        <v>680</v>
      </c>
      <c r="AA111" s="15">
        <v>47</v>
      </c>
      <c r="AB111" s="15">
        <v>0</v>
      </c>
      <c r="AC111" s="15">
        <v>1</v>
      </c>
      <c r="AD111" s="15">
        <v>4</v>
      </c>
      <c r="AE111" s="15">
        <v>12</v>
      </c>
      <c r="AF111" s="15">
        <v>47</v>
      </c>
      <c r="AG111" s="15" t="s">
        <v>1860</v>
      </c>
      <c r="AH111" s="15" t="s">
        <v>1861</v>
      </c>
      <c r="AI111" s="17">
        <v>13208.32</v>
      </c>
      <c r="AJ111" s="17">
        <v>16805.103599999999</v>
      </c>
      <c r="AK111" s="17">
        <v>19135.097399999999</v>
      </c>
      <c r="AL111" s="17">
        <f>SUM(Table2[[#This Row],[Company Direct Land Through FY17]:[Company Direct Land FY18 and After]])</f>
        <v>35940.201000000001</v>
      </c>
      <c r="AM111" s="17">
        <v>2298.8303999999998</v>
      </c>
      <c r="AN111" s="17">
        <v>23953.466700000001</v>
      </c>
      <c r="AO111" s="17">
        <v>3330.3512000000001</v>
      </c>
      <c r="AP111" s="18">
        <f>SUM(Table2[[#This Row],[Company Direct Building Through FY17]:[Company Direct Building FY18 and After]])</f>
        <v>27283.817900000002</v>
      </c>
      <c r="AQ111" s="17">
        <v>0</v>
      </c>
      <c r="AR111" s="17">
        <v>0</v>
      </c>
      <c r="AS111" s="17">
        <v>0</v>
      </c>
      <c r="AT111" s="18">
        <f>SUM(Table2[[#This Row],[Mortgage Recording Tax Through FY17]:[Mortgage Recording Tax FY18 and After]])</f>
        <v>0</v>
      </c>
      <c r="AU111" s="17">
        <v>0</v>
      </c>
      <c r="AV111" s="17">
        <v>0</v>
      </c>
      <c r="AW111" s="17">
        <v>0</v>
      </c>
      <c r="AX111" s="18">
        <f>SUM(Table2[[#This Row],[Pilot Savings Through FY17]:[Pilot Savings FY18 and After]])</f>
        <v>0</v>
      </c>
      <c r="AY111" s="17">
        <v>0</v>
      </c>
      <c r="AZ111" s="17">
        <v>0</v>
      </c>
      <c r="BA111" s="17">
        <v>0</v>
      </c>
      <c r="BB111" s="18">
        <f>SUM(Table2[[#This Row],[Mortgage Recording Tax Exemption Through FY17]:[Mortgage Recording Tax Exemption FY18 and After]])</f>
        <v>0</v>
      </c>
      <c r="BC111" s="17">
        <v>2577.509</v>
      </c>
      <c r="BD111" s="17">
        <v>16366.0101</v>
      </c>
      <c r="BE111" s="17">
        <v>3734.0772000000002</v>
      </c>
      <c r="BF111" s="18">
        <f>SUM(Table2[[#This Row],[Indirect and Induced Land Through FY17]:[Indirect and Induced Land FY18 and After]])</f>
        <v>20100.087299999999</v>
      </c>
      <c r="BG111" s="17">
        <v>4786.8024999999998</v>
      </c>
      <c r="BH111" s="17">
        <v>30394.018899999999</v>
      </c>
      <c r="BI111" s="17">
        <v>6934.7147999999997</v>
      </c>
      <c r="BJ111" s="18">
        <f>SUM(Table2[[#This Row],[Indirect and Induced Building Through FY17]:[Indirect and Induced Building FY18 and After]])</f>
        <v>37328.733699999997</v>
      </c>
      <c r="BK111" s="17">
        <v>22871.461899999998</v>
      </c>
      <c r="BL111" s="17">
        <v>87518.599300000002</v>
      </c>
      <c r="BM111" s="17">
        <v>33134.240599999997</v>
      </c>
      <c r="BN111" s="18">
        <f>SUM(Table2[[#This Row],[TOTAL Real Property Related Taxes Through FY17]:[TOTAL Real Property Related Taxes FY18 and After]])</f>
        <v>120652.83989999999</v>
      </c>
      <c r="BO111" s="17">
        <v>7073.2683999999999</v>
      </c>
      <c r="BP111" s="17">
        <v>58008.328399999999</v>
      </c>
      <c r="BQ111" s="17">
        <v>10247.153399999999</v>
      </c>
      <c r="BR111" s="18">
        <f>SUM(Table2[[#This Row],[Company Direct Through FY17]:[Company Direct FY18 and After]])</f>
        <v>68255.481799999994</v>
      </c>
      <c r="BS111" s="17">
        <v>0</v>
      </c>
      <c r="BT111" s="17">
        <v>565.21180000000004</v>
      </c>
      <c r="BU111" s="17">
        <v>2922.2882</v>
      </c>
      <c r="BV111" s="18">
        <f>SUM(Table2[[#This Row],[Sales Tax Exemption Through FY17]:[Sales Tax Exemption FY18 and After]])</f>
        <v>3487.5</v>
      </c>
      <c r="BW111" s="17">
        <v>2.4346999999999999</v>
      </c>
      <c r="BX111" s="17">
        <v>56.124699999999997</v>
      </c>
      <c r="BY111" s="17">
        <v>1.4964999999999999</v>
      </c>
      <c r="BZ111" s="17">
        <f>SUM(Table2[[#This Row],[Energy Tax Savings Through FY17]:[Energy Tax Savings FY18 and After]])</f>
        <v>57.621199999999995</v>
      </c>
      <c r="CA111" s="17">
        <v>0</v>
      </c>
      <c r="CB111" s="17">
        <v>0</v>
      </c>
      <c r="CC111" s="17">
        <v>0</v>
      </c>
      <c r="CD111" s="18">
        <f>SUM(Table2[[#This Row],[Tax Exempt Bond Savings Through FY17]:[Tax Exempt Bond Savings FY18 and After]])</f>
        <v>0</v>
      </c>
      <c r="CE111" s="17">
        <v>7375.9110000000001</v>
      </c>
      <c r="CF111" s="17">
        <v>54111.5245</v>
      </c>
      <c r="CG111" s="17">
        <v>10685.5964</v>
      </c>
      <c r="CH111" s="18">
        <f>SUM(Table2[[#This Row],[Indirect and Induced Through FY17]:[Indirect and Induced FY18 and After]])</f>
        <v>64797.120900000002</v>
      </c>
      <c r="CI111" s="17">
        <v>14446.744699999999</v>
      </c>
      <c r="CJ111" s="17">
        <v>111498.51639999999</v>
      </c>
      <c r="CK111" s="17">
        <v>18008.965100000001</v>
      </c>
      <c r="CL111" s="18">
        <f>SUM(Table2[[#This Row],[TOTAL Income Consumption Use Taxes Through FY17]:[TOTAL Income Consumption Use Taxes FY18 and After]])</f>
        <v>129507.48149999999</v>
      </c>
      <c r="CM111" s="17">
        <v>2.4346999999999999</v>
      </c>
      <c r="CN111" s="17">
        <v>621.3365</v>
      </c>
      <c r="CO111" s="17">
        <v>2923.7847000000002</v>
      </c>
      <c r="CP111" s="18">
        <f>SUM(Table2[[#This Row],[Assistance Provided Through FY17]:[Assistance Provided FY18 and After]])</f>
        <v>3545.1212</v>
      </c>
      <c r="CQ111" s="17">
        <v>0</v>
      </c>
      <c r="CR111" s="17">
        <v>6.8367000000000004</v>
      </c>
      <c r="CS111" s="17">
        <v>0</v>
      </c>
      <c r="CT111" s="18">
        <f>SUM(Table2[[#This Row],[Recapture Cancellation Reduction Amount Through FY17]:[Recapture Cancellation Reduction Amount FY18 and After]])</f>
        <v>6.8367000000000004</v>
      </c>
      <c r="CU111" s="17">
        <v>0</v>
      </c>
      <c r="CV111" s="17">
        <v>0</v>
      </c>
      <c r="CW111" s="17">
        <v>0</v>
      </c>
      <c r="CX111" s="18">
        <f>SUM(Table2[[#This Row],[Penalty Paid Through FY17]:[Penalty Paid FY18 and After]])</f>
        <v>0</v>
      </c>
      <c r="CY111" s="17">
        <v>2.4346999999999999</v>
      </c>
      <c r="CZ111" s="17">
        <v>614.49980000000005</v>
      </c>
      <c r="DA111" s="17">
        <v>2923.7847000000002</v>
      </c>
      <c r="DB111" s="18">
        <f>SUM(Table2[[#This Row],[TOTAL Assistance Net of Recapture Penalties Through FY17]:[TOTAL Assistance Net of Recapture Penalties FY18 and After]])</f>
        <v>3538.2845000000002</v>
      </c>
      <c r="DC111" s="17">
        <v>22580.418799999999</v>
      </c>
      <c r="DD111" s="17">
        <v>98766.898700000005</v>
      </c>
      <c r="DE111" s="17">
        <v>32712.601999999999</v>
      </c>
      <c r="DF111" s="18">
        <f>SUM(Table2[[#This Row],[Company Direct Tax Revenue Before Assistance Through FY17]:[Company Direct Tax Revenue Before Assistance FY18 and After]])</f>
        <v>131479.5007</v>
      </c>
      <c r="DG111" s="17">
        <v>14740.2225</v>
      </c>
      <c r="DH111" s="17">
        <v>100871.55349999999</v>
      </c>
      <c r="DI111" s="17">
        <v>21354.3884</v>
      </c>
      <c r="DJ111" s="18">
        <f>SUM(Table2[[#This Row],[Indirect and Induced Tax Revenues Through FY17]:[Indirect and Induced Tax Revenues FY18 and After]])</f>
        <v>122225.94189999999</v>
      </c>
      <c r="DK111" s="17">
        <v>37320.641300000003</v>
      </c>
      <c r="DL111" s="17">
        <v>199638.4522</v>
      </c>
      <c r="DM111" s="17">
        <v>54066.990400000002</v>
      </c>
      <c r="DN111" s="17">
        <f>SUM(Table2[[#This Row],[TOTAL Tax Revenues Before Assistance Through FY17]:[TOTAL Tax Revenues Before Assistance FY18 and After]])</f>
        <v>253705.44260000001</v>
      </c>
      <c r="DO111" s="17">
        <v>37318.206599999998</v>
      </c>
      <c r="DP111" s="17">
        <v>199023.95240000001</v>
      </c>
      <c r="DQ111" s="17">
        <v>51143.205699999999</v>
      </c>
      <c r="DR111" s="20">
        <f>SUM(Table2[[#This Row],[TOTAL Tax Revenues Net of Assistance Recapture and Penalty Through FY17]:[TOTAL Tax Revenues Net of Assistance Recapture and Penalty FY18 and After]])</f>
        <v>250167.1581</v>
      </c>
      <c r="DS111" s="20">
        <v>0</v>
      </c>
      <c r="DT111" s="20">
        <v>34.727499999999999</v>
      </c>
      <c r="DU111" s="20">
        <v>0</v>
      </c>
      <c r="DV111" s="20">
        <v>0</v>
      </c>
      <c r="DW111" s="15">
        <v>0</v>
      </c>
      <c r="DX111" s="15">
        <v>0</v>
      </c>
      <c r="DY111" s="15">
        <v>0</v>
      </c>
      <c r="DZ111" s="15">
        <v>931</v>
      </c>
      <c r="EA111" s="15">
        <v>0</v>
      </c>
      <c r="EB111" s="15">
        <v>0</v>
      </c>
      <c r="EC111" s="15">
        <v>0</v>
      </c>
      <c r="ED111" s="15">
        <v>931</v>
      </c>
      <c r="EE111" s="15">
        <v>0</v>
      </c>
      <c r="EF111" s="15">
        <v>0</v>
      </c>
      <c r="EG111" s="15">
        <v>0</v>
      </c>
      <c r="EH111" s="15">
        <v>100</v>
      </c>
      <c r="EI111" s="15">
        <f>SUM(Table2[[#This Row],[Total Industrial Employees FY17]:[Total Other Employees FY17]])</f>
        <v>931</v>
      </c>
      <c r="EJ111" s="15">
        <f>SUM(Table2[[#This Row],[Number of Industrial Employees Earning More than Living Wage FY17]:[Number of Other Employees Earning More than Living Wage FY17]])</f>
        <v>931</v>
      </c>
      <c r="EK111" s="15">
        <v>100</v>
      </c>
    </row>
    <row r="112" spans="1:141" x14ac:dyDescent="0.2">
      <c r="A112" s="6">
        <v>93861</v>
      </c>
      <c r="B112" s="6" t="s">
        <v>646</v>
      </c>
      <c r="C112" s="7" t="s">
        <v>647</v>
      </c>
      <c r="D112" s="7" t="s">
        <v>19</v>
      </c>
      <c r="E112" s="33">
        <v>4</v>
      </c>
      <c r="F112" s="8" t="s">
        <v>2265</v>
      </c>
      <c r="G112" s="41" t="s">
        <v>1870</v>
      </c>
      <c r="H112" s="35">
        <v>5021</v>
      </c>
      <c r="I112" s="35">
        <v>13908</v>
      </c>
      <c r="J112" s="39" t="s">
        <v>3204</v>
      </c>
      <c r="K112" s="11" t="s">
        <v>2804</v>
      </c>
      <c r="L112" s="13" t="s">
        <v>2886</v>
      </c>
      <c r="M112" s="13" t="s">
        <v>2887</v>
      </c>
      <c r="N112" s="23">
        <v>10000000</v>
      </c>
      <c r="O112" s="6" t="s">
        <v>2503</v>
      </c>
      <c r="P112" s="15">
        <v>5</v>
      </c>
      <c r="Q112" s="15">
        <v>0</v>
      </c>
      <c r="R112" s="15">
        <v>85</v>
      </c>
      <c r="S112" s="15">
        <v>0</v>
      </c>
      <c r="T112" s="15">
        <v>0</v>
      </c>
      <c r="U112" s="15">
        <v>90</v>
      </c>
      <c r="V112" s="15">
        <v>87</v>
      </c>
      <c r="W112" s="15">
        <v>0</v>
      </c>
      <c r="X112" s="15">
        <v>0</v>
      </c>
      <c r="Y112" s="15">
        <v>84</v>
      </c>
      <c r="Z112" s="15">
        <v>1</v>
      </c>
      <c r="AA112" s="15">
        <v>83</v>
      </c>
      <c r="AB112" s="15">
        <v>0</v>
      </c>
      <c r="AC112" s="15">
        <v>0</v>
      </c>
      <c r="AD112" s="15">
        <v>0</v>
      </c>
      <c r="AE112" s="15">
        <v>0</v>
      </c>
      <c r="AF112" s="15">
        <v>83</v>
      </c>
      <c r="AG112" s="15" t="s">
        <v>1860</v>
      </c>
      <c r="AH112" s="15" t="s">
        <v>1861</v>
      </c>
      <c r="AI112" s="17">
        <v>0</v>
      </c>
      <c r="AJ112" s="17">
        <v>0</v>
      </c>
      <c r="AK112" s="17">
        <v>0</v>
      </c>
      <c r="AL112" s="17">
        <f>SUM(Table2[[#This Row],[Company Direct Land Through FY17]:[Company Direct Land FY18 and After]])</f>
        <v>0</v>
      </c>
      <c r="AM112" s="17">
        <v>0</v>
      </c>
      <c r="AN112" s="17">
        <v>0</v>
      </c>
      <c r="AO112" s="17">
        <v>0</v>
      </c>
      <c r="AP112" s="18">
        <f>SUM(Table2[[#This Row],[Company Direct Building Through FY17]:[Company Direct Building FY18 and After]])</f>
        <v>0</v>
      </c>
      <c r="AQ112" s="17">
        <v>0</v>
      </c>
      <c r="AR112" s="17">
        <v>0</v>
      </c>
      <c r="AS112" s="17">
        <v>0</v>
      </c>
      <c r="AT112" s="18">
        <f>SUM(Table2[[#This Row],[Mortgage Recording Tax Through FY17]:[Mortgage Recording Tax FY18 and After]])</f>
        <v>0</v>
      </c>
      <c r="AU112" s="17">
        <v>0</v>
      </c>
      <c r="AV112" s="17">
        <v>0</v>
      </c>
      <c r="AW112" s="17">
        <v>0</v>
      </c>
      <c r="AX112" s="18">
        <f>SUM(Table2[[#This Row],[Pilot Savings Through FY17]:[Pilot Savings FY18 and After]])</f>
        <v>0</v>
      </c>
      <c r="AY112" s="17">
        <v>0</v>
      </c>
      <c r="AZ112" s="17">
        <v>0</v>
      </c>
      <c r="BA112" s="17">
        <v>0</v>
      </c>
      <c r="BB112" s="18">
        <f>SUM(Table2[[#This Row],[Mortgage Recording Tax Exemption Through FY17]:[Mortgage Recording Tax Exemption FY18 and After]])</f>
        <v>0</v>
      </c>
      <c r="BC112" s="17">
        <v>57.930100000000003</v>
      </c>
      <c r="BD112" s="17">
        <v>242.63720000000001</v>
      </c>
      <c r="BE112" s="17">
        <v>586.23889999999994</v>
      </c>
      <c r="BF112" s="18">
        <f>SUM(Table2[[#This Row],[Indirect and Induced Land Through FY17]:[Indirect and Induced Land FY18 and After]])</f>
        <v>828.87609999999995</v>
      </c>
      <c r="BG112" s="17">
        <v>107.5844</v>
      </c>
      <c r="BH112" s="17">
        <v>450.61160000000001</v>
      </c>
      <c r="BI112" s="17">
        <v>1088.7260000000001</v>
      </c>
      <c r="BJ112" s="18">
        <f>SUM(Table2[[#This Row],[Indirect and Induced Building Through FY17]:[Indirect and Induced Building FY18 and After]])</f>
        <v>1539.3376000000001</v>
      </c>
      <c r="BK112" s="17">
        <v>165.5145</v>
      </c>
      <c r="BL112" s="17">
        <v>693.24879999999996</v>
      </c>
      <c r="BM112" s="17">
        <v>1674.9648999999999</v>
      </c>
      <c r="BN112" s="18">
        <f>SUM(Table2[[#This Row],[TOTAL Real Property Related Taxes Through FY17]:[TOTAL Real Property Related Taxes FY18 and After]])</f>
        <v>2368.2136999999998</v>
      </c>
      <c r="BO112" s="17">
        <v>143.93539999999999</v>
      </c>
      <c r="BP112" s="17">
        <v>593.24900000000002</v>
      </c>
      <c r="BQ112" s="17">
        <v>1456.5898999999999</v>
      </c>
      <c r="BR112" s="18">
        <f>SUM(Table2[[#This Row],[Company Direct Through FY17]:[Company Direct FY18 and After]])</f>
        <v>2049.8388999999997</v>
      </c>
      <c r="BS112" s="17">
        <v>0</v>
      </c>
      <c r="BT112" s="17">
        <v>0</v>
      </c>
      <c r="BU112" s="17">
        <v>0</v>
      </c>
      <c r="BV112" s="18">
        <f>SUM(Table2[[#This Row],[Sales Tax Exemption Through FY17]:[Sales Tax Exemption FY18 and After]])</f>
        <v>0</v>
      </c>
      <c r="BW112" s="17">
        <v>0</v>
      </c>
      <c r="BX112" s="17">
        <v>0</v>
      </c>
      <c r="BY112" s="17">
        <v>0</v>
      </c>
      <c r="BZ112" s="17">
        <f>SUM(Table2[[#This Row],[Energy Tax Savings Through FY17]:[Energy Tax Savings FY18 and After]])</f>
        <v>0</v>
      </c>
      <c r="CA112" s="17">
        <v>4.6853999999999996</v>
      </c>
      <c r="CB112" s="17">
        <v>18.845300000000002</v>
      </c>
      <c r="CC112" s="17">
        <v>36.524500000000003</v>
      </c>
      <c r="CD112" s="18">
        <f>SUM(Table2[[#This Row],[Tax Exempt Bond Savings Through FY17]:[Tax Exempt Bond Savings FY18 and After]])</f>
        <v>55.369800000000005</v>
      </c>
      <c r="CE112" s="17">
        <v>165.77510000000001</v>
      </c>
      <c r="CF112" s="17">
        <v>700.2808</v>
      </c>
      <c r="CG112" s="17">
        <v>1677.6017999999999</v>
      </c>
      <c r="CH112" s="18">
        <f>SUM(Table2[[#This Row],[Indirect and Induced Through FY17]:[Indirect and Induced FY18 and After]])</f>
        <v>2377.8825999999999</v>
      </c>
      <c r="CI112" s="17">
        <v>305.02510000000001</v>
      </c>
      <c r="CJ112" s="17">
        <v>1274.6845000000001</v>
      </c>
      <c r="CK112" s="17">
        <v>3097.6671999999999</v>
      </c>
      <c r="CL112" s="18">
        <f>SUM(Table2[[#This Row],[TOTAL Income Consumption Use Taxes Through FY17]:[TOTAL Income Consumption Use Taxes FY18 and After]])</f>
        <v>4372.3517000000002</v>
      </c>
      <c r="CM112" s="17">
        <v>4.6853999999999996</v>
      </c>
      <c r="CN112" s="17">
        <v>18.845300000000002</v>
      </c>
      <c r="CO112" s="17">
        <v>36.524500000000003</v>
      </c>
      <c r="CP112" s="18">
        <f>SUM(Table2[[#This Row],[Assistance Provided Through FY17]:[Assistance Provided FY18 and After]])</f>
        <v>55.369800000000005</v>
      </c>
      <c r="CQ112" s="17">
        <v>0</v>
      </c>
      <c r="CR112" s="17">
        <v>0</v>
      </c>
      <c r="CS112" s="17">
        <v>0</v>
      </c>
      <c r="CT112" s="18">
        <f>SUM(Table2[[#This Row],[Recapture Cancellation Reduction Amount Through FY17]:[Recapture Cancellation Reduction Amount FY18 and After]])</f>
        <v>0</v>
      </c>
      <c r="CU112" s="17">
        <v>0</v>
      </c>
      <c r="CV112" s="17">
        <v>0</v>
      </c>
      <c r="CW112" s="17">
        <v>0</v>
      </c>
      <c r="CX112" s="18">
        <f>SUM(Table2[[#This Row],[Penalty Paid Through FY17]:[Penalty Paid FY18 and After]])</f>
        <v>0</v>
      </c>
      <c r="CY112" s="17">
        <v>4.6853999999999996</v>
      </c>
      <c r="CZ112" s="17">
        <v>18.845300000000002</v>
      </c>
      <c r="DA112" s="17">
        <v>36.524500000000003</v>
      </c>
      <c r="DB112" s="18">
        <f>SUM(Table2[[#This Row],[TOTAL Assistance Net of Recapture Penalties Through FY17]:[TOTAL Assistance Net of Recapture Penalties FY18 and After]])</f>
        <v>55.369800000000005</v>
      </c>
      <c r="DC112" s="17">
        <v>143.93539999999999</v>
      </c>
      <c r="DD112" s="17">
        <v>593.24900000000002</v>
      </c>
      <c r="DE112" s="17">
        <v>1456.5898999999999</v>
      </c>
      <c r="DF112" s="18">
        <f>SUM(Table2[[#This Row],[Company Direct Tax Revenue Before Assistance Through FY17]:[Company Direct Tax Revenue Before Assistance FY18 and After]])</f>
        <v>2049.8388999999997</v>
      </c>
      <c r="DG112" s="17">
        <v>331.28960000000001</v>
      </c>
      <c r="DH112" s="17">
        <v>1393.5296000000001</v>
      </c>
      <c r="DI112" s="17">
        <v>3352.5666999999999</v>
      </c>
      <c r="DJ112" s="18">
        <f>SUM(Table2[[#This Row],[Indirect and Induced Tax Revenues Through FY17]:[Indirect and Induced Tax Revenues FY18 and After]])</f>
        <v>4746.0963000000002</v>
      </c>
      <c r="DK112" s="17">
        <v>475.22500000000002</v>
      </c>
      <c r="DL112" s="17">
        <v>1986.7786000000001</v>
      </c>
      <c r="DM112" s="17">
        <v>4809.1566000000003</v>
      </c>
      <c r="DN112" s="17">
        <f>SUM(Table2[[#This Row],[TOTAL Tax Revenues Before Assistance Through FY17]:[TOTAL Tax Revenues Before Assistance FY18 and After]])</f>
        <v>6795.9351999999999</v>
      </c>
      <c r="DO112" s="17">
        <v>470.53960000000001</v>
      </c>
      <c r="DP112" s="17">
        <v>1967.9332999999999</v>
      </c>
      <c r="DQ112" s="17">
        <v>4772.6320999999998</v>
      </c>
      <c r="DR112" s="20">
        <f>SUM(Table2[[#This Row],[TOTAL Tax Revenues Net of Assistance Recapture and Penalty Through FY17]:[TOTAL Tax Revenues Net of Assistance Recapture and Penalty FY18 and After]])</f>
        <v>6740.5653999999995</v>
      </c>
      <c r="DS112" s="20">
        <v>0</v>
      </c>
      <c r="DT112" s="20">
        <v>0</v>
      </c>
      <c r="DU112" s="20">
        <v>0</v>
      </c>
      <c r="DV112" s="20">
        <v>0</v>
      </c>
      <c r="DW112" s="15">
        <v>0</v>
      </c>
      <c r="DX112" s="15">
        <v>0</v>
      </c>
      <c r="DY112" s="15">
        <v>0</v>
      </c>
      <c r="DZ112" s="15">
        <v>90</v>
      </c>
      <c r="EA112" s="15">
        <v>0</v>
      </c>
      <c r="EB112" s="15">
        <v>0</v>
      </c>
      <c r="EC112" s="15">
        <v>0</v>
      </c>
      <c r="ED112" s="15">
        <v>90</v>
      </c>
      <c r="EE112" s="15">
        <v>0</v>
      </c>
      <c r="EF112" s="15">
        <v>0</v>
      </c>
      <c r="EG112" s="15">
        <v>0</v>
      </c>
      <c r="EH112" s="15">
        <v>100</v>
      </c>
      <c r="EI112" s="15">
        <f>SUM(Table2[[#This Row],[Total Industrial Employees FY17]:[Total Other Employees FY17]])</f>
        <v>90</v>
      </c>
      <c r="EJ112" s="15">
        <f>SUM(Table2[[#This Row],[Number of Industrial Employees Earning More than Living Wage FY17]:[Number of Other Employees Earning More than Living Wage FY17]])</f>
        <v>90</v>
      </c>
      <c r="EK112" s="15">
        <v>100</v>
      </c>
    </row>
    <row r="113" spans="1:141" x14ac:dyDescent="0.2">
      <c r="A113" s="6">
        <v>93191</v>
      </c>
      <c r="B113" s="6" t="s">
        <v>444</v>
      </c>
      <c r="C113" s="7" t="s">
        <v>1735</v>
      </c>
      <c r="D113" s="7" t="s">
        <v>6</v>
      </c>
      <c r="E113" s="33">
        <v>8</v>
      </c>
      <c r="F113" s="8" t="s">
        <v>2160</v>
      </c>
      <c r="G113" s="41" t="s">
        <v>1985</v>
      </c>
      <c r="H113" s="35">
        <v>0</v>
      </c>
      <c r="I113" s="35">
        <v>957500</v>
      </c>
      <c r="J113" s="39" t="s">
        <v>3303</v>
      </c>
      <c r="K113" s="11" t="s">
        <v>2453</v>
      </c>
      <c r="L113" s="13" t="s">
        <v>2758</v>
      </c>
      <c r="M113" s="13" t="s">
        <v>2759</v>
      </c>
      <c r="N113" s="23">
        <v>494000000</v>
      </c>
      <c r="O113" s="6" t="s">
        <v>2760</v>
      </c>
      <c r="P113" s="15">
        <v>969</v>
      </c>
      <c r="Q113" s="15">
        <v>66</v>
      </c>
      <c r="R113" s="15">
        <v>589</v>
      </c>
      <c r="S113" s="15">
        <v>149</v>
      </c>
      <c r="T113" s="15">
        <v>1</v>
      </c>
      <c r="U113" s="15">
        <v>1774</v>
      </c>
      <c r="V113" s="15">
        <v>1256</v>
      </c>
      <c r="W113" s="15">
        <v>0</v>
      </c>
      <c r="X113" s="15">
        <v>0</v>
      </c>
      <c r="Y113" s="15">
        <v>0</v>
      </c>
      <c r="Z113" s="15">
        <v>1766</v>
      </c>
      <c r="AA113" s="15">
        <v>0</v>
      </c>
      <c r="AB113" s="15">
        <v>0</v>
      </c>
      <c r="AC113" s="15">
        <v>0</v>
      </c>
      <c r="AD113" s="15">
        <v>0</v>
      </c>
      <c r="AE113" s="15">
        <v>0</v>
      </c>
      <c r="AF113" s="15">
        <v>0</v>
      </c>
      <c r="AG113" s="15" t="s">
        <v>1861</v>
      </c>
      <c r="AH113" s="15" t="s">
        <v>1861</v>
      </c>
      <c r="AI113" s="17">
        <v>14257.505999999999</v>
      </c>
      <c r="AJ113" s="17">
        <v>20307.634699999999</v>
      </c>
      <c r="AK113" s="17">
        <v>119442.1479</v>
      </c>
      <c r="AL113" s="17">
        <f>SUM(Table2[[#This Row],[Company Direct Land Through FY17]:[Company Direct Land FY18 and After]])</f>
        <v>139749.78260000001</v>
      </c>
      <c r="AM113" s="17">
        <v>1678.7206000000001</v>
      </c>
      <c r="AN113" s="17">
        <v>24188.67</v>
      </c>
      <c r="AO113" s="17">
        <v>14063.4699</v>
      </c>
      <c r="AP113" s="18">
        <f>SUM(Table2[[#This Row],[Company Direct Building Through FY17]:[Company Direct Building FY18 and After]])</f>
        <v>38252.139899999995</v>
      </c>
      <c r="AQ113" s="17">
        <v>0</v>
      </c>
      <c r="AR113" s="17">
        <v>7145.6</v>
      </c>
      <c r="AS113" s="17">
        <v>0</v>
      </c>
      <c r="AT113" s="18">
        <f>SUM(Table2[[#This Row],[Mortgage Recording Tax Through FY17]:[Mortgage Recording Tax FY18 and After]])</f>
        <v>7145.6</v>
      </c>
      <c r="AU113" s="17">
        <v>0</v>
      </c>
      <c r="AV113" s="17">
        <v>10551.0455</v>
      </c>
      <c r="AW113" s="17">
        <v>0</v>
      </c>
      <c r="AX113" s="18">
        <f>SUM(Table2[[#This Row],[Pilot Savings Through FY17]:[Pilot Savings FY18 and After]])</f>
        <v>10551.0455</v>
      </c>
      <c r="AY113" s="17">
        <v>0</v>
      </c>
      <c r="AZ113" s="17">
        <v>7145.6</v>
      </c>
      <c r="BA113" s="17">
        <v>0</v>
      </c>
      <c r="BB113" s="18">
        <f>SUM(Table2[[#This Row],[Mortgage Recording Tax Exemption Through FY17]:[Mortgage Recording Tax Exemption FY18 and After]])</f>
        <v>7145.6</v>
      </c>
      <c r="BC113" s="17">
        <v>672.53440000000001</v>
      </c>
      <c r="BD113" s="17">
        <v>3642.2863000000002</v>
      </c>
      <c r="BE113" s="17">
        <v>5634.1518999999998</v>
      </c>
      <c r="BF113" s="18">
        <f>SUM(Table2[[#This Row],[Indirect and Induced Land Through FY17]:[Indirect and Induced Land FY18 and After]])</f>
        <v>9276.4382000000005</v>
      </c>
      <c r="BG113" s="17">
        <v>1248.9925000000001</v>
      </c>
      <c r="BH113" s="17">
        <v>6764.2462999999998</v>
      </c>
      <c r="BI113" s="17">
        <v>10463.4256</v>
      </c>
      <c r="BJ113" s="18">
        <f>SUM(Table2[[#This Row],[Indirect and Induced Building Through FY17]:[Indirect and Induced Building FY18 and After]])</f>
        <v>17227.671900000001</v>
      </c>
      <c r="BK113" s="17">
        <v>17857.753499999999</v>
      </c>
      <c r="BL113" s="17">
        <v>44351.791799999999</v>
      </c>
      <c r="BM113" s="17">
        <v>149603.19529999999</v>
      </c>
      <c r="BN113" s="18">
        <f>SUM(Table2[[#This Row],[TOTAL Real Property Related Taxes Through FY17]:[TOTAL Real Property Related Taxes FY18 and After]])</f>
        <v>193954.9871</v>
      </c>
      <c r="BO113" s="17">
        <v>3333.1835999999998</v>
      </c>
      <c r="BP113" s="17">
        <v>19971.190699999999</v>
      </c>
      <c r="BQ113" s="17">
        <v>27923.7199</v>
      </c>
      <c r="BR113" s="18">
        <f>SUM(Table2[[#This Row],[Company Direct Through FY17]:[Company Direct FY18 and After]])</f>
        <v>47894.910600000003</v>
      </c>
      <c r="BS113" s="17">
        <v>0</v>
      </c>
      <c r="BT113" s="17">
        <v>0</v>
      </c>
      <c r="BU113" s="17">
        <v>0</v>
      </c>
      <c r="BV113" s="18">
        <f>SUM(Table2[[#This Row],[Sales Tax Exemption Through FY17]:[Sales Tax Exemption FY18 and After]])</f>
        <v>0</v>
      </c>
      <c r="BW113" s="17">
        <v>0</v>
      </c>
      <c r="BX113" s="17">
        <v>0</v>
      </c>
      <c r="BY113" s="17">
        <v>0</v>
      </c>
      <c r="BZ113" s="17">
        <f>SUM(Table2[[#This Row],[Energy Tax Savings Through FY17]:[Energy Tax Savings FY18 and After]])</f>
        <v>0</v>
      </c>
      <c r="CA113" s="17">
        <v>0</v>
      </c>
      <c r="CB113" s="17">
        <v>0</v>
      </c>
      <c r="CC113" s="17">
        <v>0</v>
      </c>
      <c r="CD113" s="18">
        <f>SUM(Table2[[#This Row],[Tax Exempt Bond Savings Through FY17]:[Tax Exempt Bond Savings FY18 and After]])</f>
        <v>0</v>
      </c>
      <c r="CE113" s="17">
        <v>2122.4778000000001</v>
      </c>
      <c r="CF113" s="17">
        <v>12629.084000000001</v>
      </c>
      <c r="CG113" s="17">
        <v>17781.041399999998</v>
      </c>
      <c r="CH113" s="18">
        <f>SUM(Table2[[#This Row],[Indirect and Induced Through FY17]:[Indirect and Induced FY18 and After]])</f>
        <v>30410.125399999997</v>
      </c>
      <c r="CI113" s="17">
        <v>5455.6614</v>
      </c>
      <c r="CJ113" s="17">
        <v>32600.274700000002</v>
      </c>
      <c r="CK113" s="17">
        <v>45704.761299999998</v>
      </c>
      <c r="CL113" s="18">
        <f>SUM(Table2[[#This Row],[TOTAL Income Consumption Use Taxes Through FY17]:[TOTAL Income Consumption Use Taxes FY18 and After]])</f>
        <v>78305.035999999993</v>
      </c>
      <c r="CM113" s="17">
        <v>0</v>
      </c>
      <c r="CN113" s="17">
        <v>17696.645499999999</v>
      </c>
      <c r="CO113" s="17">
        <v>0</v>
      </c>
      <c r="CP113" s="18">
        <f>SUM(Table2[[#This Row],[Assistance Provided Through FY17]:[Assistance Provided FY18 and After]])</f>
        <v>17696.645499999999</v>
      </c>
      <c r="CQ113" s="17">
        <v>0</v>
      </c>
      <c r="CR113" s="17">
        <v>0</v>
      </c>
      <c r="CS113" s="17">
        <v>0</v>
      </c>
      <c r="CT113" s="18">
        <f>SUM(Table2[[#This Row],[Recapture Cancellation Reduction Amount Through FY17]:[Recapture Cancellation Reduction Amount FY18 and After]])</f>
        <v>0</v>
      </c>
      <c r="CU113" s="17">
        <v>0</v>
      </c>
      <c r="CV113" s="17">
        <v>0</v>
      </c>
      <c r="CW113" s="17">
        <v>0</v>
      </c>
      <c r="CX113" s="18">
        <f>SUM(Table2[[#This Row],[Penalty Paid Through FY17]:[Penalty Paid FY18 and After]])</f>
        <v>0</v>
      </c>
      <c r="CY113" s="17">
        <v>0</v>
      </c>
      <c r="CZ113" s="17">
        <v>17696.645499999999</v>
      </c>
      <c r="DA113" s="17">
        <v>0</v>
      </c>
      <c r="DB113" s="18">
        <f>SUM(Table2[[#This Row],[TOTAL Assistance Net of Recapture Penalties Through FY17]:[TOTAL Assistance Net of Recapture Penalties FY18 and After]])</f>
        <v>17696.645499999999</v>
      </c>
      <c r="DC113" s="17">
        <v>19269.410199999998</v>
      </c>
      <c r="DD113" s="17">
        <v>71613.095400000006</v>
      </c>
      <c r="DE113" s="17">
        <v>161429.3377</v>
      </c>
      <c r="DF113" s="18">
        <f>SUM(Table2[[#This Row],[Company Direct Tax Revenue Before Assistance Through FY17]:[Company Direct Tax Revenue Before Assistance FY18 and After]])</f>
        <v>233042.43310000002</v>
      </c>
      <c r="DG113" s="17">
        <v>4044.0047</v>
      </c>
      <c r="DH113" s="17">
        <v>23035.616600000001</v>
      </c>
      <c r="DI113" s="17">
        <v>33878.618900000001</v>
      </c>
      <c r="DJ113" s="18">
        <f>SUM(Table2[[#This Row],[Indirect and Induced Tax Revenues Through FY17]:[Indirect and Induced Tax Revenues FY18 and After]])</f>
        <v>56914.235500000003</v>
      </c>
      <c r="DK113" s="17">
        <v>23313.4149</v>
      </c>
      <c r="DL113" s="17">
        <v>94648.712</v>
      </c>
      <c r="DM113" s="17">
        <v>195307.9566</v>
      </c>
      <c r="DN113" s="17">
        <f>SUM(Table2[[#This Row],[TOTAL Tax Revenues Before Assistance Through FY17]:[TOTAL Tax Revenues Before Assistance FY18 and After]])</f>
        <v>289956.66859999998</v>
      </c>
      <c r="DO113" s="17">
        <v>23313.4149</v>
      </c>
      <c r="DP113" s="17">
        <v>76952.066500000001</v>
      </c>
      <c r="DQ113" s="17">
        <v>195307.9566</v>
      </c>
      <c r="DR113" s="20">
        <f>SUM(Table2[[#This Row],[TOTAL Tax Revenues Net of Assistance Recapture and Penalty Through FY17]:[TOTAL Tax Revenues Net of Assistance Recapture and Penalty FY18 and After]])</f>
        <v>272260.02309999999</v>
      </c>
      <c r="DS113" s="20">
        <v>0</v>
      </c>
      <c r="DT113" s="20">
        <v>0</v>
      </c>
      <c r="DU113" s="20">
        <v>0</v>
      </c>
      <c r="DV113" s="20">
        <v>0</v>
      </c>
      <c r="DW113" s="15">
        <v>0</v>
      </c>
      <c r="DX113" s="15">
        <v>227</v>
      </c>
      <c r="DY113" s="15">
        <v>784</v>
      </c>
      <c r="DZ113" s="15">
        <v>114</v>
      </c>
      <c r="EA113" s="15">
        <v>0</v>
      </c>
      <c r="EB113" s="15">
        <v>40</v>
      </c>
      <c r="EC113" s="15">
        <v>779</v>
      </c>
      <c r="ED113" s="15">
        <v>52</v>
      </c>
      <c r="EE113" s="15">
        <v>0</v>
      </c>
      <c r="EF113" s="15">
        <v>17.62</v>
      </c>
      <c r="EG113" s="15">
        <v>99.36</v>
      </c>
      <c r="EH113" s="15">
        <v>45.61</v>
      </c>
      <c r="EI113" s="15">
        <f>SUM(Table2[[#This Row],[Total Industrial Employees FY17]:[Total Other Employees FY17]])</f>
        <v>1125</v>
      </c>
      <c r="EJ113" s="15">
        <f>SUM(Table2[[#This Row],[Number of Industrial Employees Earning More than Living Wage FY17]:[Number of Other Employees Earning More than Living Wage FY17]])</f>
        <v>871</v>
      </c>
      <c r="EK113" s="15">
        <v>77.422222222222231</v>
      </c>
    </row>
    <row r="114" spans="1:141" x14ac:dyDescent="0.2">
      <c r="A114" s="6">
        <v>93962</v>
      </c>
      <c r="B114" s="6" t="s">
        <v>715</v>
      </c>
      <c r="C114" s="7" t="s">
        <v>716</v>
      </c>
      <c r="D114" s="7" t="s">
        <v>19</v>
      </c>
      <c r="E114" s="33">
        <v>6</v>
      </c>
      <c r="F114" s="8" t="s">
        <v>2337</v>
      </c>
      <c r="G114" s="41" t="s">
        <v>2325</v>
      </c>
      <c r="H114" s="35">
        <v>15326</v>
      </c>
      <c r="I114" s="35">
        <v>65137</v>
      </c>
      <c r="J114" s="39" t="s">
        <v>3204</v>
      </c>
      <c r="K114" s="11" t="s">
        <v>2895</v>
      </c>
      <c r="L114" s="13" t="s">
        <v>2989</v>
      </c>
      <c r="M114" s="13" t="s">
        <v>2990</v>
      </c>
      <c r="N114" s="23">
        <v>32840000</v>
      </c>
      <c r="O114" s="6" t="s">
        <v>2518</v>
      </c>
      <c r="P114" s="15">
        <v>10</v>
      </c>
      <c r="Q114" s="15">
        <v>0</v>
      </c>
      <c r="R114" s="15">
        <v>178</v>
      </c>
      <c r="S114" s="15">
        <v>1</v>
      </c>
      <c r="T114" s="15">
        <v>0</v>
      </c>
      <c r="U114" s="15">
        <v>189</v>
      </c>
      <c r="V114" s="15">
        <v>184</v>
      </c>
      <c r="W114" s="15">
        <v>0</v>
      </c>
      <c r="X114" s="15">
        <v>0</v>
      </c>
      <c r="Y114" s="15">
        <v>182</v>
      </c>
      <c r="Z114" s="15">
        <v>3</v>
      </c>
      <c r="AA114" s="15">
        <v>87</v>
      </c>
      <c r="AB114" s="15">
        <v>0</v>
      </c>
      <c r="AC114" s="15">
        <v>0</v>
      </c>
      <c r="AD114" s="15">
        <v>0</v>
      </c>
      <c r="AE114" s="15">
        <v>0</v>
      </c>
      <c r="AF114" s="15">
        <v>87</v>
      </c>
      <c r="AG114" s="15" t="s">
        <v>1860</v>
      </c>
      <c r="AH114" s="15" t="s">
        <v>1861</v>
      </c>
      <c r="AI114" s="17">
        <v>0</v>
      </c>
      <c r="AJ114" s="17">
        <v>0</v>
      </c>
      <c r="AK114" s="17">
        <v>0</v>
      </c>
      <c r="AL114" s="17">
        <f>SUM(Table2[[#This Row],[Company Direct Land Through FY17]:[Company Direct Land FY18 and After]])</f>
        <v>0</v>
      </c>
      <c r="AM114" s="17">
        <v>0</v>
      </c>
      <c r="AN114" s="17">
        <v>0</v>
      </c>
      <c r="AO114" s="17">
        <v>0</v>
      </c>
      <c r="AP114" s="18">
        <f>SUM(Table2[[#This Row],[Company Direct Building Through FY17]:[Company Direct Building FY18 and After]])</f>
        <v>0</v>
      </c>
      <c r="AQ114" s="17">
        <v>0</v>
      </c>
      <c r="AR114" s="17">
        <v>19638.32</v>
      </c>
      <c r="AS114" s="17">
        <v>0</v>
      </c>
      <c r="AT114" s="18">
        <f>SUM(Table2[[#This Row],[Mortgage Recording Tax Through FY17]:[Mortgage Recording Tax FY18 and After]])</f>
        <v>19638.32</v>
      </c>
      <c r="AU114" s="17">
        <v>0</v>
      </c>
      <c r="AV114" s="17">
        <v>0</v>
      </c>
      <c r="AW114" s="17">
        <v>0</v>
      </c>
      <c r="AX114" s="18">
        <f>SUM(Table2[[#This Row],[Pilot Savings Through FY17]:[Pilot Savings FY18 and After]])</f>
        <v>0</v>
      </c>
      <c r="AY114" s="17">
        <v>0</v>
      </c>
      <c r="AZ114" s="17">
        <v>19638.32</v>
      </c>
      <c r="BA114" s="17">
        <v>0</v>
      </c>
      <c r="BB114" s="18">
        <f>SUM(Table2[[#This Row],[Mortgage Recording Tax Exemption Through FY17]:[Mortgage Recording Tax Exemption FY18 and After]])</f>
        <v>19638.32</v>
      </c>
      <c r="BC114" s="17">
        <v>122.5209</v>
      </c>
      <c r="BD114" s="17">
        <v>442.87650000000002</v>
      </c>
      <c r="BE114" s="17">
        <v>1950.5987</v>
      </c>
      <c r="BF114" s="18">
        <f>SUM(Table2[[#This Row],[Indirect and Induced Land Through FY17]:[Indirect and Induced Land FY18 and After]])</f>
        <v>2393.4751999999999</v>
      </c>
      <c r="BG114" s="17">
        <v>227.53880000000001</v>
      </c>
      <c r="BH114" s="17">
        <v>822.48500000000001</v>
      </c>
      <c r="BI114" s="17">
        <v>3622.5432000000001</v>
      </c>
      <c r="BJ114" s="18">
        <f>SUM(Table2[[#This Row],[Indirect and Induced Building Through FY17]:[Indirect and Induced Building FY18 and After]])</f>
        <v>4445.0281999999997</v>
      </c>
      <c r="BK114" s="17">
        <v>350.05970000000002</v>
      </c>
      <c r="BL114" s="17">
        <v>1265.3615</v>
      </c>
      <c r="BM114" s="17">
        <v>5573.1418999999996</v>
      </c>
      <c r="BN114" s="18">
        <f>SUM(Table2[[#This Row],[TOTAL Real Property Related Taxes Through FY17]:[TOTAL Real Property Related Taxes FY18 and After]])</f>
        <v>6838.5033999999996</v>
      </c>
      <c r="BO114" s="17">
        <v>304.41520000000003</v>
      </c>
      <c r="BP114" s="17">
        <v>1089.8349000000001</v>
      </c>
      <c r="BQ114" s="17">
        <v>4846.4548000000004</v>
      </c>
      <c r="BR114" s="18">
        <f>SUM(Table2[[#This Row],[Company Direct Through FY17]:[Company Direct FY18 and After]])</f>
        <v>5936.2897000000003</v>
      </c>
      <c r="BS114" s="17">
        <v>0</v>
      </c>
      <c r="BT114" s="17">
        <v>0</v>
      </c>
      <c r="BU114" s="17">
        <v>0</v>
      </c>
      <c r="BV114" s="18">
        <f>SUM(Table2[[#This Row],[Sales Tax Exemption Through FY17]:[Sales Tax Exemption FY18 and After]])</f>
        <v>0</v>
      </c>
      <c r="BW114" s="17">
        <v>0</v>
      </c>
      <c r="BX114" s="17">
        <v>0</v>
      </c>
      <c r="BY114" s="17">
        <v>0</v>
      </c>
      <c r="BZ114" s="17">
        <f>SUM(Table2[[#This Row],[Energy Tax Savings Through FY17]:[Energy Tax Savings FY18 and After]])</f>
        <v>0</v>
      </c>
      <c r="CA114" s="17">
        <v>18.9331</v>
      </c>
      <c r="CB114" s="17">
        <v>61.452599999999997</v>
      </c>
      <c r="CC114" s="17">
        <v>203.4101</v>
      </c>
      <c r="CD114" s="18">
        <f>SUM(Table2[[#This Row],[Tax Exempt Bond Savings Through FY17]:[Tax Exempt Bond Savings FY18 and After]])</f>
        <v>264.86270000000002</v>
      </c>
      <c r="CE114" s="17">
        <v>350.61110000000002</v>
      </c>
      <c r="CF114" s="17">
        <v>1277.1960999999999</v>
      </c>
      <c r="CG114" s="17">
        <v>5581.9214000000002</v>
      </c>
      <c r="CH114" s="18">
        <f>SUM(Table2[[#This Row],[Indirect and Induced Through FY17]:[Indirect and Induced FY18 and After]])</f>
        <v>6859.1175000000003</v>
      </c>
      <c r="CI114" s="17">
        <v>636.09320000000002</v>
      </c>
      <c r="CJ114" s="17">
        <v>2305.5783999999999</v>
      </c>
      <c r="CK114" s="17">
        <v>10224.9661</v>
      </c>
      <c r="CL114" s="18">
        <f>SUM(Table2[[#This Row],[TOTAL Income Consumption Use Taxes Through FY17]:[TOTAL Income Consumption Use Taxes FY18 and After]])</f>
        <v>12530.5445</v>
      </c>
      <c r="CM114" s="17">
        <v>18.9331</v>
      </c>
      <c r="CN114" s="17">
        <v>19699.7726</v>
      </c>
      <c r="CO114" s="17">
        <v>203.4101</v>
      </c>
      <c r="CP114" s="18">
        <f>SUM(Table2[[#This Row],[Assistance Provided Through FY17]:[Assistance Provided FY18 and After]])</f>
        <v>19903.182700000001</v>
      </c>
      <c r="CQ114" s="17">
        <v>0</v>
      </c>
      <c r="CR114" s="17">
        <v>0</v>
      </c>
      <c r="CS114" s="17">
        <v>0</v>
      </c>
      <c r="CT114" s="18">
        <f>SUM(Table2[[#This Row],[Recapture Cancellation Reduction Amount Through FY17]:[Recapture Cancellation Reduction Amount FY18 and After]])</f>
        <v>0</v>
      </c>
      <c r="CU114" s="17">
        <v>0</v>
      </c>
      <c r="CV114" s="17">
        <v>0</v>
      </c>
      <c r="CW114" s="17">
        <v>0</v>
      </c>
      <c r="CX114" s="18">
        <f>SUM(Table2[[#This Row],[Penalty Paid Through FY17]:[Penalty Paid FY18 and After]])</f>
        <v>0</v>
      </c>
      <c r="CY114" s="17">
        <v>18.9331</v>
      </c>
      <c r="CZ114" s="17">
        <v>19699.7726</v>
      </c>
      <c r="DA114" s="17">
        <v>203.4101</v>
      </c>
      <c r="DB114" s="18">
        <f>SUM(Table2[[#This Row],[TOTAL Assistance Net of Recapture Penalties Through FY17]:[TOTAL Assistance Net of Recapture Penalties FY18 and After]])</f>
        <v>19903.182700000001</v>
      </c>
      <c r="DC114" s="17">
        <v>304.41520000000003</v>
      </c>
      <c r="DD114" s="17">
        <v>20728.154900000001</v>
      </c>
      <c r="DE114" s="17">
        <v>4846.4548000000004</v>
      </c>
      <c r="DF114" s="18">
        <f>SUM(Table2[[#This Row],[Company Direct Tax Revenue Before Assistance Through FY17]:[Company Direct Tax Revenue Before Assistance FY18 and After]])</f>
        <v>25574.609700000001</v>
      </c>
      <c r="DG114" s="17">
        <v>700.67079999999999</v>
      </c>
      <c r="DH114" s="17">
        <v>2542.5576000000001</v>
      </c>
      <c r="DI114" s="17">
        <v>11155.0633</v>
      </c>
      <c r="DJ114" s="18">
        <f>SUM(Table2[[#This Row],[Indirect and Induced Tax Revenues Through FY17]:[Indirect and Induced Tax Revenues FY18 and After]])</f>
        <v>13697.6209</v>
      </c>
      <c r="DK114" s="17">
        <v>1005.086</v>
      </c>
      <c r="DL114" s="17">
        <v>23270.712500000001</v>
      </c>
      <c r="DM114" s="17">
        <v>16001.518099999999</v>
      </c>
      <c r="DN114" s="17">
        <f>SUM(Table2[[#This Row],[TOTAL Tax Revenues Before Assistance Through FY17]:[TOTAL Tax Revenues Before Assistance FY18 and After]])</f>
        <v>39272.230600000003</v>
      </c>
      <c r="DO114" s="17">
        <v>986.15290000000005</v>
      </c>
      <c r="DP114" s="17">
        <v>3570.9398999999999</v>
      </c>
      <c r="DQ114" s="17">
        <v>15798.108</v>
      </c>
      <c r="DR114" s="20">
        <f>SUM(Table2[[#This Row],[TOTAL Tax Revenues Net of Assistance Recapture and Penalty Through FY17]:[TOTAL Tax Revenues Net of Assistance Recapture and Penalty FY18 and After]])</f>
        <v>19369.047900000001</v>
      </c>
      <c r="DS114" s="20">
        <v>0</v>
      </c>
      <c r="DT114" s="20">
        <v>0</v>
      </c>
      <c r="DU114" s="20">
        <v>0</v>
      </c>
      <c r="DV114" s="20">
        <v>0</v>
      </c>
      <c r="DW114" s="15">
        <v>0</v>
      </c>
      <c r="DX114" s="15">
        <v>0</v>
      </c>
      <c r="DY114" s="15">
        <v>0</v>
      </c>
      <c r="DZ114" s="15">
        <v>189</v>
      </c>
      <c r="EA114" s="15">
        <v>0</v>
      </c>
      <c r="EB114" s="15">
        <v>0</v>
      </c>
      <c r="EC114" s="15">
        <v>0</v>
      </c>
      <c r="ED114" s="15">
        <v>189</v>
      </c>
      <c r="EE114" s="15">
        <v>0</v>
      </c>
      <c r="EF114" s="15">
        <v>0</v>
      </c>
      <c r="EG114" s="15">
        <v>0</v>
      </c>
      <c r="EH114" s="15">
        <v>100</v>
      </c>
      <c r="EI114" s="15">
        <f>SUM(Table2[[#This Row],[Total Industrial Employees FY17]:[Total Other Employees FY17]])</f>
        <v>189</v>
      </c>
      <c r="EJ114" s="15">
        <f>SUM(Table2[[#This Row],[Number of Industrial Employees Earning More than Living Wage FY17]:[Number of Other Employees Earning More than Living Wage FY17]])</f>
        <v>189</v>
      </c>
      <c r="EK114" s="15">
        <v>100</v>
      </c>
    </row>
    <row r="115" spans="1:141" x14ac:dyDescent="0.2">
      <c r="A115" s="6">
        <v>91108</v>
      </c>
      <c r="B115" s="6" t="s">
        <v>22</v>
      </c>
      <c r="C115" s="7" t="s">
        <v>23</v>
      </c>
      <c r="D115" s="7" t="s">
        <v>12</v>
      </c>
      <c r="E115" s="33">
        <v>29</v>
      </c>
      <c r="F115" s="8" t="s">
        <v>1877</v>
      </c>
      <c r="G115" s="41" t="s">
        <v>1872</v>
      </c>
      <c r="H115" s="35">
        <v>12500</v>
      </c>
      <c r="I115" s="35">
        <v>9483</v>
      </c>
      <c r="J115" s="39" t="s">
        <v>3179</v>
      </c>
      <c r="K115" s="11" t="s">
        <v>2453</v>
      </c>
      <c r="L115" s="13" t="s">
        <v>2473</v>
      </c>
      <c r="M115" s="13" t="s">
        <v>2455</v>
      </c>
      <c r="N115" s="23">
        <v>475000</v>
      </c>
      <c r="O115" s="6" t="s">
        <v>2458</v>
      </c>
      <c r="P115" s="15">
        <v>0</v>
      </c>
      <c r="Q115" s="15">
        <v>0</v>
      </c>
      <c r="R115" s="15">
        <v>253</v>
      </c>
      <c r="S115" s="15">
        <v>0</v>
      </c>
      <c r="T115" s="15">
        <v>0</v>
      </c>
      <c r="U115" s="15">
        <v>253</v>
      </c>
      <c r="V115" s="15">
        <v>253</v>
      </c>
      <c r="W115" s="15">
        <v>0</v>
      </c>
      <c r="X115" s="15">
        <v>0</v>
      </c>
      <c r="Y115" s="15">
        <v>0</v>
      </c>
      <c r="Z115" s="15">
        <v>30</v>
      </c>
      <c r="AA115" s="15">
        <v>28</v>
      </c>
      <c r="AB115" s="15">
        <v>0</v>
      </c>
      <c r="AC115" s="15">
        <v>0</v>
      </c>
      <c r="AD115" s="15">
        <v>0</v>
      </c>
      <c r="AE115" s="15">
        <v>53</v>
      </c>
      <c r="AF115" s="15">
        <v>28</v>
      </c>
      <c r="AG115" s="15" t="s">
        <v>1860</v>
      </c>
      <c r="AH115" s="15" t="s">
        <v>1860</v>
      </c>
      <c r="AI115" s="17">
        <v>10.3368</v>
      </c>
      <c r="AJ115" s="17">
        <v>125.8486</v>
      </c>
      <c r="AK115" s="17">
        <v>11.1098</v>
      </c>
      <c r="AL115" s="17">
        <f>SUM(Table2[[#This Row],[Company Direct Land Through FY17]:[Company Direct Land FY18 and After]])</f>
        <v>136.95840000000001</v>
      </c>
      <c r="AM115" s="17">
        <v>64.216200000000001</v>
      </c>
      <c r="AN115" s="17">
        <v>194.69399999999999</v>
      </c>
      <c r="AO115" s="17">
        <v>69.017399999999995</v>
      </c>
      <c r="AP115" s="18">
        <f>SUM(Table2[[#This Row],[Company Direct Building Through FY17]:[Company Direct Building FY18 and After]])</f>
        <v>263.71139999999997</v>
      </c>
      <c r="AQ115" s="17">
        <v>0</v>
      </c>
      <c r="AR115" s="17">
        <v>7.5004999999999997</v>
      </c>
      <c r="AS115" s="17">
        <v>0</v>
      </c>
      <c r="AT115" s="18">
        <f>SUM(Table2[[#This Row],[Mortgage Recording Tax Through FY17]:[Mortgage Recording Tax FY18 and After]])</f>
        <v>7.5004999999999997</v>
      </c>
      <c r="AU115" s="17">
        <v>57.1464</v>
      </c>
      <c r="AV115" s="17">
        <v>203.28190000000001</v>
      </c>
      <c r="AW115" s="17">
        <v>61.418999999999997</v>
      </c>
      <c r="AX115" s="18">
        <f>SUM(Table2[[#This Row],[Pilot Savings Through FY17]:[Pilot Savings FY18 and After]])</f>
        <v>264.70089999999999</v>
      </c>
      <c r="AY115" s="17">
        <v>0</v>
      </c>
      <c r="AZ115" s="17">
        <v>7.5004999999999997</v>
      </c>
      <c r="BA115" s="17">
        <v>0</v>
      </c>
      <c r="BB115" s="18">
        <f>SUM(Table2[[#This Row],[Mortgage Recording Tax Exemption Through FY17]:[Mortgage Recording Tax Exemption FY18 and After]])</f>
        <v>7.5004999999999997</v>
      </c>
      <c r="BC115" s="17">
        <v>256.13130000000001</v>
      </c>
      <c r="BD115" s="17">
        <v>2130.3805000000002</v>
      </c>
      <c r="BE115" s="17">
        <v>275.28129999999999</v>
      </c>
      <c r="BF115" s="18">
        <f>SUM(Table2[[#This Row],[Indirect and Induced Land Through FY17]:[Indirect and Induced Land FY18 and After]])</f>
        <v>2405.6618000000003</v>
      </c>
      <c r="BG115" s="17">
        <v>475.67250000000001</v>
      </c>
      <c r="BH115" s="17">
        <v>3956.4214000000002</v>
      </c>
      <c r="BI115" s="17">
        <v>511.23660000000001</v>
      </c>
      <c r="BJ115" s="18">
        <f>SUM(Table2[[#This Row],[Indirect and Induced Building Through FY17]:[Indirect and Induced Building FY18 and After]])</f>
        <v>4467.6580000000004</v>
      </c>
      <c r="BK115" s="17">
        <v>749.21040000000005</v>
      </c>
      <c r="BL115" s="17">
        <v>6204.0626000000002</v>
      </c>
      <c r="BM115" s="17">
        <v>805.22609999999997</v>
      </c>
      <c r="BN115" s="18">
        <f>SUM(Table2[[#This Row],[TOTAL Real Property Related Taxes Through FY17]:[TOTAL Real Property Related Taxes FY18 and After]])</f>
        <v>7009.2887000000001</v>
      </c>
      <c r="BO115" s="17">
        <v>1863.9648</v>
      </c>
      <c r="BP115" s="17">
        <v>15606.5609</v>
      </c>
      <c r="BQ115" s="17">
        <v>2003.3262999999999</v>
      </c>
      <c r="BR115" s="18">
        <f>SUM(Table2[[#This Row],[Company Direct Through FY17]:[Company Direct FY18 and After]])</f>
        <v>17609.887200000001</v>
      </c>
      <c r="BS115" s="17">
        <v>0</v>
      </c>
      <c r="BT115" s="17">
        <v>1.6912</v>
      </c>
      <c r="BU115" s="17">
        <v>0</v>
      </c>
      <c r="BV115" s="18">
        <f>SUM(Table2[[#This Row],[Sales Tax Exemption Through FY17]:[Sales Tax Exemption FY18 and After]])</f>
        <v>1.6912</v>
      </c>
      <c r="BW115" s="17">
        <v>0</v>
      </c>
      <c r="BX115" s="17">
        <v>0</v>
      </c>
      <c r="BY115" s="17">
        <v>0</v>
      </c>
      <c r="BZ115" s="17">
        <f>SUM(Table2[[#This Row],[Energy Tax Savings Through FY17]:[Energy Tax Savings FY18 and After]])</f>
        <v>0</v>
      </c>
      <c r="CA115" s="17">
        <v>0</v>
      </c>
      <c r="CB115" s="17">
        <v>0</v>
      </c>
      <c r="CC115" s="17">
        <v>0</v>
      </c>
      <c r="CD115" s="18">
        <f>SUM(Table2[[#This Row],[Tax Exempt Bond Savings Through FY17]:[Tax Exempt Bond Savings FY18 and After]])</f>
        <v>0</v>
      </c>
      <c r="CE115" s="17">
        <v>805.35950000000003</v>
      </c>
      <c r="CF115" s="17">
        <v>7952.4003000000002</v>
      </c>
      <c r="CG115" s="17">
        <v>865.57320000000004</v>
      </c>
      <c r="CH115" s="18">
        <f>SUM(Table2[[#This Row],[Indirect and Induced Through FY17]:[Indirect and Induced FY18 and After]])</f>
        <v>8817.9735000000001</v>
      </c>
      <c r="CI115" s="17">
        <v>2669.3243000000002</v>
      </c>
      <c r="CJ115" s="17">
        <v>23557.27</v>
      </c>
      <c r="CK115" s="17">
        <v>2868.8995</v>
      </c>
      <c r="CL115" s="18">
        <f>SUM(Table2[[#This Row],[TOTAL Income Consumption Use Taxes Through FY17]:[TOTAL Income Consumption Use Taxes FY18 and After]])</f>
        <v>26426.1695</v>
      </c>
      <c r="CM115" s="17">
        <v>57.1464</v>
      </c>
      <c r="CN115" s="17">
        <v>212.4736</v>
      </c>
      <c r="CO115" s="17">
        <v>61.418999999999997</v>
      </c>
      <c r="CP115" s="18">
        <f>SUM(Table2[[#This Row],[Assistance Provided Through FY17]:[Assistance Provided FY18 and After]])</f>
        <v>273.89260000000002</v>
      </c>
      <c r="CQ115" s="17">
        <v>0</v>
      </c>
      <c r="CR115" s="17">
        <v>0</v>
      </c>
      <c r="CS115" s="17">
        <v>0</v>
      </c>
      <c r="CT115" s="18">
        <f>SUM(Table2[[#This Row],[Recapture Cancellation Reduction Amount Through FY17]:[Recapture Cancellation Reduction Amount FY18 and After]])</f>
        <v>0</v>
      </c>
      <c r="CU115" s="17">
        <v>0</v>
      </c>
      <c r="CV115" s="17">
        <v>0</v>
      </c>
      <c r="CW115" s="17">
        <v>0</v>
      </c>
      <c r="CX115" s="18">
        <f>SUM(Table2[[#This Row],[Penalty Paid Through FY17]:[Penalty Paid FY18 and After]])</f>
        <v>0</v>
      </c>
      <c r="CY115" s="17">
        <v>57.1464</v>
      </c>
      <c r="CZ115" s="17">
        <v>212.4736</v>
      </c>
      <c r="DA115" s="17">
        <v>61.418999999999997</v>
      </c>
      <c r="DB115" s="18">
        <f>SUM(Table2[[#This Row],[TOTAL Assistance Net of Recapture Penalties Through FY17]:[TOTAL Assistance Net of Recapture Penalties FY18 and After]])</f>
        <v>273.89260000000002</v>
      </c>
      <c r="DC115" s="17">
        <v>1938.5178000000001</v>
      </c>
      <c r="DD115" s="17">
        <v>15934.603999999999</v>
      </c>
      <c r="DE115" s="17">
        <v>2083.4535000000001</v>
      </c>
      <c r="DF115" s="18">
        <f>SUM(Table2[[#This Row],[Company Direct Tax Revenue Before Assistance Through FY17]:[Company Direct Tax Revenue Before Assistance FY18 and After]])</f>
        <v>18018.057499999999</v>
      </c>
      <c r="DG115" s="17">
        <v>1537.1632999999999</v>
      </c>
      <c r="DH115" s="17">
        <v>14039.2022</v>
      </c>
      <c r="DI115" s="17">
        <v>1652.0911000000001</v>
      </c>
      <c r="DJ115" s="18">
        <f>SUM(Table2[[#This Row],[Indirect and Induced Tax Revenues Through FY17]:[Indirect and Induced Tax Revenues FY18 and After]])</f>
        <v>15691.293299999999</v>
      </c>
      <c r="DK115" s="17">
        <v>3475.6810999999998</v>
      </c>
      <c r="DL115" s="17">
        <v>29973.806199999999</v>
      </c>
      <c r="DM115" s="17">
        <v>3735.5446000000002</v>
      </c>
      <c r="DN115" s="17">
        <f>SUM(Table2[[#This Row],[TOTAL Tax Revenues Before Assistance Through FY17]:[TOTAL Tax Revenues Before Assistance FY18 and After]])</f>
        <v>33709.3508</v>
      </c>
      <c r="DO115" s="17">
        <v>3418.5347000000002</v>
      </c>
      <c r="DP115" s="17">
        <v>29761.332600000002</v>
      </c>
      <c r="DQ115" s="17">
        <v>3674.1255999999998</v>
      </c>
      <c r="DR115" s="20">
        <f>SUM(Table2[[#This Row],[TOTAL Tax Revenues Net of Assistance Recapture and Penalty Through FY17]:[TOTAL Tax Revenues Net of Assistance Recapture and Penalty FY18 and After]])</f>
        <v>33435.458200000001</v>
      </c>
      <c r="DS115" s="20">
        <v>0</v>
      </c>
      <c r="DT115" s="20">
        <v>0</v>
      </c>
      <c r="DU115" s="20">
        <v>0</v>
      </c>
      <c r="DV115" s="20">
        <v>0</v>
      </c>
      <c r="DW115" s="15">
        <v>253</v>
      </c>
      <c r="DX115" s="15">
        <v>0</v>
      </c>
      <c r="DY115" s="15">
        <v>0</v>
      </c>
      <c r="DZ115" s="15">
        <v>0</v>
      </c>
      <c r="EA115" s="15">
        <v>253</v>
      </c>
      <c r="EB115" s="15">
        <v>0</v>
      </c>
      <c r="EC115" s="15">
        <v>0</v>
      </c>
      <c r="ED115" s="15">
        <v>0</v>
      </c>
      <c r="EE115" s="15">
        <v>100</v>
      </c>
      <c r="EF115" s="15">
        <v>0</v>
      </c>
      <c r="EG115" s="15">
        <v>0</v>
      </c>
      <c r="EH115" s="15">
        <v>0</v>
      </c>
      <c r="EI115" s="15">
        <f>SUM(Table2[[#This Row],[Total Industrial Employees FY17]:[Total Other Employees FY17]])</f>
        <v>253</v>
      </c>
      <c r="EJ115" s="15">
        <f>SUM(Table2[[#This Row],[Number of Industrial Employees Earning More than Living Wage FY17]:[Number of Other Employees Earning More than Living Wage FY17]])</f>
        <v>253</v>
      </c>
      <c r="EK115" s="15">
        <v>100</v>
      </c>
    </row>
    <row r="116" spans="1:141" x14ac:dyDescent="0.2">
      <c r="A116" s="6">
        <v>93181</v>
      </c>
      <c r="B116" s="6" t="s">
        <v>1585</v>
      </c>
      <c r="C116" s="7" t="s">
        <v>426</v>
      </c>
      <c r="D116" s="7" t="s">
        <v>12</v>
      </c>
      <c r="E116" s="33">
        <v>26</v>
      </c>
      <c r="F116" s="8" t="s">
        <v>1883</v>
      </c>
      <c r="G116" s="41" t="s">
        <v>1892</v>
      </c>
      <c r="H116" s="35">
        <v>190000</v>
      </c>
      <c r="I116" s="35">
        <v>114000</v>
      </c>
      <c r="J116" s="39" t="s">
        <v>3261</v>
      </c>
      <c r="K116" s="11" t="s">
        <v>2453</v>
      </c>
      <c r="L116" s="13" t="s">
        <v>2751</v>
      </c>
      <c r="M116" s="13" t="s">
        <v>2712</v>
      </c>
      <c r="N116" s="23">
        <v>12700000</v>
      </c>
      <c r="O116" s="6" t="s">
        <v>2458</v>
      </c>
      <c r="P116" s="15">
        <v>7</v>
      </c>
      <c r="Q116" s="15">
        <v>0</v>
      </c>
      <c r="R116" s="15">
        <v>138</v>
      </c>
      <c r="S116" s="15">
        <v>0</v>
      </c>
      <c r="T116" s="15">
        <v>0</v>
      </c>
      <c r="U116" s="15">
        <v>145</v>
      </c>
      <c r="V116" s="15">
        <v>141</v>
      </c>
      <c r="W116" s="15">
        <v>0</v>
      </c>
      <c r="X116" s="15">
        <v>0</v>
      </c>
      <c r="Y116" s="15">
        <v>0</v>
      </c>
      <c r="Z116" s="15">
        <v>25</v>
      </c>
      <c r="AA116" s="15">
        <v>44</v>
      </c>
      <c r="AB116" s="15">
        <v>0</v>
      </c>
      <c r="AC116" s="15">
        <v>0</v>
      </c>
      <c r="AD116" s="15">
        <v>0</v>
      </c>
      <c r="AE116" s="15">
        <v>0</v>
      </c>
      <c r="AF116" s="15">
        <v>44</v>
      </c>
      <c r="AG116" s="15" t="s">
        <v>1860</v>
      </c>
      <c r="AH116" s="15" t="s">
        <v>1861</v>
      </c>
      <c r="AI116" s="17">
        <v>86.403400000000005</v>
      </c>
      <c r="AJ116" s="17">
        <v>961.38499999999999</v>
      </c>
      <c r="AK116" s="17">
        <v>45.904200000000003</v>
      </c>
      <c r="AL116" s="17">
        <f>SUM(Table2[[#This Row],[Company Direct Land Through FY17]:[Company Direct Land FY18 and After]])</f>
        <v>1007.2891999999999</v>
      </c>
      <c r="AM116" s="17">
        <v>246.9871</v>
      </c>
      <c r="AN116" s="17">
        <v>1084.3883000000001</v>
      </c>
      <c r="AO116" s="17">
        <v>131.21879999999999</v>
      </c>
      <c r="AP116" s="18">
        <f>SUM(Table2[[#This Row],[Company Direct Building Through FY17]:[Company Direct Building FY18 and After]])</f>
        <v>1215.6071000000002</v>
      </c>
      <c r="AQ116" s="17">
        <v>0</v>
      </c>
      <c r="AR116" s="17">
        <v>204.5428</v>
      </c>
      <c r="AS116" s="17">
        <v>0</v>
      </c>
      <c r="AT116" s="18">
        <f>SUM(Table2[[#This Row],[Mortgage Recording Tax Through FY17]:[Mortgage Recording Tax FY18 and After]])</f>
        <v>204.5428</v>
      </c>
      <c r="AU116" s="17">
        <v>77.761099999999999</v>
      </c>
      <c r="AV116" s="17">
        <v>529.52229999999997</v>
      </c>
      <c r="AW116" s="17">
        <v>41.312800000000003</v>
      </c>
      <c r="AX116" s="18">
        <f>SUM(Table2[[#This Row],[Pilot Savings Through FY17]:[Pilot Savings FY18 and After]])</f>
        <v>570.83510000000001</v>
      </c>
      <c r="AY116" s="17">
        <v>0</v>
      </c>
      <c r="AZ116" s="17">
        <v>204.5428</v>
      </c>
      <c r="BA116" s="17">
        <v>0</v>
      </c>
      <c r="BB116" s="18">
        <f>SUM(Table2[[#This Row],[Mortgage Recording Tax Exemption Through FY17]:[Mortgage Recording Tax Exemption FY18 and After]])</f>
        <v>204.5428</v>
      </c>
      <c r="BC116" s="17">
        <v>154.3056</v>
      </c>
      <c r="BD116" s="17">
        <v>1318.7058999999999</v>
      </c>
      <c r="BE116" s="17">
        <v>81.979200000000006</v>
      </c>
      <c r="BF116" s="18">
        <f>SUM(Table2[[#This Row],[Indirect and Induced Land Through FY17]:[Indirect and Induced Land FY18 and After]])</f>
        <v>1400.6850999999999</v>
      </c>
      <c r="BG116" s="17">
        <v>286.56760000000003</v>
      </c>
      <c r="BH116" s="17">
        <v>2449.0252999999998</v>
      </c>
      <c r="BI116" s="17">
        <v>152.24709999999999</v>
      </c>
      <c r="BJ116" s="18">
        <f>SUM(Table2[[#This Row],[Indirect and Induced Building Through FY17]:[Indirect and Induced Building FY18 and After]])</f>
        <v>2601.2723999999998</v>
      </c>
      <c r="BK116" s="17">
        <v>696.50260000000003</v>
      </c>
      <c r="BL116" s="17">
        <v>5283.9822000000004</v>
      </c>
      <c r="BM116" s="17">
        <v>370.03649999999999</v>
      </c>
      <c r="BN116" s="18">
        <f>SUM(Table2[[#This Row],[TOTAL Real Property Related Taxes Through FY17]:[TOTAL Real Property Related Taxes FY18 and After]])</f>
        <v>5654.0187000000005</v>
      </c>
      <c r="BO116" s="17">
        <v>957.49270000000001</v>
      </c>
      <c r="BP116" s="17">
        <v>8622.4714000000004</v>
      </c>
      <c r="BQ116" s="17">
        <v>508.69499999999999</v>
      </c>
      <c r="BR116" s="18">
        <f>SUM(Table2[[#This Row],[Company Direct Through FY17]:[Company Direct FY18 and After]])</f>
        <v>9131.1664000000001</v>
      </c>
      <c r="BS116" s="17">
        <v>0</v>
      </c>
      <c r="BT116" s="17">
        <v>0</v>
      </c>
      <c r="BU116" s="17">
        <v>0</v>
      </c>
      <c r="BV116" s="18">
        <f>SUM(Table2[[#This Row],[Sales Tax Exemption Through FY17]:[Sales Tax Exemption FY18 and After]])</f>
        <v>0</v>
      </c>
      <c r="BW116" s="17">
        <v>0</v>
      </c>
      <c r="BX116" s="17">
        <v>0</v>
      </c>
      <c r="BY116" s="17">
        <v>0</v>
      </c>
      <c r="BZ116" s="17">
        <f>SUM(Table2[[#This Row],[Energy Tax Savings Through FY17]:[Energy Tax Savings FY18 and After]])</f>
        <v>0</v>
      </c>
      <c r="CA116" s="17">
        <v>0</v>
      </c>
      <c r="CB116" s="17">
        <v>0</v>
      </c>
      <c r="CC116" s="17">
        <v>0</v>
      </c>
      <c r="CD116" s="18">
        <f>SUM(Table2[[#This Row],[Tax Exempt Bond Savings Through FY17]:[Tax Exempt Bond Savings FY18 and After]])</f>
        <v>0</v>
      </c>
      <c r="CE116" s="17">
        <v>485.1866</v>
      </c>
      <c r="CF116" s="17">
        <v>4606.9778999999999</v>
      </c>
      <c r="CG116" s="17">
        <v>257.76909999999998</v>
      </c>
      <c r="CH116" s="18">
        <f>SUM(Table2[[#This Row],[Indirect and Induced Through FY17]:[Indirect and Induced FY18 and After]])</f>
        <v>4864.7469999999994</v>
      </c>
      <c r="CI116" s="17">
        <v>1442.6793</v>
      </c>
      <c r="CJ116" s="17">
        <v>13229.4493</v>
      </c>
      <c r="CK116" s="17">
        <v>766.46410000000003</v>
      </c>
      <c r="CL116" s="18">
        <f>SUM(Table2[[#This Row],[TOTAL Income Consumption Use Taxes Through FY17]:[TOTAL Income Consumption Use Taxes FY18 and After]])</f>
        <v>13995.913399999999</v>
      </c>
      <c r="CM116" s="17">
        <v>77.761099999999999</v>
      </c>
      <c r="CN116" s="17">
        <v>734.06510000000003</v>
      </c>
      <c r="CO116" s="17">
        <v>41.312800000000003</v>
      </c>
      <c r="CP116" s="18">
        <f>SUM(Table2[[#This Row],[Assistance Provided Through FY17]:[Assistance Provided FY18 and After]])</f>
        <v>775.37790000000007</v>
      </c>
      <c r="CQ116" s="17">
        <v>0</v>
      </c>
      <c r="CR116" s="17">
        <v>0</v>
      </c>
      <c r="CS116" s="17">
        <v>0</v>
      </c>
      <c r="CT116" s="18">
        <f>SUM(Table2[[#This Row],[Recapture Cancellation Reduction Amount Through FY17]:[Recapture Cancellation Reduction Amount FY18 and After]])</f>
        <v>0</v>
      </c>
      <c r="CU116" s="17">
        <v>0</v>
      </c>
      <c r="CV116" s="17">
        <v>0</v>
      </c>
      <c r="CW116" s="17">
        <v>0</v>
      </c>
      <c r="CX116" s="18">
        <f>SUM(Table2[[#This Row],[Penalty Paid Through FY17]:[Penalty Paid FY18 and After]])</f>
        <v>0</v>
      </c>
      <c r="CY116" s="17">
        <v>77.761099999999999</v>
      </c>
      <c r="CZ116" s="17">
        <v>734.06510000000003</v>
      </c>
      <c r="DA116" s="17">
        <v>41.312800000000003</v>
      </c>
      <c r="DB116" s="18">
        <f>SUM(Table2[[#This Row],[TOTAL Assistance Net of Recapture Penalties Through FY17]:[TOTAL Assistance Net of Recapture Penalties FY18 and After]])</f>
        <v>775.37790000000007</v>
      </c>
      <c r="DC116" s="17">
        <v>1290.8832</v>
      </c>
      <c r="DD116" s="17">
        <v>10872.7875</v>
      </c>
      <c r="DE116" s="17">
        <v>685.81799999999998</v>
      </c>
      <c r="DF116" s="18">
        <f>SUM(Table2[[#This Row],[Company Direct Tax Revenue Before Assistance Through FY17]:[Company Direct Tax Revenue Before Assistance FY18 and After]])</f>
        <v>11558.6055</v>
      </c>
      <c r="DG116" s="17">
        <v>926.0598</v>
      </c>
      <c r="DH116" s="17">
        <v>8374.7091</v>
      </c>
      <c r="DI116" s="17">
        <v>491.99540000000002</v>
      </c>
      <c r="DJ116" s="18">
        <f>SUM(Table2[[#This Row],[Indirect and Induced Tax Revenues Through FY17]:[Indirect and Induced Tax Revenues FY18 and After]])</f>
        <v>8866.7044999999998</v>
      </c>
      <c r="DK116" s="17">
        <v>2216.9430000000002</v>
      </c>
      <c r="DL116" s="17">
        <v>19247.496599999999</v>
      </c>
      <c r="DM116" s="17">
        <v>1177.8134</v>
      </c>
      <c r="DN116" s="17">
        <f>SUM(Table2[[#This Row],[TOTAL Tax Revenues Before Assistance Through FY17]:[TOTAL Tax Revenues Before Assistance FY18 and After]])</f>
        <v>20425.309999999998</v>
      </c>
      <c r="DO116" s="17">
        <v>2139.1819</v>
      </c>
      <c r="DP116" s="17">
        <v>18513.431499999999</v>
      </c>
      <c r="DQ116" s="17">
        <v>1136.5006000000001</v>
      </c>
      <c r="DR116" s="20">
        <f>SUM(Table2[[#This Row],[TOTAL Tax Revenues Net of Assistance Recapture and Penalty Through FY17]:[TOTAL Tax Revenues Net of Assistance Recapture and Penalty FY18 and After]])</f>
        <v>19649.932099999998</v>
      </c>
      <c r="DS116" s="20">
        <v>0</v>
      </c>
      <c r="DT116" s="20">
        <v>0</v>
      </c>
      <c r="DU116" s="20">
        <v>351.39</v>
      </c>
      <c r="DV116" s="20">
        <v>0</v>
      </c>
      <c r="DW116" s="15">
        <v>14</v>
      </c>
      <c r="DX116" s="15">
        <v>0</v>
      </c>
      <c r="DY116" s="15">
        <v>0</v>
      </c>
      <c r="DZ116" s="15">
        <v>128</v>
      </c>
      <c r="EA116" s="15">
        <v>14</v>
      </c>
      <c r="EB116" s="15">
        <v>0</v>
      </c>
      <c r="EC116" s="15">
        <v>0</v>
      </c>
      <c r="ED116" s="15">
        <v>128</v>
      </c>
      <c r="EE116" s="15">
        <v>100</v>
      </c>
      <c r="EF116" s="15">
        <v>0</v>
      </c>
      <c r="EG116" s="15">
        <v>0</v>
      </c>
      <c r="EH116" s="15">
        <v>100</v>
      </c>
      <c r="EI116" s="15">
        <f>SUM(Table2[[#This Row],[Total Industrial Employees FY17]:[Total Other Employees FY17]])</f>
        <v>142</v>
      </c>
      <c r="EJ116" s="15">
        <f>SUM(Table2[[#This Row],[Number of Industrial Employees Earning More than Living Wage FY17]:[Number of Other Employees Earning More than Living Wage FY17]])</f>
        <v>142</v>
      </c>
      <c r="EK116" s="15">
        <v>100</v>
      </c>
    </row>
    <row r="117" spans="1:141" x14ac:dyDescent="0.2">
      <c r="A117" s="6">
        <v>94057</v>
      </c>
      <c r="B117" s="6" t="s">
        <v>1027</v>
      </c>
      <c r="C117" s="7" t="s">
        <v>1060</v>
      </c>
      <c r="D117" s="7" t="s">
        <v>12</v>
      </c>
      <c r="E117" s="33">
        <v>34</v>
      </c>
      <c r="F117" s="8" t="s">
        <v>2383</v>
      </c>
      <c r="G117" s="41" t="s">
        <v>1936</v>
      </c>
      <c r="H117" s="35">
        <v>10800</v>
      </c>
      <c r="I117" s="35">
        <v>10000</v>
      </c>
      <c r="J117" s="39" t="s">
        <v>3360</v>
      </c>
      <c r="K117" s="11" t="s">
        <v>2453</v>
      </c>
      <c r="L117" s="13" t="s">
        <v>3069</v>
      </c>
      <c r="M117" s="13" t="s">
        <v>2955</v>
      </c>
      <c r="N117" s="23">
        <v>2415000</v>
      </c>
      <c r="O117" s="6" t="s">
        <v>2458</v>
      </c>
      <c r="P117" s="15">
        <v>0</v>
      </c>
      <c r="Q117" s="15">
        <v>0</v>
      </c>
      <c r="R117" s="15">
        <v>12</v>
      </c>
      <c r="S117" s="15">
        <v>0</v>
      </c>
      <c r="T117" s="15">
        <v>0</v>
      </c>
      <c r="U117" s="15">
        <v>12</v>
      </c>
      <c r="V117" s="15">
        <v>12</v>
      </c>
      <c r="W117" s="15">
        <v>0</v>
      </c>
      <c r="X117" s="15">
        <v>0</v>
      </c>
      <c r="Y117" s="15">
        <v>0</v>
      </c>
      <c r="Z117" s="15">
        <v>3</v>
      </c>
      <c r="AA117" s="15">
        <v>83</v>
      </c>
      <c r="AB117" s="15">
        <v>0</v>
      </c>
      <c r="AC117" s="15">
        <v>0</v>
      </c>
      <c r="AD117" s="15">
        <v>0</v>
      </c>
      <c r="AE117" s="15">
        <v>0</v>
      </c>
      <c r="AF117" s="15">
        <v>83</v>
      </c>
      <c r="AG117" s="15" t="s">
        <v>1860</v>
      </c>
      <c r="AH117" s="15" t="s">
        <v>1860</v>
      </c>
      <c r="AI117" s="17">
        <v>34.520000000000003</v>
      </c>
      <c r="AJ117" s="17">
        <v>55.372700000000002</v>
      </c>
      <c r="AK117" s="17">
        <v>521.23030000000006</v>
      </c>
      <c r="AL117" s="17">
        <f>SUM(Table2[[#This Row],[Company Direct Land Through FY17]:[Company Direct Land FY18 and After]])</f>
        <v>576.60300000000007</v>
      </c>
      <c r="AM117" s="17">
        <v>9.1348000000000003</v>
      </c>
      <c r="AN117" s="17">
        <v>54.138399999999997</v>
      </c>
      <c r="AO117" s="17">
        <v>137.9288</v>
      </c>
      <c r="AP117" s="18">
        <f>SUM(Table2[[#This Row],[Company Direct Building Through FY17]:[Company Direct Building FY18 and After]])</f>
        <v>192.06719999999999</v>
      </c>
      <c r="AQ117" s="17">
        <v>0</v>
      </c>
      <c r="AR117" s="17">
        <v>19.558900000000001</v>
      </c>
      <c r="AS117" s="17">
        <v>0</v>
      </c>
      <c r="AT117" s="18">
        <f>SUM(Table2[[#This Row],[Mortgage Recording Tax Through FY17]:[Mortgage Recording Tax FY18 and After]])</f>
        <v>19.558900000000001</v>
      </c>
      <c r="AU117" s="17">
        <v>11.464700000000001</v>
      </c>
      <c r="AV117" s="17">
        <v>18.658200000000001</v>
      </c>
      <c r="AW117" s="17">
        <v>173.1095</v>
      </c>
      <c r="AX117" s="18">
        <f>SUM(Table2[[#This Row],[Pilot Savings Through FY17]:[Pilot Savings FY18 and After]])</f>
        <v>191.76769999999999</v>
      </c>
      <c r="AY117" s="17">
        <v>0</v>
      </c>
      <c r="AZ117" s="17">
        <v>19.558900000000001</v>
      </c>
      <c r="BA117" s="17">
        <v>0</v>
      </c>
      <c r="BB117" s="18">
        <f>SUM(Table2[[#This Row],[Mortgage Recording Tax Exemption Through FY17]:[Mortgage Recording Tax Exemption FY18 and After]])</f>
        <v>19.558900000000001</v>
      </c>
      <c r="BC117" s="17">
        <v>10.8401</v>
      </c>
      <c r="BD117" s="17">
        <v>9.6022999999999996</v>
      </c>
      <c r="BE117" s="17">
        <v>163.67850000000001</v>
      </c>
      <c r="BF117" s="18">
        <f>SUM(Table2[[#This Row],[Indirect and Induced Land Through FY17]:[Indirect and Induced Land FY18 and After]])</f>
        <v>173.2808</v>
      </c>
      <c r="BG117" s="17">
        <v>20.131699999999999</v>
      </c>
      <c r="BH117" s="17">
        <v>17.832899999999999</v>
      </c>
      <c r="BI117" s="17">
        <v>303.9753</v>
      </c>
      <c r="BJ117" s="18">
        <f>SUM(Table2[[#This Row],[Indirect and Induced Building Through FY17]:[Indirect and Induced Building FY18 and After]])</f>
        <v>321.8082</v>
      </c>
      <c r="BK117" s="17">
        <v>63.161900000000003</v>
      </c>
      <c r="BL117" s="17">
        <v>118.2881</v>
      </c>
      <c r="BM117" s="17">
        <v>953.70339999999999</v>
      </c>
      <c r="BN117" s="18">
        <f>SUM(Table2[[#This Row],[TOTAL Real Property Related Taxes Through FY17]:[TOTAL Real Property Related Taxes FY18 and After]])</f>
        <v>1071.9915000000001</v>
      </c>
      <c r="BO117" s="17">
        <v>43.866300000000003</v>
      </c>
      <c r="BP117" s="17">
        <v>38.857300000000002</v>
      </c>
      <c r="BQ117" s="17">
        <v>662.35149999999999</v>
      </c>
      <c r="BR117" s="18">
        <f>SUM(Table2[[#This Row],[Company Direct Through FY17]:[Company Direct FY18 and After]])</f>
        <v>701.2088</v>
      </c>
      <c r="BS117" s="17">
        <v>0</v>
      </c>
      <c r="BT117" s="17">
        <v>0</v>
      </c>
      <c r="BU117" s="17">
        <v>0</v>
      </c>
      <c r="BV117" s="18">
        <f>SUM(Table2[[#This Row],[Sales Tax Exemption Through FY17]:[Sales Tax Exemption FY18 and After]])</f>
        <v>0</v>
      </c>
      <c r="BW117" s="17">
        <v>0</v>
      </c>
      <c r="BX117" s="17">
        <v>0</v>
      </c>
      <c r="BY117" s="17">
        <v>0</v>
      </c>
      <c r="BZ117" s="17">
        <f>SUM(Table2[[#This Row],[Energy Tax Savings Through FY17]:[Energy Tax Savings FY18 and After]])</f>
        <v>0</v>
      </c>
      <c r="CA117" s="17">
        <v>0</v>
      </c>
      <c r="CB117" s="17">
        <v>0</v>
      </c>
      <c r="CC117" s="17">
        <v>0</v>
      </c>
      <c r="CD117" s="18">
        <f>SUM(Table2[[#This Row],[Tax Exempt Bond Savings Through FY17]:[Tax Exempt Bond Savings FY18 and After]])</f>
        <v>0</v>
      </c>
      <c r="CE117" s="17">
        <v>34.084899999999998</v>
      </c>
      <c r="CF117" s="17">
        <v>30.192900000000002</v>
      </c>
      <c r="CG117" s="17">
        <v>514.65989999999999</v>
      </c>
      <c r="CH117" s="18">
        <f>SUM(Table2[[#This Row],[Indirect and Induced Through FY17]:[Indirect and Induced FY18 and After]])</f>
        <v>544.8528</v>
      </c>
      <c r="CI117" s="17">
        <v>77.9512</v>
      </c>
      <c r="CJ117" s="17">
        <v>69.050200000000004</v>
      </c>
      <c r="CK117" s="17">
        <v>1177.0114000000001</v>
      </c>
      <c r="CL117" s="18">
        <f>SUM(Table2[[#This Row],[TOTAL Income Consumption Use Taxes Through FY17]:[TOTAL Income Consumption Use Taxes FY18 and After]])</f>
        <v>1246.0616</v>
      </c>
      <c r="CM117" s="17">
        <v>11.464700000000001</v>
      </c>
      <c r="CN117" s="17">
        <v>38.217100000000002</v>
      </c>
      <c r="CO117" s="17">
        <v>173.1095</v>
      </c>
      <c r="CP117" s="18">
        <f>SUM(Table2[[#This Row],[Assistance Provided Through FY17]:[Assistance Provided FY18 and After]])</f>
        <v>211.32659999999998</v>
      </c>
      <c r="CQ117" s="17">
        <v>0</v>
      </c>
      <c r="CR117" s="17">
        <v>0</v>
      </c>
      <c r="CS117" s="17">
        <v>0</v>
      </c>
      <c r="CT117" s="18">
        <f>SUM(Table2[[#This Row],[Recapture Cancellation Reduction Amount Through FY17]:[Recapture Cancellation Reduction Amount FY18 and After]])</f>
        <v>0</v>
      </c>
      <c r="CU117" s="17">
        <v>0</v>
      </c>
      <c r="CV117" s="17">
        <v>0</v>
      </c>
      <c r="CW117" s="17">
        <v>0</v>
      </c>
      <c r="CX117" s="18">
        <f>SUM(Table2[[#This Row],[Penalty Paid Through FY17]:[Penalty Paid FY18 and After]])</f>
        <v>0</v>
      </c>
      <c r="CY117" s="17">
        <v>11.464700000000001</v>
      </c>
      <c r="CZ117" s="17">
        <v>38.217100000000002</v>
      </c>
      <c r="DA117" s="17">
        <v>173.1095</v>
      </c>
      <c r="DB117" s="18">
        <f>SUM(Table2[[#This Row],[TOTAL Assistance Net of Recapture Penalties Through FY17]:[TOTAL Assistance Net of Recapture Penalties FY18 and After]])</f>
        <v>211.32659999999998</v>
      </c>
      <c r="DC117" s="17">
        <v>87.521100000000004</v>
      </c>
      <c r="DD117" s="17">
        <v>167.9273</v>
      </c>
      <c r="DE117" s="17">
        <v>1321.5106000000001</v>
      </c>
      <c r="DF117" s="18">
        <f>SUM(Table2[[#This Row],[Company Direct Tax Revenue Before Assistance Through FY17]:[Company Direct Tax Revenue Before Assistance FY18 and After]])</f>
        <v>1489.4379000000001</v>
      </c>
      <c r="DG117" s="17">
        <v>65.056700000000006</v>
      </c>
      <c r="DH117" s="17">
        <v>57.628100000000003</v>
      </c>
      <c r="DI117" s="17">
        <v>982.31370000000004</v>
      </c>
      <c r="DJ117" s="18">
        <f>SUM(Table2[[#This Row],[Indirect and Induced Tax Revenues Through FY17]:[Indirect and Induced Tax Revenues FY18 and After]])</f>
        <v>1039.9418000000001</v>
      </c>
      <c r="DK117" s="17">
        <v>152.5778</v>
      </c>
      <c r="DL117" s="17">
        <v>225.55539999999999</v>
      </c>
      <c r="DM117" s="17">
        <v>2303.8243000000002</v>
      </c>
      <c r="DN117" s="17">
        <f>SUM(Table2[[#This Row],[TOTAL Tax Revenues Before Assistance Through FY17]:[TOTAL Tax Revenues Before Assistance FY18 and After]])</f>
        <v>2529.3797000000004</v>
      </c>
      <c r="DO117" s="17">
        <v>141.1131</v>
      </c>
      <c r="DP117" s="17">
        <v>187.3383</v>
      </c>
      <c r="DQ117" s="17">
        <v>2130.7148000000002</v>
      </c>
      <c r="DR117" s="20">
        <f>SUM(Table2[[#This Row],[TOTAL Tax Revenues Net of Assistance Recapture and Penalty Through FY17]:[TOTAL Tax Revenues Net of Assistance Recapture and Penalty FY18 and After]])</f>
        <v>2318.0531000000001</v>
      </c>
      <c r="DS117" s="20">
        <v>0</v>
      </c>
      <c r="DT117" s="20">
        <v>0</v>
      </c>
      <c r="DU117" s="20">
        <v>0</v>
      </c>
      <c r="DV117" s="20">
        <v>0</v>
      </c>
      <c r="DW117" s="15">
        <v>9</v>
      </c>
      <c r="DX117" s="15">
        <v>0</v>
      </c>
      <c r="DY117" s="15">
        <v>0</v>
      </c>
      <c r="DZ117" s="15">
        <v>0</v>
      </c>
      <c r="EA117" s="15">
        <v>9</v>
      </c>
      <c r="EB117" s="15">
        <v>0</v>
      </c>
      <c r="EC117" s="15">
        <v>0</v>
      </c>
      <c r="ED117" s="15">
        <v>0</v>
      </c>
      <c r="EE117" s="15">
        <v>100</v>
      </c>
      <c r="EF117" s="15">
        <v>0</v>
      </c>
      <c r="EG117" s="15">
        <v>0</v>
      </c>
      <c r="EH117" s="15">
        <v>0</v>
      </c>
      <c r="EI117" s="15">
        <f>SUM(Table2[[#This Row],[Total Industrial Employees FY17]:[Total Other Employees FY17]])</f>
        <v>9</v>
      </c>
      <c r="EJ117" s="15">
        <f>SUM(Table2[[#This Row],[Number of Industrial Employees Earning More than Living Wage FY17]:[Number of Other Employees Earning More than Living Wage FY17]])</f>
        <v>9</v>
      </c>
      <c r="EK117" s="15">
        <v>100</v>
      </c>
    </row>
    <row r="118" spans="1:141" x14ac:dyDescent="0.2">
      <c r="A118" s="6">
        <v>93991</v>
      </c>
      <c r="B118" s="6" t="s">
        <v>760</v>
      </c>
      <c r="C118" s="7" t="s">
        <v>761</v>
      </c>
      <c r="D118" s="7" t="s">
        <v>9</v>
      </c>
      <c r="E118" s="33">
        <v>33</v>
      </c>
      <c r="F118" s="8" t="s">
        <v>1862</v>
      </c>
      <c r="G118" s="41" t="s">
        <v>1863</v>
      </c>
      <c r="H118" s="35">
        <v>6429961</v>
      </c>
      <c r="I118" s="35">
        <v>5865000</v>
      </c>
      <c r="J118" s="39" t="s">
        <v>3267</v>
      </c>
      <c r="K118" s="11" t="s">
        <v>2923</v>
      </c>
      <c r="L118" s="13" t="s">
        <v>3032</v>
      </c>
      <c r="M118" s="13" t="s">
        <v>3033</v>
      </c>
      <c r="N118" s="23">
        <v>13500000</v>
      </c>
      <c r="O118" s="6">
        <v>0</v>
      </c>
      <c r="P118" s="15">
        <v>0</v>
      </c>
      <c r="Q118" s="15">
        <v>0</v>
      </c>
      <c r="R118" s="15">
        <v>0</v>
      </c>
      <c r="S118" s="15">
        <v>0</v>
      </c>
      <c r="T118" s="15">
        <v>0</v>
      </c>
      <c r="U118" s="15">
        <v>0</v>
      </c>
      <c r="V118" s="15">
        <v>0</v>
      </c>
      <c r="W118" s="15">
        <v>0</v>
      </c>
      <c r="X118" s="15">
        <v>0</v>
      </c>
      <c r="Y118" s="15">
        <v>0</v>
      </c>
      <c r="Z118" s="15">
        <v>0</v>
      </c>
      <c r="AA118" s="15">
        <v>0</v>
      </c>
      <c r="AB118" s="15">
        <v>0</v>
      </c>
      <c r="AC118" s="15">
        <v>0</v>
      </c>
      <c r="AD118" s="15">
        <v>0</v>
      </c>
      <c r="AE118" s="15">
        <v>0</v>
      </c>
      <c r="AF118" s="15">
        <v>0</v>
      </c>
      <c r="AG118" s="15"/>
      <c r="AH118" s="15"/>
      <c r="AI118" s="17">
        <v>10248.4318</v>
      </c>
      <c r="AJ118" s="17">
        <v>22815.4198</v>
      </c>
      <c r="AK118" s="17">
        <v>67602.877299999993</v>
      </c>
      <c r="AL118" s="17">
        <f>SUM(Table2[[#This Row],[Company Direct Land Through FY17]:[Company Direct Land FY18 and After]])</f>
        <v>90418.297099999996</v>
      </c>
      <c r="AM118" s="17">
        <v>3432.0032000000001</v>
      </c>
      <c r="AN118" s="17">
        <v>29365.0072</v>
      </c>
      <c r="AO118" s="17">
        <v>22638.906599999998</v>
      </c>
      <c r="AP118" s="18">
        <f>SUM(Table2[[#This Row],[Company Direct Building Through FY17]:[Company Direct Building FY18 and After]])</f>
        <v>52003.913799999995</v>
      </c>
      <c r="AQ118" s="17">
        <v>0</v>
      </c>
      <c r="AR118" s="17">
        <v>0</v>
      </c>
      <c r="AS118" s="17">
        <v>0</v>
      </c>
      <c r="AT118" s="18">
        <f>SUM(Table2[[#This Row],[Mortgage Recording Tax Through FY17]:[Mortgage Recording Tax FY18 and After]])</f>
        <v>0</v>
      </c>
      <c r="AU118" s="17">
        <v>0</v>
      </c>
      <c r="AV118" s="17">
        <v>0</v>
      </c>
      <c r="AW118" s="17">
        <v>0</v>
      </c>
      <c r="AX118" s="18">
        <f>SUM(Table2[[#This Row],[Pilot Savings Through FY17]:[Pilot Savings FY18 and After]])</f>
        <v>0</v>
      </c>
      <c r="AY118" s="17">
        <v>0</v>
      </c>
      <c r="AZ118" s="17">
        <v>0</v>
      </c>
      <c r="BA118" s="17">
        <v>0</v>
      </c>
      <c r="BB118" s="18">
        <f>SUM(Table2[[#This Row],[Mortgage Recording Tax Exemption Through FY17]:[Mortgage Recording Tax Exemption FY18 and After]])</f>
        <v>0</v>
      </c>
      <c r="BC118" s="17">
        <v>0</v>
      </c>
      <c r="BD118" s="17">
        <v>13.079800000000001</v>
      </c>
      <c r="BE118" s="17">
        <v>0</v>
      </c>
      <c r="BF118" s="18">
        <f>SUM(Table2[[#This Row],[Indirect and Induced Land Through FY17]:[Indirect and Induced Land FY18 and After]])</f>
        <v>13.079800000000001</v>
      </c>
      <c r="BG118" s="17">
        <v>0</v>
      </c>
      <c r="BH118" s="17">
        <v>24.2911</v>
      </c>
      <c r="BI118" s="17">
        <v>0</v>
      </c>
      <c r="BJ118" s="18">
        <f>SUM(Table2[[#This Row],[Indirect and Induced Building Through FY17]:[Indirect and Induced Building FY18 and After]])</f>
        <v>24.2911</v>
      </c>
      <c r="BK118" s="17">
        <v>13680.434999999999</v>
      </c>
      <c r="BL118" s="17">
        <v>52217.797899999998</v>
      </c>
      <c r="BM118" s="17">
        <v>90241.783899999995</v>
      </c>
      <c r="BN118" s="18">
        <f>SUM(Table2[[#This Row],[TOTAL Real Property Related Taxes Through FY17]:[TOTAL Real Property Related Taxes FY18 and After]])</f>
        <v>142459.58179999999</v>
      </c>
      <c r="BO118" s="17">
        <v>0</v>
      </c>
      <c r="BP118" s="17">
        <v>60.274099999999997</v>
      </c>
      <c r="BQ118" s="17">
        <v>0</v>
      </c>
      <c r="BR118" s="18">
        <f>SUM(Table2[[#This Row],[Company Direct Through FY17]:[Company Direct FY18 and After]])</f>
        <v>60.274099999999997</v>
      </c>
      <c r="BS118" s="17">
        <v>0</v>
      </c>
      <c r="BT118" s="17">
        <v>0</v>
      </c>
      <c r="BU118" s="17">
        <v>0</v>
      </c>
      <c r="BV118" s="18">
        <f>SUM(Table2[[#This Row],[Sales Tax Exemption Through FY17]:[Sales Tax Exemption FY18 and After]])</f>
        <v>0</v>
      </c>
      <c r="BW118" s="17">
        <v>0</v>
      </c>
      <c r="BX118" s="17">
        <v>0</v>
      </c>
      <c r="BY118" s="17">
        <v>0</v>
      </c>
      <c r="BZ118" s="17">
        <f>SUM(Table2[[#This Row],[Energy Tax Savings Through FY17]:[Energy Tax Savings FY18 and After]])</f>
        <v>0</v>
      </c>
      <c r="CA118" s="17">
        <v>0</v>
      </c>
      <c r="CB118" s="17">
        <v>0</v>
      </c>
      <c r="CC118" s="17">
        <v>0</v>
      </c>
      <c r="CD118" s="18">
        <f>SUM(Table2[[#This Row],[Tax Exempt Bond Savings Through FY17]:[Tax Exempt Bond Savings FY18 and After]])</f>
        <v>0</v>
      </c>
      <c r="CE118" s="17">
        <v>0</v>
      </c>
      <c r="CF118" s="17">
        <v>45.849600000000002</v>
      </c>
      <c r="CG118" s="17">
        <v>0</v>
      </c>
      <c r="CH118" s="18">
        <f>SUM(Table2[[#This Row],[Indirect and Induced Through FY17]:[Indirect and Induced FY18 and After]])</f>
        <v>45.849600000000002</v>
      </c>
      <c r="CI118" s="17">
        <v>0</v>
      </c>
      <c r="CJ118" s="17">
        <v>106.1237</v>
      </c>
      <c r="CK118" s="17">
        <v>0</v>
      </c>
      <c r="CL118" s="18">
        <f>SUM(Table2[[#This Row],[TOTAL Income Consumption Use Taxes Through FY17]:[TOTAL Income Consumption Use Taxes FY18 and After]])</f>
        <v>106.1237</v>
      </c>
      <c r="CM118" s="17">
        <v>0</v>
      </c>
      <c r="CN118" s="17">
        <v>0</v>
      </c>
      <c r="CO118" s="17">
        <v>0</v>
      </c>
      <c r="CP118" s="18">
        <f>SUM(Table2[[#This Row],[Assistance Provided Through FY17]:[Assistance Provided FY18 and After]])</f>
        <v>0</v>
      </c>
      <c r="CQ118" s="17">
        <v>0</v>
      </c>
      <c r="CR118" s="17">
        <v>0</v>
      </c>
      <c r="CS118" s="17">
        <v>0</v>
      </c>
      <c r="CT118" s="18">
        <f>SUM(Table2[[#This Row],[Recapture Cancellation Reduction Amount Through FY17]:[Recapture Cancellation Reduction Amount FY18 and After]])</f>
        <v>0</v>
      </c>
      <c r="CU118" s="17">
        <v>0</v>
      </c>
      <c r="CV118" s="17">
        <v>0</v>
      </c>
      <c r="CW118" s="17">
        <v>0</v>
      </c>
      <c r="CX118" s="18">
        <f>SUM(Table2[[#This Row],[Penalty Paid Through FY17]:[Penalty Paid FY18 and After]])</f>
        <v>0</v>
      </c>
      <c r="CY118" s="17">
        <v>0</v>
      </c>
      <c r="CZ118" s="17">
        <v>0</v>
      </c>
      <c r="DA118" s="17">
        <v>0</v>
      </c>
      <c r="DB118" s="18">
        <f>SUM(Table2[[#This Row],[TOTAL Assistance Net of Recapture Penalties Through FY17]:[TOTAL Assistance Net of Recapture Penalties FY18 and After]])</f>
        <v>0</v>
      </c>
      <c r="DC118" s="17">
        <v>13680.434999999999</v>
      </c>
      <c r="DD118" s="17">
        <v>52240.701099999998</v>
      </c>
      <c r="DE118" s="17">
        <v>90241.783899999995</v>
      </c>
      <c r="DF118" s="18">
        <f>SUM(Table2[[#This Row],[Company Direct Tax Revenue Before Assistance Through FY17]:[Company Direct Tax Revenue Before Assistance FY18 and After]])</f>
        <v>142482.48499999999</v>
      </c>
      <c r="DG118" s="17">
        <v>0</v>
      </c>
      <c r="DH118" s="17">
        <v>83.220500000000001</v>
      </c>
      <c r="DI118" s="17">
        <v>0</v>
      </c>
      <c r="DJ118" s="18">
        <f>SUM(Table2[[#This Row],[Indirect and Induced Tax Revenues Through FY17]:[Indirect and Induced Tax Revenues FY18 and After]])</f>
        <v>83.220500000000001</v>
      </c>
      <c r="DK118" s="17">
        <v>13680.434999999999</v>
      </c>
      <c r="DL118" s="17">
        <v>52323.921600000001</v>
      </c>
      <c r="DM118" s="17">
        <v>90241.783899999995</v>
      </c>
      <c r="DN118" s="17">
        <f>SUM(Table2[[#This Row],[TOTAL Tax Revenues Before Assistance Through FY17]:[TOTAL Tax Revenues Before Assistance FY18 and After]])</f>
        <v>142565.70549999998</v>
      </c>
      <c r="DO118" s="17">
        <v>13680.434999999999</v>
      </c>
      <c r="DP118" s="17">
        <v>52323.921600000001</v>
      </c>
      <c r="DQ118" s="17">
        <v>90241.783899999995</v>
      </c>
      <c r="DR118" s="20">
        <f>SUM(Table2[[#This Row],[TOTAL Tax Revenues Net of Assistance Recapture and Penalty Through FY17]:[TOTAL Tax Revenues Net of Assistance Recapture and Penalty FY18 and After]])</f>
        <v>142565.70549999998</v>
      </c>
      <c r="DS118" s="20">
        <v>0</v>
      </c>
      <c r="DT118" s="20">
        <v>0</v>
      </c>
      <c r="DU118" s="20">
        <v>0</v>
      </c>
      <c r="DV118" s="20">
        <v>0</v>
      </c>
      <c r="DW118" s="15">
        <v>0</v>
      </c>
      <c r="DX118" s="15">
        <v>0</v>
      </c>
      <c r="DY118" s="15">
        <v>0</v>
      </c>
      <c r="DZ118" s="15">
        <v>0</v>
      </c>
      <c r="EA118" s="15">
        <v>0</v>
      </c>
      <c r="EB118" s="15">
        <v>0</v>
      </c>
      <c r="EC118" s="15">
        <v>0</v>
      </c>
      <c r="ED118" s="15">
        <v>0</v>
      </c>
      <c r="EE118" s="15">
        <v>0</v>
      </c>
      <c r="EF118" s="15">
        <v>0</v>
      </c>
      <c r="EG118" s="15">
        <v>0</v>
      </c>
      <c r="EH118" s="15">
        <v>0</v>
      </c>
      <c r="EI118" s="15">
        <v>0</v>
      </c>
      <c r="EJ118" s="15">
        <v>0</v>
      </c>
      <c r="EK118" s="15">
        <v>0</v>
      </c>
    </row>
    <row r="119" spans="1:141" x14ac:dyDescent="0.2">
      <c r="A119" s="6">
        <v>93388</v>
      </c>
      <c r="B119" s="6" t="s">
        <v>1672</v>
      </c>
      <c r="C119" s="7" t="s">
        <v>24</v>
      </c>
      <c r="D119" s="7" t="s">
        <v>19</v>
      </c>
      <c r="E119" s="33">
        <v>3</v>
      </c>
      <c r="F119" s="8" t="s">
        <v>2229</v>
      </c>
      <c r="G119" s="41" t="s">
        <v>1876</v>
      </c>
      <c r="H119" s="35">
        <v>239148</v>
      </c>
      <c r="I119" s="35">
        <v>3279464</v>
      </c>
      <c r="J119" s="39" t="s">
        <v>3327</v>
      </c>
      <c r="K119" s="11" t="s">
        <v>2509</v>
      </c>
      <c r="L119" s="13" t="s">
        <v>2838</v>
      </c>
      <c r="M119" s="13" t="s">
        <v>2549</v>
      </c>
      <c r="N119" s="23">
        <v>401322000</v>
      </c>
      <c r="O119" s="6" t="s">
        <v>2527</v>
      </c>
      <c r="P119" s="15">
        <v>18</v>
      </c>
      <c r="Q119" s="15">
        <v>811</v>
      </c>
      <c r="R119" s="15">
        <v>3991</v>
      </c>
      <c r="S119" s="15">
        <v>0</v>
      </c>
      <c r="T119" s="15">
        <v>0</v>
      </c>
      <c r="U119" s="15">
        <v>4820</v>
      </c>
      <c r="V119" s="15">
        <v>4316</v>
      </c>
      <c r="W119" s="15">
        <v>0</v>
      </c>
      <c r="X119" s="15">
        <v>3827</v>
      </c>
      <c r="Y119" s="15">
        <v>4600</v>
      </c>
      <c r="Z119" s="15">
        <v>0</v>
      </c>
      <c r="AA119" s="15">
        <v>54</v>
      </c>
      <c r="AB119" s="15">
        <v>33</v>
      </c>
      <c r="AC119" s="15">
        <v>10</v>
      </c>
      <c r="AD119" s="15">
        <v>9</v>
      </c>
      <c r="AE119" s="15">
        <v>1</v>
      </c>
      <c r="AF119" s="15">
        <v>54</v>
      </c>
      <c r="AG119" s="15" t="s">
        <v>1860</v>
      </c>
      <c r="AH119" s="15" t="s">
        <v>1861</v>
      </c>
      <c r="AI119" s="17">
        <v>363059.94</v>
      </c>
      <c r="AJ119" s="17">
        <v>92970.695399999997</v>
      </c>
      <c r="AK119" s="17">
        <v>122824.05409999999</v>
      </c>
      <c r="AL119" s="17">
        <f>SUM(Table2[[#This Row],[Company Direct Land Through FY17]:[Company Direct Land FY18 and After]])</f>
        <v>215794.74949999998</v>
      </c>
      <c r="AM119" s="17">
        <v>62149.663399999998</v>
      </c>
      <c r="AN119" s="17">
        <v>107099.1692</v>
      </c>
      <c r="AO119" s="17">
        <v>21025.3812</v>
      </c>
      <c r="AP119" s="18">
        <f>SUM(Table2[[#This Row],[Company Direct Building Through FY17]:[Company Direct Building FY18 and After]])</f>
        <v>128124.55040000001</v>
      </c>
      <c r="AQ119" s="17">
        <v>0</v>
      </c>
      <c r="AR119" s="17">
        <v>0</v>
      </c>
      <c r="AS119" s="17">
        <v>0</v>
      </c>
      <c r="AT119" s="18">
        <f>SUM(Table2[[#This Row],[Mortgage Recording Tax Through FY17]:[Mortgage Recording Tax FY18 and After]])</f>
        <v>0</v>
      </c>
      <c r="AU119" s="17">
        <v>2271.0776000000001</v>
      </c>
      <c r="AV119" s="17">
        <v>-7783.9569000000001</v>
      </c>
      <c r="AW119" s="17">
        <v>0</v>
      </c>
      <c r="AX119" s="18">
        <f>SUM(Table2[[#This Row],[Pilot Savings Through FY17]:[Pilot Savings FY18 and After]])</f>
        <v>-7783.9569000000001</v>
      </c>
      <c r="AY119" s="17">
        <v>0</v>
      </c>
      <c r="AZ119" s="17">
        <v>0</v>
      </c>
      <c r="BA119" s="17">
        <v>0</v>
      </c>
      <c r="BB119" s="18">
        <f>SUM(Table2[[#This Row],[Mortgage Recording Tax Exemption Through FY17]:[Mortgage Recording Tax Exemption FY18 and After]])</f>
        <v>0</v>
      </c>
      <c r="BC119" s="17">
        <v>12095.319100000001</v>
      </c>
      <c r="BD119" s="17">
        <v>187029.67050000001</v>
      </c>
      <c r="BE119" s="17">
        <v>4091.8755999999998</v>
      </c>
      <c r="BF119" s="18">
        <f>SUM(Table2[[#This Row],[Indirect and Induced Land Through FY17]:[Indirect and Induced Land FY18 and After]])</f>
        <v>191121.54610000001</v>
      </c>
      <c r="BG119" s="17">
        <v>22462.735400000001</v>
      </c>
      <c r="BH119" s="17">
        <v>347340.81650000002</v>
      </c>
      <c r="BI119" s="17">
        <v>7599.1976000000004</v>
      </c>
      <c r="BJ119" s="18">
        <f>SUM(Table2[[#This Row],[Indirect and Induced Building Through FY17]:[Indirect and Induced Building FY18 and After]])</f>
        <v>354940.01410000003</v>
      </c>
      <c r="BK119" s="17">
        <v>457496.58029999997</v>
      </c>
      <c r="BL119" s="17">
        <v>742224.30850000004</v>
      </c>
      <c r="BM119" s="17">
        <v>155540.5085</v>
      </c>
      <c r="BN119" s="18">
        <f>SUM(Table2[[#This Row],[TOTAL Real Property Related Taxes Through FY17]:[TOTAL Real Property Related Taxes FY18 and After]])</f>
        <v>897764.81700000004</v>
      </c>
      <c r="BO119" s="17">
        <v>47871.271999999997</v>
      </c>
      <c r="BP119" s="17">
        <v>677817.35360000003</v>
      </c>
      <c r="BQ119" s="17">
        <v>16194.966899999999</v>
      </c>
      <c r="BR119" s="18">
        <f>SUM(Table2[[#This Row],[Company Direct Through FY17]:[Company Direct FY18 and After]])</f>
        <v>694012.32050000003</v>
      </c>
      <c r="BS119" s="17">
        <v>2086.7791000000002</v>
      </c>
      <c r="BT119" s="17">
        <v>10463.840899999999</v>
      </c>
      <c r="BU119" s="17">
        <v>21741.753100000002</v>
      </c>
      <c r="BV119" s="18">
        <f>SUM(Table2[[#This Row],[Sales Tax Exemption Through FY17]:[Sales Tax Exemption FY18 and After]])</f>
        <v>32205.594000000001</v>
      </c>
      <c r="BW119" s="17">
        <v>0</v>
      </c>
      <c r="BX119" s="17">
        <v>0</v>
      </c>
      <c r="BY119" s="17">
        <v>0</v>
      </c>
      <c r="BZ119" s="17">
        <f>SUM(Table2[[#This Row],[Energy Tax Savings Through FY17]:[Energy Tax Savings FY18 and After]])</f>
        <v>0</v>
      </c>
      <c r="CA119" s="17">
        <v>0</v>
      </c>
      <c r="CB119" s="17">
        <v>0</v>
      </c>
      <c r="CC119" s="17">
        <v>0</v>
      </c>
      <c r="CD119" s="18">
        <f>SUM(Table2[[#This Row],[Tax Exempt Bond Savings Through FY17]:[Tax Exempt Bond Savings FY18 and After]])</f>
        <v>0</v>
      </c>
      <c r="CE119" s="17">
        <v>34612.486499999999</v>
      </c>
      <c r="CF119" s="17">
        <v>591964.97369999997</v>
      </c>
      <c r="CG119" s="17">
        <v>11709.4877</v>
      </c>
      <c r="CH119" s="18">
        <f>SUM(Table2[[#This Row],[Indirect and Induced Through FY17]:[Indirect and Induced FY18 and After]])</f>
        <v>603674.46140000003</v>
      </c>
      <c r="CI119" s="17">
        <v>80396.979399999997</v>
      </c>
      <c r="CJ119" s="17">
        <v>1259318.4864000001</v>
      </c>
      <c r="CK119" s="17">
        <v>6162.7015000000001</v>
      </c>
      <c r="CL119" s="18">
        <f>SUM(Table2[[#This Row],[TOTAL Income Consumption Use Taxes Through FY17]:[TOTAL Income Consumption Use Taxes FY18 and After]])</f>
        <v>1265481.1879</v>
      </c>
      <c r="CM119" s="17">
        <v>4357.8567000000003</v>
      </c>
      <c r="CN119" s="17">
        <v>2679.884</v>
      </c>
      <c r="CO119" s="17">
        <v>21741.753100000002</v>
      </c>
      <c r="CP119" s="18">
        <f>SUM(Table2[[#This Row],[Assistance Provided Through FY17]:[Assistance Provided FY18 and After]])</f>
        <v>24421.6371</v>
      </c>
      <c r="CQ119" s="17">
        <v>0</v>
      </c>
      <c r="CR119" s="17">
        <v>0</v>
      </c>
      <c r="CS119" s="17">
        <v>0</v>
      </c>
      <c r="CT119" s="18">
        <f>SUM(Table2[[#This Row],[Recapture Cancellation Reduction Amount Through FY17]:[Recapture Cancellation Reduction Amount FY18 and After]])</f>
        <v>0</v>
      </c>
      <c r="CU119" s="17">
        <v>0</v>
      </c>
      <c r="CV119" s="17">
        <v>0</v>
      </c>
      <c r="CW119" s="17">
        <v>0</v>
      </c>
      <c r="CX119" s="18">
        <f>SUM(Table2[[#This Row],[Penalty Paid Through FY17]:[Penalty Paid FY18 and After]])</f>
        <v>0</v>
      </c>
      <c r="CY119" s="17">
        <v>4357.8567000000003</v>
      </c>
      <c r="CZ119" s="17">
        <v>2679.884</v>
      </c>
      <c r="DA119" s="17">
        <v>21741.753100000002</v>
      </c>
      <c r="DB119" s="18">
        <f>SUM(Table2[[#This Row],[TOTAL Assistance Net of Recapture Penalties Through FY17]:[TOTAL Assistance Net of Recapture Penalties FY18 and After]])</f>
        <v>24421.6371</v>
      </c>
      <c r="DC119" s="17">
        <v>473080.87540000002</v>
      </c>
      <c r="DD119" s="17">
        <v>877887.2182</v>
      </c>
      <c r="DE119" s="17">
        <v>160044.40220000001</v>
      </c>
      <c r="DF119" s="18">
        <f>SUM(Table2[[#This Row],[Company Direct Tax Revenue Before Assistance Through FY17]:[Company Direct Tax Revenue Before Assistance FY18 and After]])</f>
        <v>1037931.6204</v>
      </c>
      <c r="DG119" s="17">
        <v>69170.540999999997</v>
      </c>
      <c r="DH119" s="17">
        <v>1126335.4606999999</v>
      </c>
      <c r="DI119" s="17">
        <v>23400.5609</v>
      </c>
      <c r="DJ119" s="18">
        <f>SUM(Table2[[#This Row],[Indirect and Induced Tax Revenues Through FY17]:[Indirect and Induced Tax Revenues FY18 and After]])</f>
        <v>1149736.0215999999</v>
      </c>
      <c r="DK119" s="17">
        <v>542251.41639999999</v>
      </c>
      <c r="DL119" s="17">
        <v>2004222.6788999999</v>
      </c>
      <c r="DM119" s="17">
        <v>183444.96309999999</v>
      </c>
      <c r="DN119" s="17">
        <f>SUM(Table2[[#This Row],[TOTAL Tax Revenues Before Assistance Through FY17]:[TOTAL Tax Revenues Before Assistance FY18 and After]])</f>
        <v>2187667.642</v>
      </c>
      <c r="DO119" s="17">
        <v>537893.55969999998</v>
      </c>
      <c r="DP119" s="17">
        <v>2001542.7949000001</v>
      </c>
      <c r="DQ119" s="17">
        <v>161703.21</v>
      </c>
      <c r="DR119" s="20">
        <f>SUM(Table2[[#This Row],[TOTAL Tax Revenues Net of Assistance Recapture and Penalty Through FY17]:[TOTAL Tax Revenues Net of Assistance Recapture and Penalty FY18 and After]])</f>
        <v>2163246.0049000001</v>
      </c>
      <c r="DS119" s="20">
        <v>0</v>
      </c>
      <c r="DT119" s="20">
        <v>0</v>
      </c>
      <c r="DU119" s="20">
        <v>0</v>
      </c>
      <c r="DV119" s="20">
        <v>0</v>
      </c>
      <c r="DW119" s="15">
        <v>0</v>
      </c>
      <c r="DX119" s="15">
        <v>0</v>
      </c>
      <c r="DY119" s="15">
        <v>0</v>
      </c>
      <c r="DZ119" s="15">
        <v>4820</v>
      </c>
      <c r="EA119" s="15">
        <v>0</v>
      </c>
      <c r="EB119" s="15">
        <v>0</v>
      </c>
      <c r="EC119" s="15">
        <v>0</v>
      </c>
      <c r="ED119" s="15">
        <v>4820</v>
      </c>
      <c r="EE119" s="15">
        <v>0</v>
      </c>
      <c r="EF119" s="15">
        <v>0</v>
      </c>
      <c r="EG119" s="15">
        <v>0</v>
      </c>
      <c r="EH119" s="15">
        <v>100</v>
      </c>
      <c r="EI119" s="15">
        <f>SUM(Table2[[#This Row],[Total Industrial Employees FY17]:[Total Other Employees FY17]])</f>
        <v>4820</v>
      </c>
      <c r="EJ119" s="15">
        <f>SUM(Table2[[#This Row],[Number of Industrial Employees Earning More than Living Wage FY17]:[Number of Other Employees Earning More than Living Wage FY17]])</f>
        <v>4820</v>
      </c>
      <c r="EK119" s="15">
        <v>100</v>
      </c>
    </row>
    <row r="120" spans="1:141" x14ac:dyDescent="0.2">
      <c r="A120" s="6">
        <v>93105</v>
      </c>
      <c r="B120" s="6" t="s">
        <v>373</v>
      </c>
      <c r="C120" s="7" t="s">
        <v>374</v>
      </c>
      <c r="D120" s="7" t="s">
        <v>19</v>
      </c>
      <c r="E120" s="33">
        <v>9</v>
      </c>
      <c r="F120" s="8" t="s">
        <v>2132</v>
      </c>
      <c r="G120" s="41" t="s">
        <v>2133</v>
      </c>
      <c r="H120" s="35">
        <v>4000</v>
      </c>
      <c r="I120" s="35">
        <v>13680</v>
      </c>
      <c r="J120" s="39" t="s">
        <v>3283</v>
      </c>
      <c r="K120" s="11" t="s">
        <v>2519</v>
      </c>
      <c r="L120" s="13" t="s">
        <v>2723</v>
      </c>
      <c r="M120" s="13" t="s">
        <v>2724</v>
      </c>
      <c r="N120" s="23">
        <v>6510000</v>
      </c>
      <c r="O120" s="6" t="s">
        <v>2518</v>
      </c>
      <c r="P120" s="15">
        <v>0</v>
      </c>
      <c r="Q120" s="15">
        <v>0</v>
      </c>
      <c r="R120" s="15">
        <v>26</v>
      </c>
      <c r="S120" s="15">
        <v>0</v>
      </c>
      <c r="T120" s="15">
        <v>0</v>
      </c>
      <c r="U120" s="15">
        <v>26</v>
      </c>
      <c r="V120" s="15">
        <v>26</v>
      </c>
      <c r="W120" s="15">
        <v>0</v>
      </c>
      <c r="X120" s="15">
        <v>0</v>
      </c>
      <c r="Y120" s="15">
        <v>26</v>
      </c>
      <c r="Z120" s="15">
        <v>0</v>
      </c>
      <c r="AA120" s="15">
        <v>100</v>
      </c>
      <c r="AB120" s="15">
        <v>0</v>
      </c>
      <c r="AC120" s="15">
        <v>0</v>
      </c>
      <c r="AD120" s="15">
        <v>0</v>
      </c>
      <c r="AE120" s="15">
        <v>0</v>
      </c>
      <c r="AF120" s="15">
        <v>100</v>
      </c>
      <c r="AG120" s="15" t="s">
        <v>1860</v>
      </c>
      <c r="AH120" s="15" t="s">
        <v>1861</v>
      </c>
      <c r="AI120" s="17">
        <v>0</v>
      </c>
      <c r="AJ120" s="17">
        <v>0</v>
      </c>
      <c r="AK120" s="17">
        <v>0</v>
      </c>
      <c r="AL120" s="17">
        <f>SUM(Table2[[#This Row],[Company Direct Land Through FY17]:[Company Direct Land FY18 and After]])</f>
        <v>0</v>
      </c>
      <c r="AM120" s="17">
        <v>0</v>
      </c>
      <c r="AN120" s="17">
        <v>0</v>
      </c>
      <c r="AO120" s="17">
        <v>0</v>
      </c>
      <c r="AP120" s="18">
        <f>SUM(Table2[[#This Row],[Company Direct Building Through FY17]:[Company Direct Building FY18 and After]])</f>
        <v>0</v>
      </c>
      <c r="AQ120" s="17">
        <v>0</v>
      </c>
      <c r="AR120" s="17">
        <v>116.2946</v>
      </c>
      <c r="AS120" s="17">
        <v>0</v>
      </c>
      <c r="AT120" s="18">
        <f>SUM(Table2[[#This Row],[Mortgage Recording Tax Through FY17]:[Mortgage Recording Tax FY18 and After]])</f>
        <v>116.2946</v>
      </c>
      <c r="AU120" s="17">
        <v>0</v>
      </c>
      <c r="AV120" s="17">
        <v>0</v>
      </c>
      <c r="AW120" s="17">
        <v>0</v>
      </c>
      <c r="AX120" s="18">
        <f>SUM(Table2[[#This Row],[Pilot Savings Through FY17]:[Pilot Savings FY18 and After]])</f>
        <v>0</v>
      </c>
      <c r="AY120" s="17">
        <v>0</v>
      </c>
      <c r="AZ120" s="17">
        <v>116.2946</v>
      </c>
      <c r="BA120" s="17">
        <v>0</v>
      </c>
      <c r="BB120" s="18">
        <f>SUM(Table2[[#This Row],[Mortgage Recording Tax Exemption Through FY17]:[Mortgage Recording Tax Exemption FY18 and After]])</f>
        <v>116.2946</v>
      </c>
      <c r="BC120" s="17">
        <v>12.2944</v>
      </c>
      <c r="BD120" s="17">
        <v>109.95140000000001</v>
      </c>
      <c r="BE120" s="17">
        <v>96.938500000000005</v>
      </c>
      <c r="BF120" s="18">
        <f>SUM(Table2[[#This Row],[Indirect and Induced Land Through FY17]:[Indirect and Induced Land FY18 and After]])</f>
        <v>206.88990000000001</v>
      </c>
      <c r="BG120" s="17">
        <v>22.8325</v>
      </c>
      <c r="BH120" s="17">
        <v>204.1952</v>
      </c>
      <c r="BI120" s="17">
        <v>180.02670000000001</v>
      </c>
      <c r="BJ120" s="18">
        <f>SUM(Table2[[#This Row],[Indirect and Induced Building Through FY17]:[Indirect and Induced Building FY18 and After]])</f>
        <v>384.22190000000001</v>
      </c>
      <c r="BK120" s="17">
        <v>35.126899999999999</v>
      </c>
      <c r="BL120" s="17">
        <v>314.14659999999998</v>
      </c>
      <c r="BM120" s="17">
        <v>276.96519999999998</v>
      </c>
      <c r="BN120" s="18">
        <f>SUM(Table2[[#This Row],[TOTAL Real Property Related Taxes Through FY17]:[TOTAL Real Property Related Taxes FY18 and After]])</f>
        <v>591.1117999999999</v>
      </c>
      <c r="BO120" s="17">
        <v>29.888999999999999</v>
      </c>
      <c r="BP120" s="17">
        <v>279.51029999999997</v>
      </c>
      <c r="BQ120" s="17">
        <v>235.6643</v>
      </c>
      <c r="BR120" s="18">
        <f>SUM(Table2[[#This Row],[Company Direct Through FY17]:[Company Direct FY18 and After]])</f>
        <v>515.17459999999994</v>
      </c>
      <c r="BS120" s="17">
        <v>0</v>
      </c>
      <c r="BT120" s="17">
        <v>0</v>
      </c>
      <c r="BU120" s="17">
        <v>0</v>
      </c>
      <c r="BV120" s="18">
        <f>SUM(Table2[[#This Row],[Sales Tax Exemption Through FY17]:[Sales Tax Exemption FY18 and After]])</f>
        <v>0</v>
      </c>
      <c r="BW120" s="17">
        <v>0</v>
      </c>
      <c r="BX120" s="17">
        <v>0</v>
      </c>
      <c r="BY120" s="17">
        <v>0</v>
      </c>
      <c r="BZ120" s="17">
        <f>SUM(Table2[[#This Row],[Energy Tax Savings Through FY17]:[Energy Tax Savings FY18 and After]])</f>
        <v>0</v>
      </c>
      <c r="CA120" s="17">
        <v>2.4401000000000002</v>
      </c>
      <c r="CB120" s="17">
        <v>43.9816</v>
      </c>
      <c r="CC120" s="17">
        <v>14.0793</v>
      </c>
      <c r="CD120" s="18">
        <f>SUM(Table2[[#This Row],[Tax Exempt Bond Savings Through FY17]:[Tax Exempt Bond Savings FY18 and After]])</f>
        <v>58.060900000000004</v>
      </c>
      <c r="CE120" s="17">
        <v>35.182200000000002</v>
      </c>
      <c r="CF120" s="17">
        <v>355.22340000000003</v>
      </c>
      <c r="CG120" s="17">
        <v>277.40159999999997</v>
      </c>
      <c r="CH120" s="18">
        <f>SUM(Table2[[#This Row],[Indirect and Induced Through FY17]:[Indirect and Induced FY18 and After]])</f>
        <v>632.625</v>
      </c>
      <c r="CI120" s="17">
        <v>62.631100000000004</v>
      </c>
      <c r="CJ120" s="17">
        <v>590.75210000000004</v>
      </c>
      <c r="CK120" s="17">
        <v>498.98660000000001</v>
      </c>
      <c r="CL120" s="18">
        <f>SUM(Table2[[#This Row],[TOTAL Income Consumption Use Taxes Through FY17]:[TOTAL Income Consumption Use Taxes FY18 and After]])</f>
        <v>1089.7387000000001</v>
      </c>
      <c r="CM120" s="17">
        <v>2.4401000000000002</v>
      </c>
      <c r="CN120" s="17">
        <v>160.27619999999999</v>
      </c>
      <c r="CO120" s="17">
        <v>14.0793</v>
      </c>
      <c r="CP120" s="18">
        <f>SUM(Table2[[#This Row],[Assistance Provided Through FY17]:[Assistance Provided FY18 and After]])</f>
        <v>174.35549999999998</v>
      </c>
      <c r="CQ120" s="17">
        <v>0</v>
      </c>
      <c r="CR120" s="17">
        <v>0</v>
      </c>
      <c r="CS120" s="17">
        <v>0</v>
      </c>
      <c r="CT120" s="18">
        <f>SUM(Table2[[#This Row],[Recapture Cancellation Reduction Amount Through FY17]:[Recapture Cancellation Reduction Amount FY18 and After]])</f>
        <v>0</v>
      </c>
      <c r="CU120" s="17">
        <v>0</v>
      </c>
      <c r="CV120" s="17">
        <v>0</v>
      </c>
      <c r="CW120" s="17">
        <v>0</v>
      </c>
      <c r="CX120" s="18">
        <f>SUM(Table2[[#This Row],[Penalty Paid Through FY17]:[Penalty Paid FY18 and After]])</f>
        <v>0</v>
      </c>
      <c r="CY120" s="17">
        <v>2.4401000000000002</v>
      </c>
      <c r="CZ120" s="17">
        <v>160.27619999999999</v>
      </c>
      <c r="DA120" s="17">
        <v>14.0793</v>
      </c>
      <c r="DB120" s="18">
        <f>SUM(Table2[[#This Row],[TOTAL Assistance Net of Recapture Penalties Through FY17]:[TOTAL Assistance Net of Recapture Penalties FY18 and After]])</f>
        <v>174.35549999999998</v>
      </c>
      <c r="DC120" s="17">
        <v>29.888999999999999</v>
      </c>
      <c r="DD120" s="17">
        <v>395.80489999999998</v>
      </c>
      <c r="DE120" s="17">
        <v>235.6643</v>
      </c>
      <c r="DF120" s="18">
        <f>SUM(Table2[[#This Row],[Company Direct Tax Revenue Before Assistance Through FY17]:[Company Direct Tax Revenue Before Assistance FY18 and After]])</f>
        <v>631.4692</v>
      </c>
      <c r="DG120" s="17">
        <v>70.309100000000001</v>
      </c>
      <c r="DH120" s="17">
        <v>669.37</v>
      </c>
      <c r="DI120" s="17">
        <v>554.36680000000001</v>
      </c>
      <c r="DJ120" s="18">
        <f>SUM(Table2[[#This Row],[Indirect and Induced Tax Revenues Through FY17]:[Indirect and Induced Tax Revenues FY18 and After]])</f>
        <v>1223.7368000000001</v>
      </c>
      <c r="DK120" s="17">
        <v>100.1981</v>
      </c>
      <c r="DL120" s="17">
        <v>1065.1749</v>
      </c>
      <c r="DM120" s="17">
        <v>790.03110000000004</v>
      </c>
      <c r="DN120" s="17">
        <f>SUM(Table2[[#This Row],[TOTAL Tax Revenues Before Assistance Through FY17]:[TOTAL Tax Revenues Before Assistance FY18 and After]])</f>
        <v>1855.2060000000001</v>
      </c>
      <c r="DO120" s="17">
        <v>97.757999999999996</v>
      </c>
      <c r="DP120" s="17">
        <v>904.89869999999996</v>
      </c>
      <c r="DQ120" s="17">
        <v>775.95180000000005</v>
      </c>
      <c r="DR120" s="20">
        <f>SUM(Table2[[#This Row],[TOTAL Tax Revenues Net of Assistance Recapture and Penalty Through FY17]:[TOTAL Tax Revenues Net of Assistance Recapture and Penalty FY18 and After]])</f>
        <v>1680.8505</v>
      </c>
      <c r="DS120" s="20">
        <v>0</v>
      </c>
      <c r="DT120" s="20">
        <v>0</v>
      </c>
      <c r="DU120" s="20">
        <v>0</v>
      </c>
      <c r="DV120" s="20">
        <v>0</v>
      </c>
      <c r="DW120" s="15">
        <v>0</v>
      </c>
      <c r="DX120" s="15">
        <v>0</v>
      </c>
      <c r="DY120" s="15">
        <v>0</v>
      </c>
      <c r="DZ120" s="15">
        <v>26</v>
      </c>
      <c r="EA120" s="15">
        <v>0</v>
      </c>
      <c r="EB120" s="15">
        <v>0</v>
      </c>
      <c r="EC120" s="15">
        <v>0</v>
      </c>
      <c r="ED120" s="15">
        <v>26</v>
      </c>
      <c r="EE120" s="15">
        <v>0</v>
      </c>
      <c r="EF120" s="15">
        <v>0</v>
      </c>
      <c r="EG120" s="15">
        <v>0</v>
      </c>
      <c r="EH120" s="15">
        <v>100</v>
      </c>
      <c r="EI120" s="15">
        <f>SUM(Table2[[#This Row],[Total Industrial Employees FY17]:[Total Other Employees FY17]])</f>
        <v>26</v>
      </c>
      <c r="EJ120" s="15">
        <f>SUM(Table2[[#This Row],[Number of Industrial Employees Earning More than Living Wage FY17]:[Number of Other Employees Earning More than Living Wage FY17]])</f>
        <v>26</v>
      </c>
      <c r="EK120" s="15">
        <v>100</v>
      </c>
    </row>
    <row r="121" spans="1:141" x14ac:dyDescent="0.2">
      <c r="A121" s="6">
        <v>94129</v>
      </c>
      <c r="B121" s="6" t="s">
        <v>1714</v>
      </c>
      <c r="C121" s="7" t="s">
        <v>374</v>
      </c>
      <c r="D121" s="7" t="s">
        <v>19</v>
      </c>
      <c r="E121" s="33">
        <v>9</v>
      </c>
      <c r="F121" s="8" t="s">
        <v>2132</v>
      </c>
      <c r="G121" s="41" t="s">
        <v>2133</v>
      </c>
      <c r="H121" s="35">
        <v>4000</v>
      </c>
      <c r="I121" s="35">
        <v>13680</v>
      </c>
      <c r="J121" s="39" t="s">
        <v>3398</v>
      </c>
      <c r="K121" s="11" t="s">
        <v>2804</v>
      </c>
      <c r="L121" s="13" t="s">
        <v>3157</v>
      </c>
      <c r="M121" s="13" t="s">
        <v>2742</v>
      </c>
      <c r="N121" s="23">
        <v>3860000</v>
      </c>
      <c r="O121" s="6" t="s">
        <v>2503</v>
      </c>
      <c r="P121" s="15">
        <v>0</v>
      </c>
      <c r="Q121" s="15">
        <v>0</v>
      </c>
      <c r="R121" s="15">
        <v>26</v>
      </c>
      <c r="S121" s="15">
        <v>0</v>
      </c>
      <c r="T121" s="15">
        <v>0</v>
      </c>
      <c r="U121" s="15">
        <v>26</v>
      </c>
      <c r="V121" s="15">
        <v>26</v>
      </c>
      <c r="W121" s="15">
        <v>0</v>
      </c>
      <c r="X121" s="15">
        <v>0</v>
      </c>
      <c r="Y121" s="15">
        <v>32</v>
      </c>
      <c r="Z121" s="15">
        <v>0</v>
      </c>
      <c r="AA121" s="15">
        <v>100</v>
      </c>
      <c r="AB121" s="15">
        <v>0</v>
      </c>
      <c r="AC121" s="15">
        <v>0</v>
      </c>
      <c r="AD121" s="15">
        <v>0</v>
      </c>
      <c r="AE121" s="15">
        <v>0</v>
      </c>
      <c r="AF121" s="15">
        <v>100</v>
      </c>
      <c r="AG121" s="15" t="s">
        <v>1860</v>
      </c>
      <c r="AH121" s="15" t="s">
        <v>1861</v>
      </c>
      <c r="AI121" s="17">
        <v>0</v>
      </c>
      <c r="AJ121" s="17">
        <v>0</v>
      </c>
      <c r="AK121" s="17">
        <v>0</v>
      </c>
      <c r="AL121" s="17">
        <f>SUM(Table2[[#This Row],[Company Direct Land Through FY17]:[Company Direct Land FY18 and After]])</f>
        <v>0</v>
      </c>
      <c r="AM121" s="17">
        <v>0</v>
      </c>
      <c r="AN121" s="17">
        <v>0</v>
      </c>
      <c r="AO121" s="17">
        <v>0</v>
      </c>
      <c r="AP121" s="18">
        <f>SUM(Table2[[#This Row],[Company Direct Building Through FY17]:[Company Direct Building FY18 and After]])</f>
        <v>0</v>
      </c>
      <c r="AQ121" s="17">
        <v>0</v>
      </c>
      <c r="AR121" s="17">
        <v>0</v>
      </c>
      <c r="AS121" s="17">
        <v>0</v>
      </c>
      <c r="AT121" s="18">
        <f>SUM(Table2[[#This Row],[Mortgage Recording Tax Through FY17]:[Mortgage Recording Tax FY18 and After]])</f>
        <v>0</v>
      </c>
      <c r="AU121" s="17">
        <v>0</v>
      </c>
      <c r="AV121" s="17">
        <v>0</v>
      </c>
      <c r="AW121" s="17">
        <v>0</v>
      </c>
      <c r="AX121" s="18">
        <f>SUM(Table2[[#This Row],[Pilot Savings Through FY17]:[Pilot Savings FY18 and After]])</f>
        <v>0</v>
      </c>
      <c r="AY121" s="17">
        <v>0</v>
      </c>
      <c r="AZ121" s="17">
        <v>0</v>
      </c>
      <c r="BA121" s="17">
        <v>0</v>
      </c>
      <c r="BB121" s="18">
        <f>SUM(Table2[[#This Row],[Mortgage Recording Tax Exemption Through FY17]:[Mortgage Recording Tax Exemption FY18 and After]])</f>
        <v>0</v>
      </c>
      <c r="BC121" s="17">
        <v>12.2944</v>
      </c>
      <c r="BD121" s="17">
        <v>12.2944</v>
      </c>
      <c r="BE121" s="17">
        <v>188.84880000000001</v>
      </c>
      <c r="BF121" s="18">
        <f>SUM(Table2[[#This Row],[Indirect and Induced Land Through FY17]:[Indirect and Induced Land FY18 and After]])</f>
        <v>201.14320000000001</v>
      </c>
      <c r="BG121" s="17">
        <v>22.8325</v>
      </c>
      <c r="BH121" s="17">
        <v>22.8325</v>
      </c>
      <c r="BI121" s="17">
        <v>350.71559999999999</v>
      </c>
      <c r="BJ121" s="18">
        <f>SUM(Table2[[#This Row],[Indirect and Induced Building Through FY17]:[Indirect and Induced Building FY18 and After]])</f>
        <v>373.54809999999998</v>
      </c>
      <c r="BK121" s="17">
        <v>35.126899999999999</v>
      </c>
      <c r="BL121" s="17">
        <v>35.126899999999999</v>
      </c>
      <c r="BM121" s="17">
        <v>539.56439999999998</v>
      </c>
      <c r="BN121" s="18">
        <f>SUM(Table2[[#This Row],[TOTAL Real Property Related Taxes Through FY17]:[TOTAL Real Property Related Taxes FY18 and After]])</f>
        <v>574.69129999999996</v>
      </c>
      <c r="BO121" s="17">
        <v>29.888999999999999</v>
      </c>
      <c r="BP121" s="17">
        <v>29.888999999999999</v>
      </c>
      <c r="BQ121" s="17">
        <v>459.10539999999997</v>
      </c>
      <c r="BR121" s="18">
        <f>SUM(Table2[[#This Row],[Company Direct Through FY17]:[Company Direct FY18 and After]])</f>
        <v>488.99439999999998</v>
      </c>
      <c r="BS121" s="17">
        <v>0</v>
      </c>
      <c r="BT121" s="17">
        <v>0</v>
      </c>
      <c r="BU121" s="17">
        <v>0</v>
      </c>
      <c r="BV121" s="18">
        <f>SUM(Table2[[#This Row],[Sales Tax Exemption Through FY17]:[Sales Tax Exemption FY18 and After]])</f>
        <v>0</v>
      </c>
      <c r="BW121" s="17">
        <v>0</v>
      </c>
      <c r="BX121" s="17">
        <v>0</v>
      </c>
      <c r="BY121" s="17">
        <v>0</v>
      </c>
      <c r="BZ121" s="17">
        <f>SUM(Table2[[#This Row],[Energy Tax Savings Through FY17]:[Energy Tax Savings FY18 and After]])</f>
        <v>0</v>
      </c>
      <c r="CA121" s="17">
        <v>1.2637</v>
      </c>
      <c r="CB121" s="17">
        <v>1.2637</v>
      </c>
      <c r="CC121" s="17">
        <v>14.2052</v>
      </c>
      <c r="CD121" s="18">
        <f>SUM(Table2[[#This Row],[Tax Exempt Bond Savings Through FY17]:[Tax Exempt Bond Savings FY18 and After]])</f>
        <v>15.4689</v>
      </c>
      <c r="CE121" s="17">
        <v>35.182200000000002</v>
      </c>
      <c r="CF121" s="17">
        <v>35.182200000000002</v>
      </c>
      <c r="CG121" s="17">
        <v>540.41510000000005</v>
      </c>
      <c r="CH121" s="18">
        <f>SUM(Table2[[#This Row],[Indirect and Induced Through FY17]:[Indirect and Induced FY18 and After]])</f>
        <v>575.59730000000002</v>
      </c>
      <c r="CI121" s="17">
        <v>63.807499999999997</v>
      </c>
      <c r="CJ121" s="17">
        <v>63.807499999999997</v>
      </c>
      <c r="CK121" s="17">
        <v>985.31529999999998</v>
      </c>
      <c r="CL121" s="18">
        <f>SUM(Table2[[#This Row],[TOTAL Income Consumption Use Taxes Through FY17]:[TOTAL Income Consumption Use Taxes FY18 and After]])</f>
        <v>1049.1227999999999</v>
      </c>
      <c r="CM121" s="17">
        <v>1.2637</v>
      </c>
      <c r="CN121" s="17">
        <v>1.2637</v>
      </c>
      <c r="CO121" s="17">
        <v>14.2052</v>
      </c>
      <c r="CP121" s="18">
        <f>SUM(Table2[[#This Row],[Assistance Provided Through FY17]:[Assistance Provided FY18 and After]])</f>
        <v>15.4689</v>
      </c>
      <c r="CQ121" s="17">
        <v>0</v>
      </c>
      <c r="CR121" s="17">
        <v>0</v>
      </c>
      <c r="CS121" s="17">
        <v>0</v>
      </c>
      <c r="CT121" s="18">
        <f>SUM(Table2[[#This Row],[Recapture Cancellation Reduction Amount Through FY17]:[Recapture Cancellation Reduction Amount FY18 and After]])</f>
        <v>0</v>
      </c>
      <c r="CU121" s="17">
        <v>0</v>
      </c>
      <c r="CV121" s="17">
        <v>0</v>
      </c>
      <c r="CW121" s="17">
        <v>0</v>
      </c>
      <c r="CX121" s="18">
        <f>SUM(Table2[[#This Row],[Penalty Paid Through FY17]:[Penalty Paid FY18 and After]])</f>
        <v>0</v>
      </c>
      <c r="CY121" s="17">
        <v>1.2637</v>
      </c>
      <c r="CZ121" s="17">
        <v>1.2637</v>
      </c>
      <c r="DA121" s="17">
        <v>14.2052</v>
      </c>
      <c r="DB121" s="18">
        <f>SUM(Table2[[#This Row],[TOTAL Assistance Net of Recapture Penalties Through FY17]:[TOTAL Assistance Net of Recapture Penalties FY18 and After]])</f>
        <v>15.4689</v>
      </c>
      <c r="DC121" s="17">
        <v>29.888999999999999</v>
      </c>
      <c r="DD121" s="17">
        <v>29.888999999999999</v>
      </c>
      <c r="DE121" s="17">
        <v>459.10539999999997</v>
      </c>
      <c r="DF121" s="18">
        <f>SUM(Table2[[#This Row],[Company Direct Tax Revenue Before Assistance Through FY17]:[Company Direct Tax Revenue Before Assistance FY18 and After]])</f>
        <v>488.99439999999998</v>
      </c>
      <c r="DG121" s="17">
        <v>70.309100000000001</v>
      </c>
      <c r="DH121" s="17">
        <v>70.309100000000001</v>
      </c>
      <c r="DI121" s="17">
        <v>1079.9794999999999</v>
      </c>
      <c r="DJ121" s="18">
        <f>SUM(Table2[[#This Row],[Indirect and Induced Tax Revenues Through FY17]:[Indirect and Induced Tax Revenues FY18 and After]])</f>
        <v>1150.2885999999999</v>
      </c>
      <c r="DK121" s="17">
        <v>100.1981</v>
      </c>
      <c r="DL121" s="17">
        <v>100.1981</v>
      </c>
      <c r="DM121" s="17">
        <v>1539.0849000000001</v>
      </c>
      <c r="DN121" s="17">
        <f>SUM(Table2[[#This Row],[TOTAL Tax Revenues Before Assistance Through FY17]:[TOTAL Tax Revenues Before Assistance FY18 and After]])</f>
        <v>1639.2830000000001</v>
      </c>
      <c r="DO121" s="17">
        <v>98.934399999999997</v>
      </c>
      <c r="DP121" s="17">
        <v>98.934399999999997</v>
      </c>
      <c r="DQ121" s="17">
        <v>1524.8797</v>
      </c>
      <c r="DR121" s="20">
        <f>SUM(Table2[[#This Row],[TOTAL Tax Revenues Net of Assistance Recapture and Penalty Through FY17]:[TOTAL Tax Revenues Net of Assistance Recapture and Penalty FY18 and After]])</f>
        <v>1623.8141000000001</v>
      </c>
      <c r="DS121" s="20">
        <v>3819.1363000000001</v>
      </c>
      <c r="DT121" s="20">
        <v>0</v>
      </c>
      <c r="DU121" s="20">
        <v>0</v>
      </c>
      <c r="DV121" s="20">
        <v>0</v>
      </c>
      <c r="DW121" s="15">
        <v>0</v>
      </c>
      <c r="DX121" s="15">
        <v>0</v>
      </c>
      <c r="DY121" s="15">
        <v>0</v>
      </c>
      <c r="DZ121" s="15">
        <v>26</v>
      </c>
      <c r="EA121" s="15">
        <v>0</v>
      </c>
      <c r="EB121" s="15">
        <v>0</v>
      </c>
      <c r="EC121" s="15">
        <v>0</v>
      </c>
      <c r="ED121" s="15">
        <v>26</v>
      </c>
      <c r="EE121" s="15">
        <v>0</v>
      </c>
      <c r="EF121" s="15">
        <v>0</v>
      </c>
      <c r="EG121" s="15">
        <v>0</v>
      </c>
      <c r="EH121" s="15">
        <v>100</v>
      </c>
      <c r="EI121" s="15">
        <f>SUM(Table2[[#This Row],[Total Industrial Employees FY17]:[Total Other Employees FY17]])</f>
        <v>26</v>
      </c>
      <c r="EJ121" s="15">
        <f>SUM(Table2[[#This Row],[Number of Industrial Employees Earning More than Living Wage FY17]:[Number of Other Employees Earning More than Living Wage FY17]])</f>
        <v>26</v>
      </c>
      <c r="EK121" s="15">
        <v>100</v>
      </c>
    </row>
    <row r="122" spans="1:141" x14ac:dyDescent="0.2">
      <c r="A122" s="6">
        <v>92372</v>
      </c>
      <c r="B122" s="6" t="s">
        <v>119</v>
      </c>
      <c r="C122" s="7" t="s">
        <v>120</v>
      </c>
      <c r="D122" s="7" t="s">
        <v>6</v>
      </c>
      <c r="E122" s="33">
        <v>18</v>
      </c>
      <c r="F122" s="8" t="s">
        <v>1923</v>
      </c>
      <c r="G122" s="41" t="s">
        <v>1896</v>
      </c>
      <c r="H122" s="35">
        <v>2500</v>
      </c>
      <c r="I122" s="35">
        <v>1956</v>
      </c>
      <c r="J122" s="39" t="s">
        <v>3202</v>
      </c>
      <c r="K122" s="11" t="s">
        <v>2501</v>
      </c>
      <c r="L122" s="13" t="s">
        <v>2516</v>
      </c>
      <c r="M122" s="13" t="s">
        <v>2517</v>
      </c>
      <c r="N122" s="23">
        <v>370000</v>
      </c>
      <c r="O122" s="6" t="s">
        <v>2518</v>
      </c>
      <c r="P122" s="15">
        <v>4</v>
      </c>
      <c r="Q122" s="15">
        <v>0</v>
      </c>
      <c r="R122" s="15">
        <v>5</v>
      </c>
      <c r="S122" s="15">
        <v>0</v>
      </c>
      <c r="T122" s="15">
        <v>0</v>
      </c>
      <c r="U122" s="15">
        <v>9</v>
      </c>
      <c r="V122" s="15">
        <v>7</v>
      </c>
      <c r="W122" s="15">
        <v>0</v>
      </c>
      <c r="X122" s="15">
        <v>0</v>
      </c>
      <c r="Y122" s="15">
        <v>14</v>
      </c>
      <c r="Z122" s="15">
        <v>0</v>
      </c>
      <c r="AA122" s="15">
        <v>100</v>
      </c>
      <c r="AB122" s="15">
        <v>0</v>
      </c>
      <c r="AC122" s="15">
        <v>0</v>
      </c>
      <c r="AD122" s="15">
        <v>0</v>
      </c>
      <c r="AE122" s="15">
        <v>0</v>
      </c>
      <c r="AF122" s="15">
        <v>100</v>
      </c>
      <c r="AG122" s="15" t="s">
        <v>1860</v>
      </c>
      <c r="AH122" s="15" t="s">
        <v>1861</v>
      </c>
      <c r="AI122" s="17">
        <v>0</v>
      </c>
      <c r="AJ122" s="17">
        <v>0</v>
      </c>
      <c r="AK122" s="17">
        <v>0</v>
      </c>
      <c r="AL122" s="17">
        <f>SUM(Table2[[#This Row],[Company Direct Land Through FY17]:[Company Direct Land FY18 and After]])</f>
        <v>0</v>
      </c>
      <c r="AM122" s="17">
        <v>0</v>
      </c>
      <c r="AN122" s="17">
        <v>0</v>
      </c>
      <c r="AO122" s="17">
        <v>0</v>
      </c>
      <c r="AP122" s="18">
        <f>SUM(Table2[[#This Row],[Company Direct Building Through FY17]:[Company Direct Building FY18 and After]])</f>
        <v>0</v>
      </c>
      <c r="AQ122" s="17">
        <v>0</v>
      </c>
      <c r="AR122" s="17">
        <v>5.9053000000000004</v>
      </c>
      <c r="AS122" s="17">
        <v>0</v>
      </c>
      <c r="AT122" s="18">
        <f>SUM(Table2[[#This Row],[Mortgage Recording Tax Through FY17]:[Mortgage Recording Tax FY18 and After]])</f>
        <v>5.9053000000000004</v>
      </c>
      <c r="AU122" s="17">
        <v>0</v>
      </c>
      <c r="AV122" s="17">
        <v>0</v>
      </c>
      <c r="AW122" s="17">
        <v>0</v>
      </c>
      <c r="AX122" s="18">
        <f>SUM(Table2[[#This Row],[Pilot Savings Through FY17]:[Pilot Savings FY18 and After]])</f>
        <v>0</v>
      </c>
      <c r="AY122" s="17">
        <v>0</v>
      </c>
      <c r="AZ122" s="17">
        <v>5.9053000000000004</v>
      </c>
      <c r="BA122" s="17">
        <v>0</v>
      </c>
      <c r="BB122" s="18">
        <f>SUM(Table2[[#This Row],[Mortgage Recording Tax Exemption Through FY17]:[Mortgage Recording Tax Exemption FY18 and After]])</f>
        <v>5.9053000000000004</v>
      </c>
      <c r="BC122" s="17">
        <v>4.1115000000000004</v>
      </c>
      <c r="BD122" s="17">
        <v>40.057699999999997</v>
      </c>
      <c r="BE122" s="17">
        <v>8.5527999999999995</v>
      </c>
      <c r="BF122" s="18">
        <f>SUM(Table2[[#This Row],[Indirect and Induced Land Through FY17]:[Indirect and Induced Land FY18 and After]])</f>
        <v>48.610499999999995</v>
      </c>
      <c r="BG122" s="17">
        <v>7.6356999999999999</v>
      </c>
      <c r="BH122" s="17">
        <v>74.392700000000005</v>
      </c>
      <c r="BI122" s="17">
        <v>15.883599999999999</v>
      </c>
      <c r="BJ122" s="18">
        <f>SUM(Table2[[#This Row],[Indirect and Induced Building Through FY17]:[Indirect and Induced Building FY18 and After]])</f>
        <v>90.276300000000006</v>
      </c>
      <c r="BK122" s="17">
        <v>11.747199999999999</v>
      </c>
      <c r="BL122" s="17">
        <v>114.4504</v>
      </c>
      <c r="BM122" s="17">
        <v>24.436399999999999</v>
      </c>
      <c r="BN122" s="18">
        <f>SUM(Table2[[#This Row],[TOTAL Real Property Related Taxes Through FY17]:[TOTAL Real Property Related Taxes FY18 and After]])</f>
        <v>138.88679999999999</v>
      </c>
      <c r="BO122" s="17">
        <v>11.6624</v>
      </c>
      <c r="BP122" s="17">
        <v>133.7133</v>
      </c>
      <c r="BQ122" s="17">
        <v>24.260400000000001</v>
      </c>
      <c r="BR122" s="18">
        <f>SUM(Table2[[#This Row],[Company Direct Through FY17]:[Company Direct FY18 and After]])</f>
        <v>157.97370000000001</v>
      </c>
      <c r="BS122" s="17">
        <v>0</v>
      </c>
      <c r="BT122" s="17">
        <v>0</v>
      </c>
      <c r="BU122" s="17">
        <v>0</v>
      </c>
      <c r="BV122" s="18">
        <f>SUM(Table2[[#This Row],[Sales Tax Exemption Through FY17]:[Sales Tax Exemption FY18 and After]])</f>
        <v>0</v>
      </c>
      <c r="BW122" s="17">
        <v>0</v>
      </c>
      <c r="BX122" s="17">
        <v>0</v>
      </c>
      <c r="BY122" s="17">
        <v>0</v>
      </c>
      <c r="BZ122" s="17">
        <f>SUM(Table2[[#This Row],[Energy Tax Savings Through FY17]:[Energy Tax Savings FY18 and After]])</f>
        <v>0</v>
      </c>
      <c r="CA122" s="17">
        <v>0</v>
      </c>
      <c r="CB122" s="17">
        <v>4.3044000000000002</v>
      </c>
      <c r="CC122" s="17">
        <v>0</v>
      </c>
      <c r="CD122" s="18">
        <f>SUM(Table2[[#This Row],[Tax Exempt Bond Savings Through FY17]:[Tax Exempt Bond Savings FY18 and After]])</f>
        <v>4.3044000000000002</v>
      </c>
      <c r="CE122" s="17">
        <v>12.9757</v>
      </c>
      <c r="CF122" s="17">
        <v>150.9393</v>
      </c>
      <c r="CG122" s="17">
        <v>26.992000000000001</v>
      </c>
      <c r="CH122" s="18">
        <f>SUM(Table2[[#This Row],[Indirect and Induced Through FY17]:[Indirect and Induced FY18 and After]])</f>
        <v>177.93129999999999</v>
      </c>
      <c r="CI122" s="17">
        <v>24.638100000000001</v>
      </c>
      <c r="CJ122" s="17">
        <v>280.34820000000002</v>
      </c>
      <c r="CK122" s="17">
        <v>51.252400000000002</v>
      </c>
      <c r="CL122" s="18">
        <f>SUM(Table2[[#This Row],[TOTAL Income Consumption Use Taxes Through FY17]:[TOTAL Income Consumption Use Taxes FY18 and After]])</f>
        <v>331.60060000000004</v>
      </c>
      <c r="CM122" s="17">
        <v>0</v>
      </c>
      <c r="CN122" s="17">
        <v>10.2097</v>
      </c>
      <c r="CO122" s="17">
        <v>0</v>
      </c>
      <c r="CP122" s="18">
        <f>SUM(Table2[[#This Row],[Assistance Provided Through FY17]:[Assistance Provided FY18 and After]])</f>
        <v>10.2097</v>
      </c>
      <c r="CQ122" s="17">
        <v>0</v>
      </c>
      <c r="CR122" s="17">
        <v>0</v>
      </c>
      <c r="CS122" s="17">
        <v>0</v>
      </c>
      <c r="CT122" s="18">
        <f>SUM(Table2[[#This Row],[Recapture Cancellation Reduction Amount Through FY17]:[Recapture Cancellation Reduction Amount FY18 and After]])</f>
        <v>0</v>
      </c>
      <c r="CU122" s="17">
        <v>0</v>
      </c>
      <c r="CV122" s="17">
        <v>0</v>
      </c>
      <c r="CW122" s="17">
        <v>0</v>
      </c>
      <c r="CX122" s="18">
        <f>SUM(Table2[[#This Row],[Penalty Paid Through FY17]:[Penalty Paid FY18 and After]])</f>
        <v>0</v>
      </c>
      <c r="CY122" s="17">
        <v>0</v>
      </c>
      <c r="CZ122" s="17">
        <v>10.2097</v>
      </c>
      <c r="DA122" s="17">
        <v>0</v>
      </c>
      <c r="DB122" s="18">
        <f>SUM(Table2[[#This Row],[TOTAL Assistance Net of Recapture Penalties Through FY17]:[TOTAL Assistance Net of Recapture Penalties FY18 and After]])</f>
        <v>10.2097</v>
      </c>
      <c r="DC122" s="17">
        <v>11.6624</v>
      </c>
      <c r="DD122" s="17">
        <v>139.61859999999999</v>
      </c>
      <c r="DE122" s="17">
        <v>24.260400000000001</v>
      </c>
      <c r="DF122" s="18">
        <f>SUM(Table2[[#This Row],[Company Direct Tax Revenue Before Assistance Through FY17]:[Company Direct Tax Revenue Before Assistance FY18 and After]])</f>
        <v>163.87899999999999</v>
      </c>
      <c r="DG122" s="17">
        <v>24.722899999999999</v>
      </c>
      <c r="DH122" s="17">
        <v>265.3897</v>
      </c>
      <c r="DI122" s="17">
        <v>51.428400000000003</v>
      </c>
      <c r="DJ122" s="18">
        <f>SUM(Table2[[#This Row],[Indirect and Induced Tax Revenues Through FY17]:[Indirect and Induced Tax Revenues FY18 and After]])</f>
        <v>316.81810000000002</v>
      </c>
      <c r="DK122" s="17">
        <v>36.385300000000001</v>
      </c>
      <c r="DL122" s="17">
        <v>405.00830000000002</v>
      </c>
      <c r="DM122" s="17">
        <v>75.688800000000001</v>
      </c>
      <c r="DN122" s="17">
        <f>SUM(Table2[[#This Row],[TOTAL Tax Revenues Before Assistance Through FY17]:[TOTAL Tax Revenues Before Assistance FY18 and After]])</f>
        <v>480.69710000000003</v>
      </c>
      <c r="DO122" s="17">
        <v>36.385300000000001</v>
      </c>
      <c r="DP122" s="17">
        <v>394.79860000000002</v>
      </c>
      <c r="DQ122" s="17">
        <v>75.688800000000001</v>
      </c>
      <c r="DR122" s="20">
        <f>SUM(Table2[[#This Row],[TOTAL Tax Revenues Net of Assistance Recapture and Penalty Through FY17]:[TOTAL Tax Revenues Net of Assistance Recapture and Penalty FY18 and After]])</f>
        <v>470.48740000000004</v>
      </c>
      <c r="DS122" s="20">
        <v>0</v>
      </c>
      <c r="DT122" s="20">
        <v>0</v>
      </c>
      <c r="DU122" s="20">
        <v>0</v>
      </c>
      <c r="DV122" s="20">
        <v>0</v>
      </c>
      <c r="DW122" s="15">
        <v>0</v>
      </c>
      <c r="DX122" s="15">
        <v>0</v>
      </c>
      <c r="DY122" s="15">
        <v>0</v>
      </c>
      <c r="DZ122" s="15">
        <v>0</v>
      </c>
      <c r="EA122" s="15">
        <v>0</v>
      </c>
      <c r="EB122" s="15">
        <v>0</v>
      </c>
      <c r="EC122" s="15">
        <v>0</v>
      </c>
      <c r="ED122" s="15">
        <v>0</v>
      </c>
      <c r="EE122" s="15">
        <v>0</v>
      </c>
      <c r="EF122" s="15">
        <v>0</v>
      </c>
      <c r="EG122" s="15">
        <v>0</v>
      </c>
      <c r="EH122" s="15">
        <v>0</v>
      </c>
      <c r="EI122" s="15">
        <f>SUM(Table2[[#This Row],[Total Industrial Employees FY17]:[Total Other Employees FY17]])</f>
        <v>0</v>
      </c>
      <c r="EJ122" s="15">
        <f>SUM(Table2[[#This Row],[Number of Industrial Employees Earning More than Living Wage FY17]:[Number of Other Employees Earning More than Living Wage FY17]])</f>
        <v>0</v>
      </c>
      <c r="EK122" s="15">
        <v>0</v>
      </c>
    </row>
    <row r="123" spans="1:141" x14ac:dyDescent="0.2">
      <c r="A123" s="6">
        <v>92757</v>
      </c>
      <c r="B123" s="6" t="s">
        <v>292</v>
      </c>
      <c r="C123" s="7" t="s">
        <v>293</v>
      </c>
      <c r="D123" s="7" t="s">
        <v>6</v>
      </c>
      <c r="E123" s="33">
        <v>17</v>
      </c>
      <c r="F123" s="8" t="s">
        <v>2043</v>
      </c>
      <c r="G123" s="41" t="s">
        <v>2044</v>
      </c>
      <c r="H123" s="35">
        <v>2000</v>
      </c>
      <c r="I123" s="35">
        <v>3000</v>
      </c>
      <c r="J123" s="39" t="s">
        <v>3202</v>
      </c>
      <c r="K123" s="11" t="s">
        <v>2501</v>
      </c>
      <c r="L123" s="13" t="s">
        <v>2629</v>
      </c>
      <c r="M123" s="13" t="s">
        <v>2630</v>
      </c>
      <c r="N123" s="23">
        <v>850000</v>
      </c>
      <c r="O123" s="6" t="s">
        <v>2518</v>
      </c>
      <c r="P123" s="15">
        <v>6</v>
      </c>
      <c r="Q123" s="15">
        <v>0</v>
      </c>
      <c r="R123" s="15">
        <v>9</v>
      </c>
      <c r="S123" s="15">
        <v>0</v>
      </c>
      <c r="T123" s="15">
        <v>0</v>
      </c>
      <c r="U123" s="15">
        <v>15</v>
      </c>
      <c r="V123" s="15">
        <v>12</v>
      </c>
      <c r="W123" s="15">
        <v>0</v>
      </c>
      <c r="X123" s="15">
        <v>0</v>
      </c>
      <c r="Y123" s="15">
        <v>6</v>
      </c>
      <c r="Z123" s="15">
        <v>0</v>
      </c>
      <c r="AA123" s="15">
        <v>100</v>
      </c>
      <c r="AB123" s="15">
        <v>0</v>
      </c>
      <c r="AC123" s="15">
        <v>0</v>
      </c>
      <c r="AD123" s="15">
        <v>0</v>
      </c>
      <c r="AE123" s="15">
        <v>0</v>
      </c>
      <c r="AF123" s="15">
        <v>100</v>
      </c>
      <c r="AG123" s="15" t="s">
        <v>1860</v>
      </c>
      <c r="AH123" s="15" t="s">
        <v>1861</v>
      </c>
      <c r="AI123" s="17">
        <v>0</v>
      </c>
      <c r="AJ123" s="17">
        <v>0</v>
      </c>
      <c r="AK123" s="17">
        <v>0</v>
      </c>
      <c r="AL123" s="17">
        <f>SUM(Table2[[#This Row],[Company Direct Land Through FY17]:[Company Direct Land FY18 and After]])</f>
        <v>0</v>
      </c>
      <c r="AM123" s="17">
        <v>0</v>
      </c>
      <c r="AN123" s="17">
        <v>0</v>
      </c>
      <c r="AO123" s="17">
        <v>0</v>
      </c>
      <c r="AP123" s="18">
        <f>SUM(Table2[[#This Row],[Company Direct Building Through FY17]:[Company Direct Building FY18 and After]])</f>
        <v>0</v>
      </c>
      <c r="AQ123" s="17">
        <v>0</v>
      </c>
      <c r="AR123" s="17">
        <v>15.7905</v>
      </c>
      <c r="AS123" s="17">
        <v>0</v>
      </c>
      <c r="AT123" s="18">
        <f>SUM(Table2[[#This Row],[Mortgage Recording Tax Through FY17]:[Mortgage Recording Tax FY18 and After]])</f>
        <v>15.7905</v>
      </c>
      <c r="AU123" s="17">
        <v>0</v>
      </c>
      <c r="AV123" s="17">
        <v>0</v>
      </c>
      <c r="AW123" s="17">
        <v>0</v>
      </c>
      <c r="AX123" s="18">
        <f>SUM(Table2[[#This Row],[Pilot Savings Through FY17]:[Pilot Savings FY18 and After]])</f>
        <v>0</v>
      </c>
      <c r="AY123" s="17">
        <v>0</v>
      </c>
      <c r="AZ123" s="17">
        <v>15.7905</v>
      </c>
      <c r="BA123" s="17">
        <v>0</v>
      </c>
      <c r="BB123" s="18">
        <f>SUM(Table2[[#This Row],[Mortgage Recording Tax Exemption Through FY17]:[Mortgage Recording Tax Exemption FY18 and After]])</f>
        <v>15.7905</v>
      </c>
      <c r="BC123" s="17">
        <v>7.0487000000000002</v>
      </c>
      <c r="BD123" s="17">
        <v>44.538800000000002</v>
      </c>
      <c r="BE123" s="17">
        <v>17.904800000000002</v>
      </c>
      <c r="BF123" s="18">
        <f>SUM(Table2[[#This Row],[Indirect and Induced Land Through FY17]:[Indirect and Induced Land FY18 and After]])</f>
        <v>62.443600000000004</v>
      </c>
      <c r="BG123" s="17">
        <v>13.0905</v>
      </c>
      <c r="BH123" s="17">
        <v>82.714399999999998</v>
      </c>
      <c r="BI123" s="17">
        <v>33.252299999999998</v>
      </c>
      <c r="BJ123" s="18">
        <f>SUM(Table2[[#This Row],[Indirect and Induced Building Through FY17]:[Indirect and Induced Building FY18 and After]])</f>
        <v>115.9667</v>
      </c>
      <c r="BK123" s="17">
        <v>20.139199999999999</v>
      </c>
      <c r="BL123" s="17">
        <v>127.25320000000001</v>
      </c>
      <c r="BM123" s="17">
        <v>51.1571</v>
      </c>
      <c r="BN123" s="18">
        <f>SUM(Table2[[#This Row],[TOTAL Real Property Related Taxes Through FY17]:[TOTAL Real Property Related Taxes FY18 and After]])</f>
        <v>178.41030000000001</v>
      </c>
      <c r="BO123" s="17">
        <v>19.992699999999999</v>
      </c>
      <c r="BP123" s="17">
        <v>136.221</v>
      </c>
      <c r="BQ123" s="17">
        <v>50.7849</v>
      </c>
      <c r="BR123" s="18">
        <f>SUM(Table2[[#This Row],[Company Direct Through FY17]:[Company Direct FY18 and After]])</f>
        <v>187.0059</v>
      </c>
      <c r="BS123" s="17">
        <v>0</v>
      </c>
      <c r="BT123" s="17">
        <v>0</v>
      </c>
      <c r="BU123" s="17">
        <v>0</v>
      </c>
      <c r="BV123" s="18">
        <f>SUM(Table2[[#This Row],[Sales Tax Exemption Through FY17]:[Sales Tax Exemption FY18 and After]])</f>
        <v>0</v>
      </c>
      <c r="BW123" s="17">
        <v>0</v>
      </c>
      <c r="BX123" s="17">
        <v>0</v>
      </c>
      <c r="BY123" s="17">
        <v>0</v>
      </c>
      <c r="BZ123" s="17">
        <f>SUM(Table2[[#This Row],[Energy Tax Savings Through FY17]:[Energy Tax Savings FY18 and After]])</f>
        <v>0</v>
      </c>
      <c r="CA123" s="17">
        <v>0.1502</v>
      </c>
      <c r="CB123" s="17">
        <v>3.3418999999999999</v>
      </c>
      <c r="CC123" s="17">
        <v>0.33019999999999999</v>
      </c>
      <c r="CD123" s="18">
        <f>SUM(Table2[[#This Row],[Tax Exempt Bond Savings Through FY17]:[Tax Exempt Bond Savings FY18 and After]])</f>
        <v>3.6720999999999999</v>
      </c>
      <c r="CE123" s="17">
        <v>22.2453</v>
      </c>
      <c r="CF123" s="17">
        <v>157.2775</v>
      </c>
      <c r="CG123" s="17">
        <v>56.506799999999998</v>
      </c>
      <c r="CH123" s="18">
        <f>SUM(Table2[[#This Row],[Indirect and Induced Through FY17]:[Indirect and Induced FY18 and After]])</f>
        <v>213.7843</v>
      </c>
      <c r="CI123" s="17">
        <v>42.087800000000001</v>
      </c>
      <c r="CJ123" s="17">
        <v>290.15660000000003</v>
      </c>
      <c r="CK123" s="17">
        <v>106.9615</v>
      </c>
      <c r="CL123" s="18">
        <f>SUM(Table2[[#This Row],[TOTAL Income Consumption Use Taxes Through FY17]:[TOTAL Income Consumption Use Taxes FY18 and After]])</f>
        <v>397.11810000000003</v>
      </c>
      <c r="CM123" s="17">
        <v>0.1502</v>
      </c>
      <c r="CN123" s="17">
        <v>19.132400000000001</v>
      </c>
      <c r="CO123" s="17">
        <v>0.33019999999999999</v>
      </c>
      <c r="CP123" s="18">
        <f>SUM(Table2[[#This Row],[Assistance Provided Through FY17]:[Assistance Provided FY18 and After]])</f>
        <v>19.462600000000002</v>
      </c>
      <c r="CQ123" s="17">
        <v>0</v>
      </c>
      <c r="CR123" s="17">
        <v>0</v>
      </c>
      <c r="CS123" s="17">
        <v>0</v>
      </c>
      <c r="CT123" s="18">
        <f>SUM(Table2[[#This Row],[Recapture Cancellation Reduction Amount Through FY17]:[Recapture Cancellation Reduction Amount FY18 and After]])</f>
        <v>0</v>
      </c>
      <c r="CU123" s="17">
        <v>0</v>
      </c>
      <c r="CV123" s="17">
        <v>0</v>
      </c>
      <c r="CW123" s="17">
        <v>0</v>
      </c>
      <c r="CX123" s="18">
        <f>SUM(Table2[[#This Row],[Penalty Paid Through FY17]:[Penalty Paid FY18 and After]])</f>
        <v>0</v>
      </c>
      <c r="CY123" s="17">
        <v>0.1502</v>
      </c>
      <c r="CZ123" s="17">
        <v>19.132400000000001</v>
      </c>
      <c r="DA123" s="17">
        <v>0.33019999999999999</v>
      </c>
      <c r="DB123" s="18">
        <f>SUM(Table2[[#This Row],[TOTAL Assistance Net of Recapture Penalties Through FY17]:[TOTAL Assistance Net of Recapture Penalties FY18 and After]])</f>
        <v>19.462600000000002</v>
      </c>
      <c r="DC123" s="17">
        <v>19.992699999999999</v>
      </c>
      <c r="DD123" s="17">
        <v>152.01150000000001</v>
      </c>
      <c r="DE123" s="17">
        <v>50.7849</v>
      </c>
      <c r="DF123" s="18">
        <f>SUM(Table2[[#This Row],[Company Direct Tax Revenue Before Assistance Through FY17]:[Company Direct Tax Revenue Before Assistance FY18 and After]])</f>
        <v>202.79640000000001</v>
      </c>
      <c r="DG123" s="17">
        <v>42.384500000000003</v>
      </c>
      <c r="DH123" s="17">
        <v>284.53070000000002</v>
      </c>
      <c r="DI123" s="17">
        <v>107.6639</v>
      </c>
      <c r="DJ123" s="18">
        <f>SUM(Table2[[#This Row],[Indirect and Induced Tax Revenues Through FY17]:[Indirect and Induced Tax Revenues FY18 and After]])</f>
        <v>392.19460000000004</v>
      </c>
      <c r="DK123" s="17">
        <v>62.377200000000002</v>
      </c>
      <c r="DL123" s="17">
        <v>436.54219999999998</v>
      </c>
      <c r="DM123" s="17">
        <v>158.44880000000001</v>
      </c>
      <c r="DN123" s="17">
        <f>SUM(Table2[[#This Row],[TOTAL Tax Revenues Before Assistance Through FY17]:[TOTAL Tax Revenues Before Assistance FY18 and After]])</f>
        <v>594.99099999999999</v>
      </c>
      <c r="DO123" s="17">
        <v>62.226999999999997</v>
      </c>
      <c r="DP123" s="17">
        <v>417.40980000000002</v>
      </c>
      <c r="DQ123" s="17">
        <v>158.11859999999999</v>
      </c>
      <c r="DR123" s="20">
        <f>SUM(Table2[[#This Row],[TOTAL Tax Revenues Net of Assistance Recapture and Penalty Through FY17]:[TOTAL Tax Revenues Net of Assistance Recapture and Penalty FY18 and After]])</f>
        <v>575.52840000000003</v>
      </c>
      <c r="DS123" s="20">
        <v>0</v>
      </c>
      <c r="DT123" s="20">
        <v>0</v>
      </c>
      <c r="DU123" s="20">
        <v>0</v>
      </c>
      <c r="DV123" s="20">
        <v>0</v>
      </c>
      <c r="DW123" s="15">
        <v>0</v>
      </c>
      <c r="DX123" s="15">
        <v>0</v>
      </c>
      <c r="DY123" s="15">
        <v>0</v>
      </c>
      <c r="DZ123" s="15">
        <v>15</v>
      </c>
      <c r="EA123" s="15">
        <v>0</v>
      </c>
      <c r="EB123" s="15">
        <v>0</v>
      </c>
      <c r="EC123" s="15">
        <v>0</v>
      </c>
      <c r="ED123" s="15">
        <v>15</v>
      </c>
      <c r="EE123" s="15">
        <v>0</v>
      </c>
      <c r="EF123" s="15">
        <v>0</v>
      </c>
      <c r="EG123" s="15">
        <v>0</v>
      </c>
      <c r="EH123" s="15">
        <v>100</v>
      </c>
      <c r="EI123" s="15">
        <f>SUM(Table2[[#This Row],[Total Industrial Employees FY17]:[Total Other Employees FY17]])</f>
        <v>15</v>
      </c>
      <c r="EJ123" s="15">
        <f>SUM(Table2[[#This Row],[Number of Industrial Employees Earning More than Living Wage FY17]:[Number of Other Employees Earning More than Living Wage FY17]])</f>
        <v>15</v>
      </c>
      <c r="EK123" s="15">
        <v>100</v>
      </c>
    </row>
    <row r="124" spans="1:141" x14ac:dyDescent="0.2">
      <c r="A124" s="6">
        <v>93313</v>
      </c>
      <c r="B124" s="6" t="s">
        <v>528</v>
      </c>
      <c r="C124" s="7" t="s">
        <v>529</v>
      </c>
      <c r="D124" s="7" t="s">
        <v>12</v>
      </c>
      <c r="E124" s="33">
        <v>28</v>
      </c>
      <c r="F124" s="8" t="s">
        <v>2206</v>
      </c>
      <c r="G124" s="41" t="s">
        <v>2207</v>
      </c>
      <c r="H124" s="35">
        <v>8543</v>
      </c>
      <c r="I124" s="35">
        <v>3832</v>
      </c>
      <c r="J124" s="39" t="s">
        <v>3202</v>
      </c>
      <c r="K124" s="11" t="s">
        <v>2501</v>
      </c>
      <c r="L124" s="13" t="s">
        <v>2820</v>
      </c>
      <c r="M124" s="13" t="s">
        <v>2821</v>
      </c>
      <c r="N124" s="23">
        <v>2420000</v>
      </c>
      <c r="O124" s="6" t="s">
        <v>2518</v>
      </c>
      <c r="P124" s="15">
        <v>6</v>
      </c>
      <c r="Q124" s="15">
        <v>0</v>
      </c>
      <c r="R124" s="15">
        <v>15</v>
      </c>
      <c r="S124" s="15">
        <v>0</v>
      </c>
      <c r="T124" s="15">
        <v>0</v>
      </c>
      <c r="U124" s="15">
        <v>21</v>
      </c>
      <c r="V124" s="15">
        <v>18</v>
      </c>
      <c r="W124" s="15">
        <v>0</v>
      </c>
      <c r="X124" s="15">
        <v>0</v>
      </c>
      <c r="Y124" s="15">
        <v>0</v>
      </c>
      <c r="Z124" s="15">
        <v>0</v>
      </c>
      <c r="AA124" s="15">
        <v>100</v>
      </c>
      <c r="AB124" s="15">
        <v>0</v>
      </c>
      <c r="AC124" s="15">
        <v>0</v>
      </c>
      <c r="AD124" s="15">
        <v>0</v>
      </c>
      <c r="AE124" s="15">
        <v>0</v>
      </c>
      <c r="AF124" s="15">
        <v>100</v>
      </c>
      <c r="AG124" s="15" t="s">
        <v>1860</v>
      </c>
      <c r="AH124" s="15" t="s">
        <v>1861</v>
      </c>
      <c r="AI124" s="17">
        <v>0</v>
      </c>
      <c r="AJ124" s="17">
        <v>0</v>
      </c>
      <c r="AK124" s="17">
        <v>0</v>
      </c>
      <c r="AL124" s="17">
        <f>SUM(Table2[[#This Row],[Company Direct Land Through FY17]:[Company Direct Land FY18 and After]])</f>
        <v>0</v>
      </c>
      <c r="AM124" s="17">
        <v>0</v>
      </c>
      <c r="AN124" s="17">
        <v>0</v>
      </c>
      <c r="AO124" s="17">
        <v>0</v>
      </c>
      <c r="AP124" s="18">
        <f>SUM(Table2[[#This Row],[Company Direct Building Through FY17]:[Company Direct Building FY18 and After]])</f>
        <v>0</v>
      </c>
      <c r="AQ124" s="17">
        <v>0</v>
      </c>
      <c r="AR124" s="17">
        <v>65.292900000000003</v>
      </c>
      <c r="AS124" s="17">
        <v>0</v>
      </c>
      <c r="AT124" s="18">
        <f>SUM(Table2[[#This Row],[Mortgage Recording Tax Through FY17]:[Mortgage Recording Tax FY18 and After]])</f>
        <v>65.292900000000003</v>
      </c>
      <c r="AU124" s="17">
        <v>0</v>
      </c>
      <c r="AV124" s="17">
        <v>0</v>
      </c>
      <c r="AW124" s="17">
        <v>0</v>
      </c>
      <c r="AX124" s="18">
        <f>SUM(Table2[[#This Row],[Pilot Savings Through FY17]:[Pilot Savings FY18 and After]])</f>
        <v>0</v>
      </c>
      <c r="AY124" s="17">
        <v>0</v>
      </c>
      <c r="AZ124" s="17">
        <v>65.292900000000003</v>
      </c>
      <c r="BA124" s="17">
        <v>0</v>
      </c>
      <c r="BB124" s="18">
        <f>SUM(Table2[[#This Row],[Mortgage Recording Tax Exemption Through FY17]:[Mortgage Recording Tax Exemption FY18 and After]])</f>
        <v>65.292900000000003</v>
      </c>
      <c r="BC124" s="17">
        <v>10.5726</v>
      </c>
      <c r="BD124" s="17">
        <v>79.230900000000005</v>
      </c>
      <c r="BE124" s="17">
        <v>82.937399999999997</v>
      </c>
      <c r="BF124" s="18">
        <f>SUM(Table2[[#This Row],[Indirect and Induced Land Through FY17]:[Indirect and Induced Land FY18 and After]])</f>
        <v>162.16829999999999</v>
      </c>
      <c r="BG124" s="17">
        <v>19.634799999999998</v>
      </c>
      <c r="BH124" s="17">
        <v>147.14349999999999</v>
      </c>
      <c r="BI124" s="17">
        <v>154.0264</v>
      </c>
      <c r="BJ124" s="18">
        <f>SUM(Table2[[#This Row],[Indirect and Induced Building Through FY17]:[Indirect and Induced Building FY18 and After]])</f>
        <v>301.16989999999998</v>
      </c>
      <c r="BK124" s="17">
        <v>30.2074</v>
      </c>
      <c r="BL124" s="17">
        <v>226.37440000000001</v>
      </c>
      <c r="BM124" s="17">
        <v>236.96379999999999</v>
      </c>
      <c r="BN124" s="18">
        <f>SUM(Table2[[#This Row],[TOTAL Real Property Related Taxes Through FY17]:[TOTAL Real Property Related Taxes FY18 and After]])</f>
        <v>463.33820000000003</v>
      </c>
      <c r="BO124" s="17">
        <v>29.878699999999998</v>
      </c>
      <c r="BP124" s="17">
        <v>244.39940000000001</v>
      </c>
      <c r="BQ124" s="17">
        <v>234.38550000000001</v>
      </c>
      <c r="BR124" s="18">
        <f>SUM(Table2[[#This Row],[Company Direct Through FY17]:[Company Direct FY18 and After]])</f>
        <v>478.78489999999999</v>
      </c>
      <c r="BS124" s="17">
        <v>0</v>
      </c>
      <c r="BT124" s="17">
        <v>0</v>
      </c>
      <c r="BU124" s="17">
        <v>0</v>
      </c>
      <c r="BV124" s="18">
        <f>SUM(Table2[[#This Row],[Sales Tax Exemption Through FY17]:[Sales Tax Exemption FY18 and After]])</f>
        <v>0</v>
      </c>
      <c r="BW124" s="17">
        <v>0</v>
      </c>
      <c r="BX124" s="17">
        <v>0</v>
      </c>
      <c r="BY124" s="17">
        <v>0</v>
      </c>
      <c r="BZ124" s="17">
        <f>SUM(Table2[[#This Row],[Energy Tax Savings Through FY17]:[Energy Tax Savings FY18 and After]])</f>
        <v>0</v>
      </c>
      <c r="CA124" s="17">
        <v>0.99560000000000004</v>
      </c>
      <c r="CB124" s="17">
        <v>11.7807</v>
      </c>
      <c r="CC124" s="17">
        <v>5.9374000000000002</v>
      </c>
      <c r="CD124" s="18">
        <f>SUM(Table2[[#This Row],[Tax Exempt Bond Savings Through FY17]:[Tax Exempt Bond Savings FY18 and After]])</f>
        <v>17.7181</v>
      </c>
      <c r="CE124" s="17">
        <v>33.243699999999997</v>
      </c>
      <c r="CF124" s="17">
        <v>282.61709999999999</v>
      </c>
      <c r="CG124" s="17">
        <v>260.7824</v>
      </c>
      <c r="CH124" s="18">
        <f>SUM(Table2[[#This Row],[Indirect and Induced Through FY17]:[Indirect and Induced FY18 and After]])</f>
        <v>543.39949999999999</v>
      </c>
      <c r="CI124" s="17">
        <v>62.126800000000003</v>
      </c>
      <c r="CJ124" s="17">
        <v>515.23580000000004</v>
      </c>
      <c r="CK124" s="17">
        <v>489.23050000000001</v>
      </c>
      <c r="CL124" s="18">
        <f>SUM(Table2[[#This Row],[TOTAL Income Consumption Use Taxes Through FY17]:[TOTAL Income Consumption Use Taxes FY18 and After]])</f>
        <v>1004.4663</v>
      </c>
      <c r="CM124" s="17">
        <v>0.99560000000000004</v>
      </c>
      <c r="CN124" s="17">
        <v>77.073599999999999</v>
      </c>
      <c r="CO124" s="17">
        <v>5.9374000000000002</v>
      </c>
      <c r="CP124" s="18">
        <f>SUM(Table2[[#This Row],[Assistance Provided Through FY17]:[Assistance Provided FY18 and After]])</f>
        <v>83.010999999999996</v>
      </c>
      <c r="CQ124" s="17">
        <v>0</v>
      </c>
      <c r="CR124" s="17">
        <v>0</v>
      </c>
      <c r="CS124" s="17">
        <v>0</v>
      </c>
      <c r="CT124" s="18">
        <f>SUM(Table2[[#This Row],[Recapture Cancellation Reduction Amount Through FY17]:[Recapture Cancellation Reduction Amount FY18 and After]])</f>
        <v>0</v>
      </c>
      <c r="CU124" s="17">
        <v>0</v>
      </c>
      <c r="CV124" s="17">
        <v>0</v>
      </c>
      <c r="CW124" s="17">
        <v>0</v>
      </c>
      <c r="CX124" s="18">
        <f>SUM(Table2[[#This Row],[Penalty Paid Through FY17]:[Penalty Paid FY18 and After]])</f>
        <v>0</v>
      </c>
      <c r="CY124" s="17">
        <v>0.99560000000000004</v>
      </c>
      <c r="CZ124" s="17">
        <v>77.073599999999999</v>
      </c>
      <c r="DA124" s="17">
        <v>5.9374000000000002</v>
      </c>
      <c r="DB124" s="18">
        <f>SUM(Table2[[#This Row],[TOTAL Assistance Net of Recapture Penalties Through FY17]:[TOTAL Assistance Net of Recapture Penalties FY18 and After]])</f>
        <v>83.010999999999996</v>
      </c>
      <c r="DC124" s="17">
        <v>29.878699999999998</v>
      </c>
      <c r="DD124" s="17">
        <v>309.69229999999999</v>
      </c>
      <c r="DE124" s="17">
        <v>234.38550000000001</v>
      </c>
      <c r="DF124" s="18">
        <f>SUM(Table2[[#This Row],[Company Direct Tax Revenue Before Assistance Through FY17]:[Company Direct Tax Revenue Before Assistance FY18 and After]])</f>
        <v>544.07780000000002</v>
      </c>
      <c r="DG124" s="17">
        <v>63.451099999999997</v>
      </c>
      <c r="DH124" s="17">
        <v>508.99149999999997</v>
      </c>
      <c r="DI124" s="17">
        <v>497.74619999999999</v>
      </c>
      <c r="DJ124" s="18">
        <f>SUM(Table2[[#This Row],[Indirect and Induced Tax Revenues Through FY17]:[Indirect and Induced Tax Revenues FY18 and After]])</f>
        <v>1006.7376999999999</v>
      </c>
      <c r="DK124" s="17">
        <v>93.329800000000006</v>
      </c>
      <c r="DL124" s="17">
        <v>818.68380000000002</v>
      </c>
      <c r="DM124" s="17">
        <v>732.13170000000002</v>
      </c>
      <c r="DN124" s="17">
        <f>SUM(Table2[[#This Row],[TOTAL Tax Revenues Before Assistance Through FY17]:[TOTAL Tax Revenues Before Assistance FY18 and After]])</f>
        <v>1550.8155000000002</v>
      </c>
      <c r="DO124" s="17">
        <v>92.334199999999996</v>
      </c>
      <c r="DP124" s="17">
        <v>741.61019999999996</v>
      </c>
      <c r="DQ124" s="17">
        <v>726.1943</v>
      </c>
      <c r="DR124" s="20">
        <f>SUM(Table2[[#This Row],[TOTAL Tax Revenues Net of Assistance Recapture and Penalty Through FY17]:[TOTAL Tax Revenues Net of Assistance Recapture and Penalty FY18 and After]])</f>
        <v>1467.8045</v>
      </c>
      <c r="DS124" s="20">
        <v>0</v>
      </c>
      <c r="DT124" s="20">
        <v>0</v>
      </c>
      <c r="DU124" s="20">
        <v>0</v>
      </c>
      <c r="DV124" s="20">
        <v>0</v>
      </c>
      <c r="DW124" s="15">
        <v>0</v>
      </c>
      <c r="DX124" s="15">
        <v>0</v>
      </c>
      <c r="DY124" s="15">
        <v>0</v>
      </c>
      <c r="DZ124" s="15">
        <v>21</v>
      </c>
      <c r="EA124" s="15">
        <v>0</v>
      </c>
      <c r="EB124" s="15">
        <v>0</v>
      </c>
      <c r="EC124" s="15">
        <v>0</v>
      </c>
      <c r="ED124" s="15">
        <v>21</v>
      </c>
      <c r="EE124" s="15">
        <v>0</v>
      </c>
      <c r="EF124" s="15">
        <v>0</v>
      </c>
      <c r="EG124" s="15">
        <v>0</v>
      </c>
      <c r="EH124" s="15">
        <v>100</v>
      </c>
      <c r="EI124" s="15">
        <f>SUM(Table2[[#This Row],[Total Industrial Employees FY17]:[Total Other Employees FY17]])</f>
        <v>21</v>
      </c>
      <c r="EJ124" s="15">
        <f>SUM(Table2[[#This Row],[Number of Industrial Employees Earning More than Living Wage FY17]:[Number of Other Employees Earning More than Living Wage FY17]])</f>
        <v>21</v>
      </c>
      <c r="EK124" s="15">
        <v>100</v>
      </c>
    </row>
    <row r="125" spans="1:141" x14ac:dyDescent="0.2">
      <c r="A125" s="6">
        <v>93868</v>
      </c>
      <c r="B125" s="6" t="s">
        <v>657</v>
      </c>
      <c r="C125" s="7" t="s">
        <v>658</v>
      </c>
      <c r="D125" s="7" t="s">
        <v>12</v>
      </c>
      <c r="E125" s="33">
        <v>28</v>
      </c>
      <c r="F125" s="8" t="s">
        <v>2269</v>
      </c>
      <c r="G125" s="41" t="s">
        <v>2270</v>
      </c>
      <c r="H125" s="35">
        <v>9111</v>
      </c>
      <c r="I125" s="35">
        <v>11324</v>
      </c>
      <c r="J125" s="39" t="s">
        <v>3283</v>
      </c>
      <c r="K125" s="11" t="s">
        <v>2804</v>
      </c>
      <c r="L125" s="13" t="s">
        <v>2893</v>
      </c>
      <c r="M125" s="13" t="s">
        <v>2894</v>
      </c>
      <c r="N125" s="23">
        <v>4700000</v>
      </c>
      <c r="O125" s="6" t="s">
        <v>2518</v>
      </c>
      <c r="P125" s="15">
        <v>23</v>
      </c>
      <c r="Q125" s="15">
        <v>0</v>
      </c>
      <c r="R125" s="15">
        <v>39</v>
      </c>
      <c r="S125" s="15">
        <v>0</v>
      </c>
      <c r="T125" s="15">
        <v>0</v>
      </c>
      <c r="U125" s="15">
        <v>62</v>
      </c>
      <c r="V125" s="15">
        <v>50</v>
      </c>
      <c r="W125" s="15">
        <v>0</v>
      </c>
      <c r="X125" s="15">
        <v>0</v>
      </c>
      <c r="Y125" s="15">
        <v>54</v>
      </c>
      <c r="Z125" s="15">
        <v>0</v>
      </c>
      <c r="AA125" s="15">
        <v>100</v>
      </c>
      <c r="AB125" s="15">
        <v>0</v>
      </c>
      <c r="AC125" s="15">
        <v>0</v>
      </c>
      <c r="AD125" s="15">
        <v>0</v>
      </c>
      <c r="AE125" s="15">
        <v>0</v>
      </c>
      <c r="AF125" s="15">
        <v>100</v>
      </c>
      <c r="AG125" s="15" t="s">
        <v>1860</v>
      </c>
      <c r="AH125" s="15" t="s">
        <v>1861</v>
      </c>
      <c r="AI125" s="17">
        <v>0</v>
      </c>
      <c r="AJ125" s="17">
        <v>0</v>
      </c>
      <c r="AK125" s="17">
        <v>0</v>
      </c>
      <c r="AL125" s="17">
        <f>SUM(Table2[[#This Row],[Company Direct Land Through FY17]:[Company Direct Land FY18 and After]])</f>
        <v>0</v>
      </c>
      <c r="AM125" s="17">
        <v>0</v>
      </c>
      <c r="AN125" s="17">
        <v>0</v>
      </c>
      <c r="AO125" s="17">
        <v>0</v>
      </c>
      <c r="AP125" s="18">
        <f>SUM(Table2[[#This Row],[Company Direct Building Through FY17]:[Company Direct Building FY18 and After]])</f>
        <v>0</v>
      </c>
      <c r="AQ125" s="17">
        <v>0</v>
      </c>
      <c r="AR125" s="17">
        <v>79.223200000000006</v>
      </c>
      <c r="AS125" s="17">
        <v>0</v>
      </c>
      <c r="AT125" s="18">
        <f>SUM(Table2[[#This Row],[Mortgage Recording Tax Through FY17]:[Mortgage Recording Tax FY18 and After]])</f>
        <v>79.223200000000006</v>
      </c>
      <c r="AU125" s="17">
        <v>0</v>
      </c>
      <c r="AV125" s="17">
        <v>0</v>
      </c>
      <c r="AW125" s="17">
        <v>0</v>
      </c>
      <c r="AX125" s="18">
        <f>SUM(Table2[[#This Row],[Pilot Savings Through FY17]:[Pilot Savings FY18 and After]])</f>
        <v>0</v>
      </c>
      <c r="AY125" s="17">
        <v>0</v>
      </c>
      <c r="AZ125" s="17">
        <v>79.223200000000006</v>
      </c>
      <c r="BA125" s="17">
        <v>0</v>
      </c>
      <c r="BB125" s="18">
        <f>SUM(Table2[[#This Row],[Mortgage Recording Tax Exemption Through FY17]:[Mortgage Recording Tax Exemption FY18 and After]])</f>
        <v>79.223200000000006</v>
      </c>
      <c r="BC125" s="17">
        <v>23.642900000000001</v>
      </c>
      <c r="BD125" s="17">
        <v>98.411199999999994</v>
      </c>
      <c r="BE125" s="17">
        <v>174.96</v>
      </c>
      <c r="BF125" s="18">
        <f>SUM(Table2[[#This Row],[Indirect and Induced Land Through FY17]:[Indirect and Induced Land FY18 and After]])</f>
        <v>273.37119999999999</v>
      </c>
      <c r="BG125" s="17">
        <v>43.908200000000001</v>
      </c>
      <c r="BH125" s="17">
        <v>182.7637</v>
      </c>
      <c r="BI125" s="17">
        <v>324.92520000000002</v>
      </c>
      <c r="BJ125" s="18">
        <f>SUM(Table2[[#This Row],[Indirect and Induced Building Through FY17]:[Indirect and Induced Building FY18 and After]])</f>
        <v>507.68889999999999</v>
      </c>
      <c r="BK125" s="17">
        <v>67.551100000000005</v>
      </c>
      <c r="BL125" s="17">
        <v>281.17489999999998</v>
      </c>
      <c r="BM125" s="17">
        <v>499.8852</v>
      </c>
      <c r="BN125" s="18">
        <f>SUM(Table2[[#This Row],[TOTAL Real Property Related Taxes Through FY17]:[TOTAL Real Property Related Taxes FY18 and After]])</f>
        <v>781.06009999999992</v>
      </c>
      <c r="BO125" s="17">
        <v>63.156599999999997</v>
      </c>
      <c r="BP125" s="17">
        <v>259.35129999999998</v>
      </c>
      <c r="BQ125" s="17">
        <v>467.3648</v>
      </c>
      <c r="BR125" s="18">
        <f>SUM(Table2[[#This Row],[Company Direct Through FY17]:[Company Direct FY18 and After]])</f>
        <v>726.71609999999998</v>
      </c>
      <c r="BS125" s="17">
        <v>0</v>
      </c>
      <c r="BT125" s="17">
        <v>0</v>
      </c>
      <c r="BU125" s="17">
        <v>0</v>
      </c>
      <c r="BV125" s="18">
        <f>SUM(Table2[[#This Row],[Sales Tax Exemption Through FY17]:[Sales Tax Exemption FY18 and After]])</f>
        <v>0</v>
      </c>
      <c r="BW125" s="17">
        <v>0</v>
      </c>
      <c r="BX125" s="17">
        <v>0</v>
      </c>
      <c r="BY125" s="17">
        <v>0</v>
      </c>
      <c r="BZ125" s="17">
        <f>SUM(Table2[[#This Row],[Energy Tax Savings Through FY17]:[Energy Tax Savings FY18 and After]])</f>
        <v>0</v>
      </c>
      <c r="CA125" s="17">
        <v>1.8715999999999999</v>
      </c>
      <c r="CB125" s="17">
        <v>8.6675000000000004</v>
      </c>
      <c r="CC125" s="17">
        <v>11.4359</v>
      </c>
      <c r="CD125" s="18">
        <f>SUM(Table2[[#This Row],[Tax Exempt Bond Savings Through FY17]:[Tax Exempt Bond Savings FY18 and After]])</f>
        <v>20.103400000000001</v>
      </c>
      <c r="CE125" s="17">
        <v>74.340900000000005</v>
      </c>
      <c r="CF125" s="17">
        <v>312.98349999999999</v>
      </c>
      <c r="CG125" s="17">
        <v>550.13019999999995</v>
      </c>
      <c r="CH125" s="18">
        <f>SUM(Table2[[#This Row],[Indirect and Induced Through FY17]:[Indirect and Induced FY18 and After]])</f>
        <v>863.11369999999988</v>
      </c>
      <c r="CI125" s="17">
        <v>135.6259</v>
      </c>
      <c r="CJ125" s="17">
        <v>563.66729999999995</v>
      </c>
      <c r="CK125" s="17">
        <v>1006.0590999999999</v>
      </c>
      <c r="CL125" s="18">
        <f>SUM(Table2[[#This Row],[TOTAL Income Consumption Use Taxes Through FY17]:[TOTAL Income Consumption Use Taxes FY18 and After]])</f>
        <v>1569.7264</v>
      </c>
      <c r="CM125" s="17">
        <v>1.8715999999999999</v>
      </c>
      <c r="CN125" s="17">
        <v>87.890699999999995</v>
      </c>
      <c r="CO125" s="17">
        <v>11.4359</v>
      </c>
      <c r="CP125" s="18">
        <f>SUM(Table2[[#This Row],[Assistance Provided Through FY17]:[Assistance Provided FY18 and After]])</f>
        <v>99.326599999999999</v>
      </c>
      <c r="CQ125" s="17">
        <v>0</v>
      </c>
      <c r="CR125" s="17">
        <v>0</v>
      </c>
      <c r="CS125" s="17">
        <v>0</v>
      </c>
      <c r="CT125" s="18">
        <f>SUM(Table2[[#This Row],[Recapture Cancellation Reduction Amount Through FY17]:[Recapture Cancellation Reduction Amount FY18 and After]])</f>
        <v>0</v>
      </c>
      <c r="CU125" s="17">
        <v>0</v>
      </c>
      <c r="CV125" s="17">
        <v>0</v>
      </c>
      <c r="CW125" s="17">
        <v>0</v>
      </c>
      <c r="CX125" s="18">
        <f>SUM(Table2[[#This Row],[Penalty Paid Through FY17]:[Penalty Paid FY18 and After]])</f>
        <v>0</v>
      </c>
      <c r="CY125" s="17">
        <v>1.8715999999999999</v>
      </c>
      <c r="CZ125" s="17">
        <v>87.890699999999995</v>
      </c>
      <c r="DA125" s="17">
        <v>11.4359</v>
      </c>
      <c r="DB125" s="18">
        <f>SUM(Table2[[#This Row],[TOTAL Assistance Net of Recapture Penalties Through FY17]:[TOTAL Assistance Net of Recapture Penalties FY18 and After]])</f>
        <v>99.326599999999999</v>
      </c>
      <c r="DC125" s="17">
        <v>63.156599999999997</v>
      </c>
      <c r="DD125" s="17">
        <v>338.5745</v>
      </c>
      <c r="DE125" s="17">
        <v>467.3648</v>
      </c>
      <c r="DF125" s="18">
        <f>SUM(Table2[[#This Row],[Company Direct Tax Revenue Before Assistance Through FY17]:[Company Direct Tax Revenue Before Assistance FY18 and After]])</f>
        <v>805.9393</v>
      </c>
      <c r="DG125" s="17">
        <v>141.892</v>
      </c>
      <c r="DH125" s="17">
        <v>594.15840000000003</v>
      </c>
      <c r="DI125" s="17">
        <v>1050.0154</v>
      </c>
      <c r="DJ125" s="18">
        <f>SUM(Table2[[#This Row],[Indirect and Induced Tax Revenues Through FY17]:[Indirect and Induced Tax Revenues FY18 and After]])</f>
        <v>1644.1738</v>
      </c>
      <c r="DK125" s="17">
        <v>205.04859999999999</v>
      </c>
      <c r="DL125" s="17">
        <v>932.73289999999997</v>
      </c>
      <c r="DM125" s="17">
        <v>1517.3802000000001</v>
      </c>
      <c r="DN125" s="17">
        <f>SUM(Table2[[#This Row],[TOTAL Tax Revenues Before Assistance Through FY17]:[TOTAL Tax Revenues Before Assistance FY18 and After]])</f>
        <v>2450.1131</v>
      </c>
      <c r="DO125" s="17">
        <v>203.17699999999999</v>
      </c>
      <c r="DP125" s="17">
        <v>844.84220000000005</v>
      </c>
      <c r="DQ125" s="17">
        <v>1505.9443000000001</v>
      </c>
      <c r="DR125" s="20">
        <f>SUM(Table2[[#This Row],[TOTAL Tax Revenues Net of Assistance Recapture and Penalty Through FY17]:[TOTAL Tax Revenues Net of Assistance Recapture and Penalty FY18 and After]])</f>
        <v>2350.7865000000002</v>
      </c>
      <c r="DS125" s="20">
        <v>0</v>
      </c>
      <c r="DT125" s="20">
        <v>0</v>
      </c>
      <c r="DU125" s="20">
        <v>0</v>
      </c>
      <c r="DV125" s="20">
        <v>0</v>
      </c>
      <c r="DW125" s="15">
        <v>0</v>
      </c>
      <c r="DX125" s="15">
        <v>0</v>
      </c>
      <c r="DY125" s="15">
        <v>0</v>
      </c>
      <c r="DZ125" s="15">
        <v>62</v>
      </c>
      <c r="EA125" s="15">
        <v>0</v>
      </c>
      <c r="EB125" s="15">
        <v>0</v>
      </c>
      <c r="EC125" s="15">
        <v>0</v>
      </c>
      <c r="ED125" s="15">
        <v>62</v>
      </c>
      <c r="EE125" s="15">
        <v>0</v>
      </c>
      <c r="EF125" s="15">
        <v>0</v>
      </c>
      <c r="EG125" s="15">
        <v>0</v>
      </c>
      <c r="EH125" s="15">
        <v>100</v>
      </c>
      <c r="EI125" s="15">
        <f>SUM(Table2[[#This Row],[Total Industrial Employees FY17]:[Total Other Employees FY17]])</f>
        <v>62</v>
      </c>
      <c r="EJ125" s="15">
        <f>SUM(Table2[[#This Row],[Number of Industrial Employees Earning More than Living Wage FY17]:[Number of Other Employees Earning More than Living Wage FY17]])</f>
        <v>62</v>
      </c>
      <c r="EK125" s="15">
        <v>100</v>
      </c>
    </row>
    <row r="126" spans="1:141" x14ac:dyDescent="0.2">
      <c r="A126" s="6">
        <v>93196</v>
      </c>
      <c r="B126" s="6" t="s">
        <v>451</v>
      </c>
      <c r="C126" s="7" t="s">
        <v>452</v>
      </c>
      <c r="D126" s="7" t="s">
        <v>9</v>
      </c>
      <c r="E126" s="33">
        <v>35</v>
      </c>
      <c r="F126" s="8" t="s">
        <v>2165</v>
      </c>
      <c r="G126" s="41" t="s">
        <v>1885</v>
      </c>
      <c r="H126" s="35">
        <v>62524</v>
      </c>
      <c r="I126" s="35">
        <v>140635</v>
      </c>
      <c r="J126" s="39" t="s">
        <v>3224</v>
      </c>
      <c r="K126" s="11" t="s">
        <v>2519</v>
      </c>
      <c r="L126" s="13" t="s">
        <v>2767</v>
      </c>
      <c r="M126" s="13" t="s">
        <v>2768</v>
      </c>
      <c r="N126" s="23">
        <v>23150000</v>
      </c>
      <c r="O126" s="6" t="s">
        <v>2518</v>
      </c>
      <c r="P126" s="15">
        <v>105</v>
      </c>
      <c r="Q126" s="15">
        <v>6</v>
      </c>
      <c r="R126" s="15">
        <v>239</v>
      </c>
      <c r="S126" s="15">
        <v>4</v>
      </c>
      <c r="T126" s="15">
        <v>0</v>
      </c>
      <c r="U126" s="15">
        <v>354</v>
      </c>
      <c r="V126" s="15">
        <v>298</v>
      </c>
      <c r="W126" s="15">
        <v>0</v>
      </c>
      <c r="X126" s="15">
        <v>0</v>
      </c>
      <c r="Y126" s="15">
        <v>454</v>
      </c>
      <c r="Z126" s="15">
        <v>0</v>
      </c>
      <c r="AA126" s="15">
        <v>95</v>
      </c>
      <c r="AB126" s="15">
        <v>26</v>
      </c>
      <c r="AC126" s="15">
        <v>44</v>
      </c>
      <c r="AD126" s="15">
        <v>10</v>
      </c>
      <c r="AE126" s="15">
        <v>11</v>
      </c>
      <c r="AF126" s="15">
        <v>95</v>
      </c>
      <c r="AG126" s="15" t="s">
        <v>1860</v>
      </c>
      <c r="AH126" s="15" t="s">
        <v>1861</v>
      </c>
      <c r="AI126" s="17">
        <v>0</v>
      </c>
      <c r="AJ126" s="17">
        <v>0</v>
      </c>
      <c r="AK126" s="17">
        <v>0</v>
      </c>
      <c r="AL126" s="17">
        <f>SUM(Table2[[#This Row],[Company Direct Land Through FY17]:[Company Direct Land FY18 and After]])</f>
        <v>0</v>
      </c>
      <c r="AM126" s="17">
        <v>0</v>
      </c>
      <c r="AN126" s="17">
        <v>0</v>
      </c>
      <c r="AO126" s="17">
        <v>0</v>
      </c>
      <c r="AP126" s="18">
        <f>SUM(Table2[[#This Row],[Company Direct Building Through FY17]:[Company Direct Building FY18 and After]])</f>
        <v>0</v>
      </c>
      <c r="AQ126" s="17">
        <v>0</v>
      </c>
      <c r="AR126" s="17">
        <v>413.55160000000001</v>
      </c>
      <c r="AS126" s="17">
        <v>0</v>
      </c>
      <c r="AT126" s="18">
        <f>SUM(Table2[[#This Row],[Mortgage Recording Tax Through FY17]:[Mortgage Recording Tax FY18 and After]])</f>
        <v>413.55160000000001</v>
      </c>
      <c r="AU126" s="17">
        <v>0</v>
      </c>
      <c r="AV126" s="17">
        <v>0</v>
      </c>
      <c r="AW126" s="17">
        <v>0</v>
      </c>
      <c r="AX126" s="18">
        <f>SUM(Table2[[#This Row],[Pilot Savings Through FY17]:[Pilot Savings FY18 and After]])</f>
        <v>0</v>
      </c>
      <c r="AY126" s="17">
        <v>0</v>
      </c>
      <c r="AZ126" s="17">
        <v>413.55160000000001</v>
      </c>
      <c r="BA126" s="17">
        <v>0</v>
      </c>
      <c r="BB126" s="18">
        <f>SUM(Table2[[#This Row],[Mortgage Recording Tax Exemption Through FY17]:[Mortgage Recording Tax Exemption FY18 and After]])</f>
        <v>413.55160000000001</v>
      </c>
      <c r="BC126" s="17">
        <v>175.0352</v>
      </c>
      <c r="BD126" s="17">
        <v>1812.8055999999999</v>
      </c>
      <c r="BE126" s="17">
        <v>900.30420000000004</v>
      </c>
      <c r="BF126" s="18">
        <f>SUM(Table2[[#This Row],[Indirect and Induced Land Through FY17]:[Indirect and Induced Land FY18 and After]])</f>
        <v>2713.1098000000002</v>
      </c>
      <c r="BG126" s="17">
        <v>325.06529999999998</v>
      </c>
      <c r="BH126" s="17">
        <v>3366.6385</v>
      </c>
      <c r="BI126" s="17">
        <v>1671.9930999999999</v>
      </c>
      <c r="BJ126" s="18">
        <f>SUM(Table2[[#This Row],[Indirect and Induced Building Through FY17]:[Indirect and Induced Building FY18 and After]])</f>
        <v>5038.6315999999997</v>
      </c>
      <c r="BK126" s="17">
        <v>500.10050000000001</v>
      </c>
      <c r="BL126" s="17">
        <v>5179.4440999999997</v>
      </c>
      <c r="BM126" s="17">
        <v>2572.2973000000002</v>
      </c>
      <c r="BN126" s="18">
        <f>SUM(Table2[[#This Row],[TOTAL Real Property Related Taxes Through FY17]:[TOTAL Real Property Related Taxes FY18 and After]])</f>
        <v>7751.7413999999999</v>
      </c>
      <c r="BO126" s="17">
        <v>538.51940000000002</v>
      </c>
      <c r="BP126" s="17">
        <v>6163.8761000000004</v>
      </c>
      <c r="BQ126" s="17">
        <v>2769.9074000000001</v>
      </c>
      <c r="BR126" s="18">
        <f>SUM(Table2[[#This Row],[Company Direct Through FY17]:[Company Direct FY18 and After]])</f>
        <v>8933.7835000000014</v>
      </c>
      <c r="BS126" s="17">
        <v>0</v>
      </c>
      <c r="BT126" s="17">
        <v>0</v>
      </c>
      <c r="BU126" s="17">
        <v>0</v>
      </c>
      <c r="BV126" s="18">
        <f>SUM(Table2[[#This Row],[Sales Tax Exemption Through FY17]:[Sales Tax Exemption FY18 and After]])</f>
        <v>0</v>
      </c>
      <c r="BW126" s="17">
        <v>0</v>
      </c>
      <c r="BX126" s="17">
        <v>0</v>
      </c>
      <c r="BY126" s="17">
        <v>0</v>
      </c>
      <c r="BZ126" s="17">
        <f>SUM(Table2[[#This Row],[Energy Tax Savings Through FY17]:[Energy Tax Savings FY18 and After]])</f>
        <v>0</v>
      </c>
      <c r="CA126" s="17">
        <v>14.4772</v>
      </c>
      <c r="CB126" s="17">
        <v>130.88120000000001</v>
      </c>
      <c r="CC126" s="17">
        <v>61.484499999999997</v>
      </c>
      <c r="CD126" s="18">
        <f>SUM(Table2[[#This Row],[Tax Exempt Bond Savings Through FY17]:[Tax Exempt Bond Savings FY18 and After]])</f>
        <v>192.3657</v>
      </c>
      <c r="CE126" s="17">
        <v>599.16800000000001</v>
      </c>
      <c r="CF126" s="17">
        <v>7149.1063999999997</v>
      </c>
      <c r="CG126" s="17">
        <v>3081.8577</v>
      </c>
      <c r="CH126" s="18">
        <f>SUM(Table2[[#This Row],[Indirect and Induced Through FY17]:[Indirect and Induced FY18 and After]])</f>
        <v>10230.964099999999</v>
      </c>
      <c r="CI126" s="17">
        <v>1123.2102</v>
      </c>
      <c r="CJ126" s="17">
        <v>13182.1013</v>
      </c>
      <c r="CK126" s="17">
        <v>5790.2806</v>
      </c>
      <c r="CL126" s="18">
        <f>SUM(Table2[[#This Row],[TOTAL Income Consumption Use Taxes Through FY17]:[TOTAL Income Consumption Use Taxes FY18 and After]])</f>
        <v>18972.3819</v>
      </c>
      <c r="CM126" s="17">
        <v>14.4772</v>
      </c>
      <c r="CN126" s="17">
        <v>544.43280000000004</v>
      </c>
      <c r="CO126" s="17">
        <v>61.484499999999997</v>
      </c>
      <c r="CP126" s="18">
        <f>SUM(Table2[[#This Row],[Assistance Provided Through FY17]:[Assistance Provided FY18 and After]])</f>
        <v>605.91730000000007</v>
      </c>
      <c r="CQ126" s="17">
        <v>0</v>
      </c>
      <c r="CR126" s="17">
        <v>0</v>
      </c>
      <c r="CS126" s="17">
        <v>0</v>
      </c>
      <c r="CT126" s="18">
        <f>SUM(Table2[[#This Row],[Recapture Cancellation Reduction Amount Through FY17]:[Recapture Cancellation Reduction Amount FY18 and After]])</f>
        <v>0</v>
      </c>
      <c r="CU126" s="17">
        <v>0</v>
      </c>
      <c r="CV126" s="17">
        <v>0</v>
      </c>
      <c r="CW126" s="17">
        <v>0</v>
      </c>
      <c r="CX126" s="18">
        <f>SUM(Table2[[#This Row],[Penalty Paid Through FY17]:[Penalty Paid FY18 and After]])</f>
        <v>0</v>
      </c>
      <c r="CY126" s="17">
        <v>14.4772</v>
      </c>
      <c r="CZ126" s="17">
        <v>544.43280000000004</v>
      </c>
      <c r="DA126" s="17">
        <v>61.484499999999997</v>
      </c>
      <c r="DB126" s="18">
        <f>SUM(Table2[[#This Row],[TOTAL Assistance Net of Recapture Penalties Through FY17]:[TOTAL Assistance Net of Recapture Penalties FY18 and After]])</f>
        <v>605.91730000000007</v>
      </c>
      <c r="DC126" s="17">
        <v>538.51940000000002</v>
      </c>
      <c r="DD126" s="17">
        <v>6577.4277000000002</v>
      </c>
      <c r="DE126" s="17">
        <v>2769.9074000000001</v>
      </c>
      <c r="DF126" s="18">
        <f>SUM(Table2[[#This Row],[Company Direct Tax Revenue Before Assistance Through FY17]:[Company Direct Tax Revenue Before Assistance FY18 and After]])</f>
        <v>9347.3351000000002</v>
      </c>
      <c r="DG126" s="17">
        <v>1099.2684999999999</v>
      </c>
      <c r="DH126" s="17">
        <v>12328.550499999999</v>
      </c>
      <c r="DI126" s="17">
        <v>5654.1549999999997</v>
      </c>
      <c r="DJ126" s="18">
        <f>SUM(Table2[[#This Row],[Indirect and Induced Tax Revenues Through FY17]:[Indirect and Induced Tax Revenues FY18 and After]])</f>
        <v>17982.7055</v>
      </c>
      <c r="DK126" s="17">
        <v>1637.7879</v>
      </c>
      <c r="DL126" s="17">
        <v>18905.978200000001</v>
      </c>
      <c r="DM126" s="17">
        <v>8424.0624000000007</v>
      </c>
      <c r="DN126" s="17">
        <f>SUM(Table2[[#This Row],[TOTAL Tax Revenues Before Assistance Through FY17]:[TOTAL Tax Revenues Before Assistance FY18 and After]])</f>
        <v>27330.0406</v>
      </c>
      <c r="DO126" s="17">
        <v>1623.3107</v>
      </c>
      <c r="DP126" s="17">
        <v>18361.545399999999</v>
      </c>
      <c r="DQ126" s="17">
        <v>8362.5779000000002</v>
      </c>
      <c r="DR126" s="20">
        <f>SUM(Table2[[#This Row],[TOTAL Tax Revenues Net of Assistance Recapture and Penalty Through FY17]:[TOTAL Tax Revenues Net of Assistance Recapture and Penalty FY18 and After]])</f>
        <v>26724.123299999999</v>
      </c>
      <c r="DS126" s="20">
        <v>0</v>
      </c>
      <c r="DT126" s="20">
        <v>0</v>
      </c>
      <c r="DU126" s="20">
        <v>0</v>
      </c>
      <c r="DV126" s="20">
        <v>0</v>
      </c>
      <c r="DW126" s="15">
        <v>0</v>
      </c>
      <c r="DX126" s="15">
        <v>0</v>
      </c>
      <c r="DY126" s="15">
        <v>0</v>
      </c>
      <c r="DZ126" s="15">
        <v>354</v>
      </c>
      <c r="EA126" s="15">
        <v>0</v>
      </c>
      <c r="EB126" s="15">
        <v>0</v>
      </c>
      <c r="EC126" s="15">
        <v>0</v>
      </c>
      <c r="ED126" s="15">
        <v>354</v>
      </c>
      <c r="EE126" s="15">
        <v>0</v>
      </c>
      <c r="EF126" s="15">
        <v>0</v>
      </c>
      <c r="EG126" s="15">
        <v>0</v>
      </c>
      <c r="EH126" s="15">
        <v>100</v>
      </c>
      <c r="EI126" s="15">
        <f>SUM(Table2[[#This Row],[Total Industrial Employees FY17]:[Total Other Employees FY17]])</f>
        <v>354</v>
      </c>
      <c r="EJ126" s="15">
        <f>SUM(Table2[[#This Row],[Number of Industrial Employees Earning More than Living Wage FY17]:[Number of Other Employees Earning More than Living Wage FY17]])</f>
        <v>354</v>
      </c>
      <c r="EK126" s="15">
        <v>100</v>
      </c>
    </row>
    <row r="127" spans="1:141" x14ac:dyDescent="0.2">
      <c r="A127" s="6">
        <v>94044</v>
      </c>
      <c r="B127" s="6" t="s">
        <v>1017</v>
      </c>
      <c r="C127" s="7" t="s">
        <v>1051</v>
      </c>
      <c r="D127" s="7" t="s">
        <v>19</v>
      </c>
      <c r="E127" s="33">
        <v>8</v>
      </c>
      <c r="F127" s="8" t="s">
        <v>2370</v>
      </c>
      <c r="G127" s="41" t="s">
        <v>2371</v>
      </c>
      <c r="H127" s="35">
        <v>12617</v>
      </c>
      <c r="I127" s="35">
        <v>25200</v>
      </c>
      <c r="J127" s="39" t="s">
        <v>3356</v>
      </c>
      <c r="K127" s="11" t="s">
        <v>2895</v>
      </c>
      <c r="L127" s="13" t="s">
        <v>3048</v>
      </c>
      <c r="M127" s="13" t="s">
        <v>3049</v>
      </c>
      <c r="N127" s="23">
        <v>6355000</v>
      </c>
      <c r="O127" s="6" t="s">
        <v>2518</v>
      </c>
      <c r="P127" s="15">
        <v>102</v>
      </c>
      <c r="Q127" s="15">
        <v>0</v>
      </c>
      <c r="R127" s="15">
        <v>361</v>
      </c>
      <c r="S127" s="15">
        <v>0</v>
      </c>
      <c r="T127" s="15">
        <v>0</v>
      </c>
      <c r="U127" s="15">
        <v>463</v>
      </c>
      <c r="V127" s="15">
        <v>412</v>
      </c>
      <c r="W127" s="15">
        <v>0</v>
      </c>
      <c r="X127" s="15">
        <v>0</v>
      </c>
      <c r="Y127" s="15">
        <v>124</v>
      </c>
      <c r="Z127" s="15">
        <v>4</v>
      </c>
      <c r="AA127" s="15">
        <v>85</v>
      </c>
      <c r="AB127" s="15">
        <v>1</v>
      </c>
      <c r="AC127" s="15">
        <v>34</v>
      </c>
      <c r="AD127" s="15">
        <v>27</v>
      </c>
      <c r="AE127" s="15">
        <v>0</v>
      </c>
      <c r="AF127" s="15">
        <v>85</v>
      </c>
      <c r="AG127" s="15" t="s">
        <v>1860</v>
      </c>
      <c r="AH127" s="15" t="s">
        <v>1860</v>
      </c>
      <c r="AI127" s="17">
        <v>166.54220000000001</v>
      </c>
      <c r="AJ127" s="17">
        <v>266.43</v>
      </c>
      <c r="AK127" s="17">
        <v>2514.6738</v>
      </c>
      <c r="AL127" s="17">
        <f>SUM(Table2[[#This Row],[Company Direct Land Through FY17]:[Company Direct Land FY18 and After]])</f>
        <v>2781.1037999999999</v>
      </c>
      <c r="AM127" s="17">
        <v>12.019500000000001</v>
      </c>
      <c r="AN127" s="17">
        <v>231.4701</v>
      </c>
      <c r="AO127" s="17">
        <v>181.4847</v>
      </c>
      <c r="AP127" s="18">
        <f>SUM(Table2[[#This Row],[Company Direct Building Through FY17]:[Company Direct Building FY18 and After]])</f>
        <v>412.95479999999998</v>
      </c>
      <c r="AQ127" s="17">
        <v>0</v>
      </c>
      <c r="AR127" s="17">
        <v>104.0949</v>
      </c>
      <c r="AS127" s="17">
        <v>0</v>
      </c>
      <c r="AT127" s="18">
        <f>SUM(Table2[[#This Row],[Mortgage Recording Tax Through FY17]:[Mortgage Recording Tax FY18 and After]])</f>
        <v>104.0949</v>
      </c>
      <c r="AU127" s="17">
        <v>0</v>
      </c>
      <c r="AV127" s="17">
        <v>0</v>
      </c>
      <c r="AW127" s="17">
        <v>0</v>
      </c>
      <c r="AX127" s="18">
        <f>SUM(Table2[[#This Row],[Pilot Savings Through FY17]:[Pilot Savings FY18 and After]])</f>
        <v>0</v>
      </c>
      <c r="AY127" s="17">
        <v>0</v>
      </c>
      <c r="AZ127" s="17">
        <v>104.0949</v>
      </c>
      <c r="BA127" s="17">
        <v>0</v>
      </c>
      <c r="BB127" s="18">
        <f>SUM(Table2[[#This Row],[Mortgage Recording Tax Exemption Through FY17]:[Mortgage Recording Tax Exemption FY18 and After]])</f>
        <v>104.0949</v>
      </c>
      <c r="BC127" s="17">
        <v>194.8236</v>
      </c>
      <c r="BD127" s="17">
        <v>523.7758</v>
      </c>
      <c r="BE127" s="17">
        <v>2941.7040999999999</v>
      </c>
      <c r="BF127" s="18">
        <f>SUM(Table2[[#This Row],[Indirect and Induced Land Through FY17]:[Indirect and Induced Land FY18 and After]])</f>
        <v>3465.4798999999998</v>
      </c>
      <c r="BG127" s="17">
        <v>361.8152</v>
      </c>
      <c r="BH127" s="17">
        <v>972.72649999999999</v>
      </c>
      <c r="BI127" s="17">
        <v>5463.1629000000003</v>
      </c>
      <c r="BJ127" s="18">
        <f>SUM(Table2[[#This Row],[Indirect and Induced Building Through FY17]:[Indirect and Induced Building FY18 and After]])</f>
        <v>6435.8894</v>
      </c>
      <c r="BK127" s="17">
        <v>735.20050000000003</v>
      </c>
      <c r="BL127" s="17">
        <v>1994.4023999999999</v>
      </c>
      <c r="BM127" s="17">
        <v>11101.0255</v>
      </c>
      <c r="BN127" s="18">
        <f>SUM(Table2[[#This Row],[TOTAL Real Property Related Taxes Through FY17]:[TOTAL Real Property Related Taxes FY18 and After]])</f>
        <v>13095.427899999999</v>
      </c>
      <c r="BO127" s="17">
        <v>708.34169999999995</v>
      </c>
      <c r="BP127" s="17">
        <v>1937.5800999999999</v>
      </c>
      <c r="BQ127" s="17">
        <v>10695.4761</v>
      </c>
      <c r="BR127" s="18">
        <f>SUM(Table2[[#This Row],[Company Direct Through FY17]:[Company Direct FY18 and After]])</f>
        <v>12633.056199999999</v>
      </c>
      <c r="BS127" s="17">
        <v>0</v>
      </c>
      <c r="BT127" s="17">
        <v>0</v>
      </c>
      <c r="BU127" s="17">
        <v>0</v>
      </c>
      <c r="BV127" s="18">
        <f>SUM(Table2[[#This Row],[Sales Tax Exemption Through FY17]:[Sales Tax Exemption FY18 and After]])</f>
        <v>0</v>
      </c>
      <c r="BW127" s="17">
        <v>0</v>
      </c>
      <c r="BX127" s="17">
        <v>0</v>
      </c>
      <c r="BY127" s="17">
        <v>0</v>
      </c>
      <c r="BZ127" s="17">
        <f>SUM(Table2[[#This Row],[Energy Tax Savings Through FY17]:[Energy Tax Savings FY18 and After]])</f>
        <v>0</v>
      </c>
      <c r="CA127" s="17">
        <v>4.4031000000000002</v>
      </c>
      <c r="CB127" s="17">
        <v>10.4351</v>
      </c>
      <c r="CC127" s="17">
        <v>46.929400000000001</v>
      </c>
      <c r="CD127" s="18">
        <f>SUM(Table2[[#This Row],[Tax Exempt Bond Savings Through FY17]:[Tax Exempt Bond Savings FY18 and After]])</f>
        <v>57.3645</v>
      </c>
      <c r="CE127" s="17">
        <v>557.51559999999995</v>
      </c>
      <c r="CF127" s="17">
        <v>1516.5645999999999</v>
      </c>
      <c r="CG127" s="17">
        <v>8418.1051000000007</v>
      </c>
      <c r="CH127" s="18">
        <f>SUM(Table2[[#This Row],[Indirect and Induced Through FY17]:[Indirect and Induced FY18 and After]])</f>
        <v>9934.6697000000004</v>
      </c>
      <c r="CI127" s="17">
        <v>1261.4541999999999</v>
      </c>
      <c r="CJ127" s="17">
        <v>3443.7096000000001</v>
      </c>
      <c r="CK127" s="17">
        <v>19066.6518</v>
      </c>
      <c r="CL127" s="18">
        <f>SUM(Table2[[#This Row],[TOTAL Income Consumption Use Taxes Through FY17]:[TOTAL Income Consumption Use Taxes FY18 and After]])</f>
        <v>22510.361400000002</v>
      </c>
      <c r="CM127" s="17">
        <v>4.4031000000000002</v>
      </c>
      <c r="CN127" s="17">
        <v>114.53</v>
      </c>
      <c r="CO127" s="17">
        <v>46.929400000000001</v>
      </c>
      <c r="CP127" s="18">
        <f>SUM(Table2[[#This Row],[Assistance Provided Through FY17]:[Assistance Provided FY18 and After]])</f>
        <v>161.45940000000002</v>
      </c>
      <c r="CQ127" s="17">
        <v>0</v>
      </c>
      <c r="CR127" s="17">
        <v>0</v>
      </c>
      <c r="CS127" s="17">
        <v>0</v>
      </c>
      <c r="CT127" s="18">
        <f>SUM(Table2[[#This Row],[Recapture Cancellation Reduction Amount Through FY17]:[Recapture Cancellation Reduction Amount FY18 and After]])</f>
        <v>0</v>
      </c>
      <c r="CU127" s="17">
        <v>0</v>
      </c>
      <c r="CV127" s="17">
        <v>0</v>
      </c>
      <c r="CW127" s="17">
        <v>0</v>
      </c>
      <c r="CX127" s="18">
        <f>SUM(Table2[[#This Row],[Penalty Paid Through FY17]:[Penalty Paid FY18 and After]])</f>
        <v>0</v>
      </c>
      <c r="CY127" s="17">
        <v>4.4031000000000002</v>
      </c>
      <c r="CZ127" s="17">
        <v>114.53</v>
      </c>
      <c r="DA127" s="17">
        <v>46.929400000000001</v>
      </c>
      <c r="DB127" s="18">
        <f>SUM(Table2[[#This Row],[TOTAL Assistance Net of Recapture Penalties Through FY17]:[TOTAL Assistance Net of Recapture Penalties FY18 and After]])</f>
        <v>161.45940000000002</v>
      </c>
      <c r="DC127" s="17">
        <v>886.90340000000003</v>
      </c>
      <c r="DD127" s="17">
        <v>2539.5751</v>
      </c>
      <c r="DE127" s="17">
        <v>13391.634599999999</v>
      </c>
      <c r="DF127" s="18">
        <f>SUM(Table2[[#This Row],[Company Direct Tax Revenue Before Assistance Through FY17]:[Company Direct Tax Revenue Before Assistance FY18 and After]])</f>
        <v>15931.209699999999</v>
      </c>
      <c r="DG127" s="17">
        <v>1114.1543999999999</v>
      </c>
      <c r="DH127" s="17">
        <v>3013.0668999999998</v>
      </c>
      <c r="DI127" s="17">
        <v>16822.972099999999</v>
      </c>
      <c r="DJ127" s="18">
        <f>SUM(Table2[[#This Row],[Indirect and Induced Tax Revenues Through FY17]:[Indirect and Induced Tax Revenues FY18 and After]])</f>
        <v>19836.038999999997</v>
      </c>
      <c r="DK127" s="17">
        <v>2001.0578</v>
      </c>
      <c r="DL127" s="17">
        <v>5552.6419999999998</v>
      </c>
      <c r="DM127" s="17">
        <v>30214.6067</v>
      </c>
      <c r="DN127" s="17">
        <f>SUM(Table2[[#This Row],[TOTAL Tax Revenues Before Assistance Through FY17]:[TOTAL Tax Revenues Before Assistance FY18 and After]])</f>
        <v>35767.248699999996</v>
      </c>
      <c r="DO127" s="17">
        <v>1996.6547</v>
      </c>
      <c r="DP127" s="17">
        <v>5438.1120000000001</v>
      </c>
      <c r="DQ127" s="17">
        <v>30167.677299999999</v>
      </c>
      <c r="DR127" s="20">
        <f>SUM(Table2[[#This Row],[TOTAL Tax Revenues Net of Assistance Recapture and Penalty Through FY17]:[TOTAL Tax Revenues Net of Assistance Recapture and Penalty FY18 and After]])</f>
        <v>35605.789299999997</v>
      </c>
      <c r="DS127" s="20">
        <v>0</v>
      </c>
      <c r="DT127" s="20">
        <v>0</v>
      </c>
      <c r="DU127" s="20">
        <v>0</v>
      </c>
      <c r="DV127" s="20">
        <v>0</v>
      </c>
      <c r="DW127" s="15">
        <v>0</v>
      </c>
      <c r="DX127" s="15">
        <v>0</v>
      </c>
      <c r="DY127" s="15">
        <v>0</v>
      </c>
      <c r="DZ127" s="15">
        <v>463</v>
      </c>
      <c r="EA127" s="15">
        <v>0</v>
      </c>
      <c r="EB127" s="15">
        <v>0</v>
      </c>
      <c r="EC127" s="15">
        <v>0</v>
      </c>
      <c r="ED127" s="15">
        <v>463</v>
      </c>
      <c r="EE127" s="15">
        <v>0</v>
      </c>
      <c r="EF127" s="15">
        <v>0</v>
      </c>
      <c r="EG127" s="15">
        <v>0</v>
      </c>
      <c r="EH127" s="15">
        <v>100</v>
      </c>
      <c r="EI127" s="15">
        <f>SUM(Table2[[#This Row],[Total Industrial Employees FY17]:[Total Other Employees FY17]])</f>
        <v>463</v>
      </c>
      <c r="EJ127" s="15">
        <f>SUM(Table2[[#This Row],[Number of Industrial Employees Earning More than Living Wage FY17]:[Number of Other Employees Earning More than Living Wage FY17]])</f>
        <v>463</v>
      </c>
      <c r="EK127" s="15">
        <v>100</v>
      </c>
    </row>
    <row r="128" spans="1:141" x14ac:dyDescent="0.2">
      <c r="A128" s="6">
        <v>92639</v>
      </c>
      <c r="B128" s="6" t="s">
        <v>247</v>
      </c>
      <c r="C128" s="7" t="s">
        <v>248</v>
      </c>
      <c r="D128" s="7" t="s">
        <v>6</v>
      </c>
      <c r="E128" s="33">
        <v>11</v>
      </c>
      <c r="F128" s="8" t="s">
        <v>1995</v>
      </c>
      <c r="G128" s="41" t="s">
        <v>1885</v>
      </c>
      <c r="H128" s="35">
        <v>4656</v>
      </c>
      <c r="I128" s="35">
        <v>4874</v>
      </c>
      <c r="J128" s="39" t="s">
        <v>3202</v>
      </c>
      <c r="K128" s="11" t="s">
        <v>2501</v>
      </c>
      <c r="L128" s="13" t="s">
        <v>2570</v>
      </c>
      <c r="M128" s="13" t="s">
        <v>2576</v>
      </c>
      <c r="N128" s="23">
        <v>1182800</v>
      </c>
      <c r="O128" s="6" t="s">
        <v>2518</v>
      </c>
      <c r="P128" s="15">
        <v>1</v>
      </c>
      <c r="Q128" s="15">
        <v>0</v>
      </c>
      <c r="R128" s="15">
        <v>15</v>
      </c>
      <c r="S128" s="15">
        <v>0</v>
      </c>
      <c r="T128" s="15">
        <v>0</v>
      </c>
      <c r="U128" s="15">
        <v>16</v>
      </c>
      <c r="V128" s="15">
        <v>15</v>
      </c>
      <c r="W128" s="15">
        <v>0</v>
      </c>
      <c r="X128" s="15">
        <v>0</v>
      </c>
      <c r="Y128" s="15">
        <v>8</v>
      </c>
      <c r="Z128" s="15">
        <v>8</v>
      </c>
      <c r="AA128" s="15">
        <v>100</v>
      </c>
      <c r="AB128" s="15">
        <v>0</v>
      </c>
      <c r="AC128" s="15">
        <v>0</v>
      </c>
      <c r="AD128" s="15">
        <v>0</v>
      </c>
      <c r="AE128" s="15">
        <v>0</v>
      </c>
      <c r="AF128" s="15">
        <v>100</v>
      </c>
      <c r="AG128" s="15" t="s">
        <v>1860</v>
      </c>
      <c r="AH128" s="15" t="s">
        <v>1861</v>
      </c>
      <c r="AI128" s="17">
        <v>0</v>
      </c>
      <c r="AJ128" s="17">
        <v>0</v>
      </c>
      <c r="AK128" s="17">
        <v>0</v>
      </c>
      <c r="AL128" s="17">
        <f>SUM(Table2[[#This Row],[Company Direct Land Through FY17]:[Company Direct Land FY18 and After]])</f>
        <v>0</v>
      </c>
      <c r="AM128" s="17">
        <v>0</v>
      </c>
      <c r="AN128" s="17">
        <v>0</v>
      </c>
      <c r="AO128" s="17">
        <v>0</v>
      </c>
      <c r="AP128" s="18">
        <f>SUM(Table2[[#This Row],[Company Direct Building Through FY17]:[Company Direct Building FY18 and After]])</f>
        <v>0</v>
      </c>
      <c r="AQ128" s="17">
        <v>0</v>
      </c>
      <c r="AR128" s="17">
        <v>20.752199999999998</v>
      </c>
      <c r="AS128" s="17">
        <v>0</v>
      </c>
      <c r="AT128" s="18">
        <f>SUM(Table2[[#This Row],[Mortgage Recording Tax Through FY17]:[Mortgage Recording Tax FY18 and After]])</f>
        <v>20.752199999999998</v>
      </c>
      <c r="AU128" s="17">
        <v>0</v>
      </c>
      <c r="AV128" s="17">
        <v>0</v>
      </c>
      <c r="AW128" s="17">
        <v>0</v>
      </c>
      <c r="AX128" s="18">
        <f>SUM(Table2[[#This Row],[Pilot Savings Through FY17]:[Pilot Savings FY18 and After]])</f>
        <v>0</v>
      </c>
      <c r="AY128" s="17">
        <v>0</v>
      </c>
      <c r="AZ128" s="17">
        <v>20.752199999999998</v>
      </c>
      <c r="BA128" s="17">
        <v>0</v>
      </c>
      <c r="BB128" s="18">
        <f>SUM(Table2[[#This Row],[Mortgage Recording Tax Exemption Through FY17]:[Mortgage Recording Tax Exemption FY18 and After]])</f>
        <v>20.752199999999998</v>
      </c>
      <c r="BC128" s="17">
        <v>8.8107000000000006</v>
      </c>
      <c r="BD128" s="17">
        <v>66.638599999999997</v>
      </c>
      <c r="BE128" s="17">
        <v>2.7623000000000002</v>
      </c>
      <c r="BF128" s="18">
        <f>SUM(Table2[[#This Row],[Indirect and Induced Land Through FY17]:[Indirect and Induced Land FY18 and After]])</f>
        <v>69.400899999999993</v>
      </c>
      <c r="BG128" s="17">
        <v>16.3627</v>
      </c>
      <c r="BH128" s="17">
        <v>123.7573</v>
      </c>
      <c r="BI128" s="17">
        <v>5.13</v>
      </c>
      <c r="BJ128" s="18">
        <f>SUM(Table2[[#This Row],[Indirect and Induced Building Through FY17]:[Indirect and Induced Building FY18 and After]])</f>
        <v>128.88730000000001</v>
      </c>
      <c r="BK128" s="17">
        <v>25.173400000000001</v>
      </c>
      <c r="BL128" s="17">
        <v>190.39590000000001</v>
      </c>
      <c r="BM128" s="17">
        <v>7.8922999999999996</v>
      </c>
      <c r="BN128" s="18">
        <f>SUM(Table2[[#This Row],[TOTAL Real Property Related Taxes Through FY17]:[TOTAL Real Property Related Taxes FY18 and After]])</f>
        <v>198.28820000000002</v>
      </c>
      <c r="BO128" s="17">
        <v>24.9909</v>
      </c>
      <c r="BP128" s="17">
        <v>209.2534</v>
      </c>
      <c r="BQ128" s="17">
        <v>7.8350999999999997</v>
      </c>
      <c r="BR128" s="18">
        <f>SUM(Table2[[#This Row],[Company Direct Through FY17]:[Company Direct FY18 and After]])</f>
        <v>217.08850000000001</v>
      </c>
      <c r="BS128" s="17">
        <v>0</v>
      </c>
      <c r="BT128" s="17">
        <v>0</v>
      </c>
      <c r="BU128" s="17">
        <v>0</v>
      </c>
      <c r="BV128" s="18">
        <f>SUM(Table2[[#This Row],[Sales Tax Exemption Through FY17]:[Sales Tax Exemption FY18 and After]])</f>
        <v>0</v>
      </c>
      <c r="BW128" s="17">
        <v>0</v>
      </c>
      <c r="BX128" s="17">
        <v>0</v>
      </c>
      <c r="BY128" s="17">
        <v>0</v>
      </c>
      <c r="BZ128" s="17">
        <f>SUM(Table2[[#This Row],[Energy Tax Savings Through FY17]:[Energy Tax Savings FY18 and After]])</f>
        <v>0</v>
      </c>
      <c r="CA128" s="17">
        <v>9.2399999999999996E-2</v>
      </c>
      <c r="CB128" s="17">
        <v>5.4476000000000004</v>
      </c>
      <c r="CC128" s="17">
        <v>2.8000000000000001E-2</v>
      </c>
      <c r="CD128" s="18">
        <f>SUM(Table2[[#This Row],[Tax Exempt Bond Savings Through FY17]:[Tax Exempt Bond Savings FY18 and After]])</f>
        <v>5.4756</v>
      </c>
      <c r="CE128" s="17">
        <v>27.805900000000001</v>
      </c>
      <c r="CF128" s="17">
        <v>240.19739999999999</v>
      </c>
      <c r="CG128" s="17">
        <v>8.7177000000000007</v>
      </c>
      <c r="CH128" s="18">
        <f>SUM(Table2[[#This Row],[Indirect and Induced Through FY17]:[Indirect and Induced FY18 and After]])</f>
        <v>248.9151</v>
      </c>
      <c r="CI128" s="17">
        <v>52.7044</v>
      </c>
      <c r="CJ128" s="17">
        <v>444.00319999999999</v>
      </c>
      <c r="CK128" s="17">
        <v>16.524799999999999</v>
      </c>
      <c r="CL128" s="18">
        <f>SUM(Table2[[#This Row],[TOTAL Income Consumption Use Taxes Through FY17]:[TOTAL Income Consumption Use Taxes FY18 and After]])</f>
        <v>460.52800000000002</v>
      </c>
      <c r="CM128" s="17">
        <v>9.2399999999999996E-2</v>
      </c>
      <c r="CN128" s="17">
        <v>26.1998</v>
      </c>
      <c r="CO128" s="17">
        <v>2.8000000000000001E-2</v>
      </c>
      <c r="CP128" s="18">
        <f>SUM(Table2[[#This Row],[Assistance Provided Through FY17]:[Assistance Provided FY18 and After]])</f>
        <v>26.227799999999998</v>
      </c>
      <c r="CQ128" s="17">
        <v>0</v>
      </c>
      <c r="CR128" s="17">
        <v>0</v>
      </c>
      <c r="CS128" s="17">
        <v>0</v>
      </c>
      <c r="CT128" s="18">
        <f>SUM(Table2[[#This Row],[Recapture Cancellation Reduction Amount Through FY17]:[Recapture Cancellation Reduction Amount FY18 and After]])</f>
        <v>0</v>
      </c>
      <c r="CU128" s="17">
        <v>0</v>
      </c>
      <c r="CV128" s="17">
        <v>0</v>
      </c>
      <c r="CW128" s="17">
        <v>0</v>
      </c>
      <c r="CX128" s="18">
        <f>SUM(Table2[[#This Row],[Penalty Paid Through FY17]:[Penalty Paid FY18 and After]])</f>
        <v>0</v>
      </c>
      <c r="CY128" s="17">
        <v>9.2399999999999996E-2</v>
      </c>
      <c r="CZ128" s="17">
        <v>26.1998</v>
      </c>
      <c r="DA128" s="17">
        <v>2.8000000000000001E-2</v>
      </c>
      <c r="DB128" s="18">
        <f>SUM(Table2[[#This Row],[TOTAL Assistance Net of Recapture Penalties Through FY17]:[TOTAL Assistance Net of Recapture Penalties FY18 and After]])</f>
        <v>26.227799999999998</v>
      </c>
      <c r="DC128" s="17">
        <v>24.9909</v>
      </c>
      <c r="DD128" s="17">
        <v>230.00559999999999</v>
      </c>
      <c r="DE128" s="17">
        <v>7.8350999999999997</v>
      </c>
      <c r="DF128" s="18">
        <f>SUM(Table2[[#This Row],[Company Direct Tax Revenue Before Assistance Through FY17]:[Company Direct Tax Revenue Before Assistance FY18 and After]])</f>
        <v>237.8407</v>
      </c>
      <c r="DG128" s="17">
        <v>52.979300000000002</v>
      </c>
      <c r="DH128" s="17">
        <v>430.5933</v>
      </c>
      <c r="DI128" s="17">
        <v>16.61</v>
      </c>
      <c r="DJ128" s="18">
        <f>SUM(Table2[[#This Row],[Indirect and Induced Tax Revenues Through FY17]:[Indirect and Induced Tax Revenues FY18 and After]])</f>
        <v>447.20330000000001</v>
      </c>
      <c r="DK128" s="17">
        <v>77.970200000000006</v>
      </c>
      <c r="DL128" s="17">
        <v>660.59889999999996</v>
      </c>
      <c r="DM128" s="17">
        <v>24.4451</v>
      </c>
      <c r="DN128" s="17">
        <f>SUM(Table2[[#This Row],[TOTAL Tax Revenues Before Assistance Through FY17]:[TOTAL Tax Revenues Before Assistance FY18 and After]])</f>
        <v>685.04399999999998</v>
      </c>
      <c r="DO128" s="17">
        <v>77.877799999999993</v>
      </c>
      <c r="DP128" s="17">
        <v>634.39909999999998</v>
      </c>
      <c r="DQ128" s="17">
        <v>24.417100000000001</v>
      </c>
      <c r="DR128" s="20">
        <f>SUM(Table2[[#This Row],[TOTAL Tax Revenues Net of Assistance Recapture and Penalty Through FY17]:[TOTAL Tax Revenues Net of Assistance Recapture and Penalty FY18 and After]])</f>
        <v>658.81619999999998</v>
      </c>
      <c r="DS128" s="20">
        <v>0</v>
      </c>
      <c r="DT128" s="20">
        <v>0</v>
      </c>
      <c r="DU128" s="20">
        <v>0</v>
      </c>
      <c r="DV128" s="20">
        <v>0</v>
      </c>
      <c r="DW128" s="15">
        <v>0</v>
      </c>
      <c r="DX128" s="15">
        <v>0</v>
      </c>
      <c r="DY128" s="15">
        <v>0</v>
      </c>
      <c r="DZ128" s="15">
        <v>16</v>
      </c>
      <c r="EA128" s="15">
        <v>0</v>
      </c>
      <c r="EB128" s="15">
        <v>0</v>
      </c>
      <c r="EC128" s="15">
        <v>0</v>
      </c>
      <c r="ED128" s="15">
        <v>1</v>
      </c>
      <c r="EE128" s="15">
        <v>0</v>
      </c>
      <c r="EF128" s="15">
        <v>0</v>
      </c>
      <c r="EG128" s="15">
        <v>0</v>
      </c>
      <c r="EH128" s="15">
        <v>6.25</v>
      </c>
      <c r="EI128" s="15">
        <f>SUM(Table2[[#This Row],[Total Industrial Employees FY17]:[Total Other Employees FY17]])</f>
        <v>16</v>
      </c>
      <c r="EJ128" s="15">
        <f>SUM(Table2[[#This Row],[Number of Industrial Employees Earning More than Living Wage FY17]:[Number of Other Employees Earning More than Living Wage FY17]])</f>
        <v>1</v>
      </c>
      <c r="EK128" s="15">
        <v>6.25</v>
      </c>
    </row>
    <row r="129" spans="1:141" x14ac:dyDescent="0.2">
      <c r="A129" s="6">
        <v>93369</v>
      </c>
      <c r="B129" s="6" t="s">
        <v>550</v>
      </c>
      <c r="C129" s="7" t="s">
        <v>551</v>
      </c>
      <c r="D129" s="7" t="s">
        <v>19</v>
      </c>
      <c r="E129" s="33">
        <v>10</v>
      </c>
      <c r="F129" s="8" t="s">
        <v>2221</v>
      </c>
      <c r="G129" s="41" t="s">
        <v>1874</v>
      </c>
      <c r="H129" s="35">
        <v>2375</v>
      </c>
      <c r="I129" s="35">
        <v>5189</v>
      </c>
      <c r="J129" s="39" t="s">
        <v>3202</v>
      </c>
      <c r="K129" s="11" t="s">
        <v>2501</v>
      </c>
      <c r="L129" s="13" t="s">
        <v>2820</v>
      </c>
      <c r="M129" s="13" t="s">
        <v>2821</v>
      </c>
      <c r="N129" s="23">
        <v>1000000</v>
      </c>
      <c r="O129" s="6" t="s">
        <v>2518</v>
      </c>
      <c r="P129" s="15">
        <v>3</v>
      </c>
      <c r="Q129" s="15">
        <v>0</v>
      </c>
      <c r="R129" s="15">
        <v>14</v>
      </c>
      <c r="S129" s="15">
        <v>0</v>
      </c>
      <c r="T129" s="15">
        <v>0</v>
      </c>
      <c r="U129" s="15">
        <v>17</v>
      </c>
      <c r="V129" s="15">
        <v>15</v>
      </c>
      <c r="W129" s="15">
        <v>0</v>
      </c>
      <c r="X129" s="15">
        <v>0</v>
      </c>
      <c r="Y129" s="15">
        <v>0</v>
      </c>
      <c r="Z129" s="15">
        <v>0</v>
      </c>
      <c r="AA129" s="15">
        <v>100</v>
      </c>
      <c r="AB129" s="15">
        <v>0</v>
      </c>
      <c r="AC129" s="15">
        <v>0</v>
      </c>
      <c r="AD129" s="15">
        <v>0</v>
      </c>
      <c r="AE129" s="15">
        <v>0</v>
      </c>
      <c r="AF129" s="15">
        <v>100</v>
      </c>
      <c r="AG129" s="15" t="s">
        <v>1860</v>
      </c>
      <c r="AH129" s="15" t="s">
        <v>1861</v>
      </c>
      <c r="AI129" s="17">
        <v>0</v>
      </c>
      <c r="AJ129" s="17">
        <v>0</v>
      </c>
      <c r="AK129" s="17">
        <v>0</v>
      </c>
      <c r="AL129" s="17">
        <f>SUM(Table2[[#This Row],[Company Direct Land Through FY17]:[Company Direct Land FY18 and After]])</f>
        <v>0</v>
      </c>
      <c r="AM129" s="17">
        <v>0</v>
      </c>
      <c r="AN129" s="17">
        <v>0</v>
      </c>
      <c r="AO129" s="17">
        <v>0</v>
      </c>
      <c r="AP129" s="18">
        <f>SUM(Table2[[#This Row],[Company Direct Building Through FY17]:[Company Direct Building FY18 and After]])</f>
        <v>0</v>
      </c>
      <c r="AQ129" s="17">
        <v>0</v>
      </c>
      <c r="AR129" s="17">
        <v>17.864000000000001</v>
      </c>
      <c r="AS129" s="17">
        <v>0</v>
      </c>
      <c r="AT129" s="18">
        <f>SUM(Table2[[#This Row],[Mortgage Recording Tax Through FY17]:[Mortgage Recording Tax FY18 and After]])</f>
        <v>17.864000000000001</v>
      </c>
      <c r="AU129" s="17">
        <v>0</v>
      </c>
      <c r="AV129" s="17">
        <v>0</v>
      </c>
      <c r="AW129" s="17">
        <v>0</v>
      </c>
      <c r="AX129" s="18">
        <f>SUM(Table2[[#This Row],[Pilot Savings Through FY17]:[Pilot Savings FY18 and After]])</f>
        <v>0</v>
      </c>
      <c r="AY129" s="17">
        <v>0</v>
      </c>
      <c r="AZ129" s="17">
        <v>17.864000000000001</v>
      </c>
      <c r="BA129" s="17">
        <v>0</v>
      </c>
      <c r="BB129" s="18">
        <f>SUM(Table2[[#This Row],[Mortgage Recording Tax Exemption Through FY17]:[Mortgage Recording Tax Exemption FY18 and After]])</f>
        <v>17.864000000000001</v>
      </c>
      <c r="BC129" s="17">
        <v>8.8107000000000006</v>
      </c>
      <c r="BD129" s="17">
        <v>46.853999999999999</v>
      </c>
      <c r="BE129" s="17">
        <v>69.116699999999994</v>
      </c>
      <c r="BF129" s="18">
        <f>SUM(Table2[[#This Row],[Indirect and Induced Land Through FY17]:[Indirect and Induced Land FY18 and After]])</f>
        <v>115.97069999999999</v>
      </c>
      <c r="BG129" s="17">
        <v>16.3627</v>
      </c>
      <c r="BH129" s="17">
        <v>87.014600000000002</v>
      </c>
      <c r="BI129" s="17">
        <v>128.35820000000001</v>
      </c>
      <c r="BJ129" s="18">
        <f>SUM(Table2[[#This Row],[Indirect and Induced Building Through FY17]:[Indirect and Induced Building FY18 and After]])</f>
        <v>215.37280000000001</v>
      </c>
      <c r="BK129" s="17">
        <v>25.173400000000001</v>
      </c>
      <c r="BL129" s="17">
        <v>133.86859999999999</v>
      </c>
      <c r="BM129" s="17">
        <v>197.47489999999999</v>
      </c>
      <c r="BN129" s="18">
        <f>SUM(Table2[[#This Row],[TOTAL Real Property Related Taxes Through FY17]:[TOTAL Real Property Related Taxes FY18 and After]])</f>
        <v>331.34349999999995</v>
      </c>
      <c r="BO129" s="17">
        <v>22.660399999999999</v>
      </c>
      <c r="BP129" s="17">
        <v>128.0943</v>
      </c>
      <c r="BQ129" s="17">
        <v>177.76050000000001</v>
      </c>
      <c r="BR129" s="18">
        <f>SUM(Table2[[#This Row],[Company Direct Through FY17]:[Company Direct FY18 and After]])</f>
        <v>305.85480000000001</v>
      </c>
      <c r="BS129" s="17">
        <v>0</v>
      </c>
      <c r="BT129" s="17">
        <v>0</v>
      </c>
      <c r="BU129" s="17">
        <v>0</v>
      </c>
      <c r="BV129" s="18">
        <f>SUM(Table2[[#This Row],[Sales Tax Exemption Through FY17]:[Sales Tax Exemption FY18 and After]])</f>
        <v>0</v>
      </c>
      <c r="BW129" s="17">
        <v>0</v>
      </c>
      <c r="BX129" s="17">
        <v>0</v>
      </c>
      <c r="BY129" s="17">
        <v>0</v>
      </c>
      <c r="BZ129" s="17">
        <f>SUM(Table2[[#This Row],[Energy Tax Savings Through FY17]:[Energy Tax Savings FY18 and After]])</f>
        <v>0</v>
      </c>
      <c r="CA129" s="17">
        <v>0.58809999999999996</v>
      </c>
      <c r="CB129" s="17">
        <v>5.5715000000000003</v>
      </c>
      <c r="CC129" s="17">
        <v>3.5072000000000001</v>
      </c>
      <c r="CD129" s="18">
        <f>SUM(Table2[[#This Row],[Tax Exempt Bond Savings Through FY17]:[Tax Exempt Bond Savings FY18 and After]])</f>
        <v>9.0787000000000013</v>
      </c>
      <c r="CE129" s="17">
        <v>25.213000000000001</v>
      </c>
      <c r="CF129" s="17">
        <v>147.75749999999999</v>
      </c>
      <c r="CG129" s="17">
        <v>197.7852</v>
      </c>
      <c r="CH129" s="18">
        <f>SUM(Table2[[#This Row],[Indirect and Induced Through FY17]:[Indirect and Induced FY18 and After]])</f>
        <v>345.54269999999997</v>
      </c>
      <c r="CI129" s="17">
        <v>47.285299999999999</v>
      </c>
      <c r="CJ129" s="17">
        <v>270.28030000000001</v>
      </c>
      <c r="CK129" s="17">
        <v>372.0385</v>
      </c>
      <c r="CL129" s="18">
        <f>SUM(Table2[[#This Row],[TOTAL Income Consumption Use Taxes Through FY17]:[TOTAL Income Consumption Use Taxes FY18 and After]])</f>
        <v>642.31880000000001</v>
      </c>
      <c r="CM129" s="17">
        <v>0.58809999999999996</v>
      </c>
      <c r="CN129" s="17">
        <v>23.435500000000001</v>
      </c>
      <c r="CO129" s="17">
        <v>3.5072000000000001</v>
      </c>
      <c r="CP129" s="18">
        <f>SUM(Table2[[#This Row],[Assistance Provided Through FY17]:[Assistance Provided FY18 and After]])</f>
        <v>26.942700000000002</v>
      </c>
      <c r="CQ129" s="17">
        <v>0</v>
      </c>
      <c r="CR129" s="17">
        <v>0</v>
      </c>
      <c r="CS129" s="17">
        <v>0</v>
      </c>
      <c r="CT129" s="18">
        <f>SUM(Table2[[#This Row],[Recapture Cancellation Reduction Amount Through FY17]:[Recapture Cancellation Reduction Amount FY18 and After]])</f>
        <v>0</v>
      </c>
      <c r="CU129" s="17">
        <v>0</v>
      </c>
      <c r="CV129" s="17">
        <v>0</v>
      </c>
      <c r="CW129" s="17">
        <v>0</v>
      </c>
      <c r="CX129" s="18">
        <f>SUM(Table2[[#This Row],[Penalty Paid Through FY17]:[Penalty Paid FY18 and After]])</f>
        <v>0</v>
      </c>
      <c r="CY129" s="17">
        <v>0.58809999999999996</v>
      </c>
      <c r="CZ129" s="17">
        <v>23.435500000000001</v>
      </c>
      <c r="DA129" s="17">
        <v>3.5072000000000001</v>
      </c>
      <c r="DB129" s="18">
        <f>SUM(Table2[[#This Row],[TOTAL Assistance Net of Recapture Penalties Through FY17]:[TOTAL Assistance Net of Recapture Penalties FY18 and After]])</f>
        <v>26.942700000000002</v>
      </c>
      <c r="DC129" s="17">
        <v>22.660399999999999</v>
      </c>
      <c r="DD129" s="17">
        <v>145.95830000000001</v>
      </c>
      <c r="DE129" s="17">
        <v>177.76050000000001</v>
      </c>
      <c r="DF129" s="18">
        <f>SUM(Table2[[#This Row],[Company Direct Tax Revenue Before Assistance Through FY17]:[Company Direct Tax Revenue Before Assistance FY18 and After]])</f>
        <v>323.71879999999999</v>
      </c>
      <c r="DG129" s="17">
        <v>50.386400000000002</v>
      </c>
      <c r="DH129" s="17">
        <v>281.62610000000001</v>
      </c>
      <c r="DI129" s="17">
        <v>395.26010000000002</v>
      </c>
      <c r="DJ129" s="18">
        <f>SUM(Table2[[#This Row],[Indirect and Induced Tax Revenues Through FY17]:[Indirect and Induced Tax Revenues FY18 and After]])</f>
        <v>676.88620000000003</v>
      </c>
      <c r="DK129" s="17">
        <v>73.046800000000005</v>
      </c>
      <c r="DL129" s="17">
        <v>427.58440000000002</v>
      </c>
      <c r="DM129" s="17">
        <v>573.02059999999994</v>
      </c>
      <c r="DN129" s="17">
        <f>SUM(Table2[[#This Row],[TOTAL Tax Revenues Before Assistance Through FY17]:[TOTAL Tax Revenues Before Assistance FY18 and After]])</f>
        <v>1000.605</v>
      </c>
      <c r="DO129" s="17">
        <v>72.458699999999993</v>
      </c>
      <c r="DP129" s="17">
        <v>404.14890000000003</v>
      </c>
      <c r="DQ129" s="17">
        <v>569.51340000000005</v>
      </c>
      <c r="DR129" s="20">
        <f>SUM(Table2[[#This Row],[TOTAL Tax Revenues Net of Assistance Recapture and Penalty Through FY17]:[TOTAL Tax Revenues Net of Assistance Recapture and Penalty FY18 and After]])</f>
        <v>973.66230000000007</v>
      </c>
      <c r="DS129" s="20">
        <v>0</v>
      </c>
      <c r="DT129" s="20">
        <v>0</v>
      </c>
      <c r="DU129" s="20">
        <v>0</v>
      </c>
      <c r="DV129" s="20">
        <v>0</v>
      </c>
      <c r="DW129" s="15">
        <v>0</v>
      </c>
      <c r="DX129" s="15">
        <v>0</v>
      </c>
      <c r="DY129" s="15">
        <v>0</v>
      </c>
      <c r="DZ129" s="15">
        <v>17</v>
      </c>
      <c r="EA129" s="15">
        <v>0</v>
      </c>
      <c r="EB129" s="15">
        <v>0</v>
      </c>
      <c r="EC129" s="15">
        <v>0</v>
      </c>
      <c r="ED129" s="15">
        <v>1</v>
      </c>
      <c r="EE129" s="15">
        <v>0</v>
      </c>
      <c r="EF129" s="15">
        <v>0</v>
      </c>
      <c r="EG129" s="15">
        <v>0</v>
      </c>
      <c r="EH129" s="15">
        <v>5.88</v>
      </c>
      <c r="EI129" s="15">
        <f>SUM(Table2[[#This Row],[Total Industrial Employees FY17]:[Total Other Employees FY17]])</f>
        <v>17</v>
      </c>
      <c r="EJ129" s="15">
        <f>SUM(Table2[[#This Row],[Number of Industrial Employees Earning More than Living Wage FY17]:[Number of Other Employees Earning More than Living Wage FY17]])</f>
        <v>1</v>
      </c>
      <c r="EK129" s="15">
        <v>5.8823529411764701</v>
      </c>
    </row>
    <row r="130" spans="1:141" x14ac:dyDescent="0.2">
      <c r="A130" s="6">
        <v>93201</v>
      </c>
      <c r="B130" s="6" t="s">
        <v>459</v>
      </c>
      <c r="C130" s="7" t="s">
        <v>460</v>
      </c>
      <c r="D130" s="7" t="s">
        <v>19</v>
      </c>
      <c r="E130" s="33">
        <v>5</v>
      </c>
      <c r="F130" s="8" t="s">
        <v>2169</v>
      </c>
      <c r="G130" s="41" t="s">
        <v>2079</v>
      </c>
      <c r="H130" s="35">
        <v>22783</v>
      </c>
      <c r="I130" s="35">
        <v>130918</v>
      </c>
      <c r="J130" s="39" t="s">
        <v>3204</v>
      </c>
      <c r="K130" s="11" t="s">
        <v>2519</v>
      </c>
      <c r="L130" s="13" t="s">
        <v>2772</v>
      </c>
      <c r="M130" s="13" t="s">
        <v>2770</v>
      </c>
      <c r="N130" s="23">
        <v>40000000</v>
      </c>
      <c r="O130" s="6" t="s">
        <v>2503</v>
      </c>
      <c r="P130" s="15">
        <v>0</v>
      </c>
      <c r="Q130" s="15">
        <v>0</v>
      </c>
      <c r="R130" s="15">
        <v>0</v>
      </c>
      <c r="S130" s="15">
        <v>0</v>
      </c>
      <c r="T130" s="15">
        <v>0</v>
      </c>
      <c r="U130" s="15">
        <v>0</v>
      </c>
      <c r="V130" s="15">
        <v>205</v>
      </c>
      <c r="W130" s="15">
        <v>0</v>
      </c>
      <c r="X130" s="15">
        <v>0</v>
      </c>
      <c r="Y130" s="15">
        <v>173</v>
      </c>
      <c r="Z130" s="15">
        <v>7</v>
      </c>
      <c r="AA130" s="15">
        <v>0</v>
      </c>
      <c r="AB130" s="15">
        <v>0</v>
      </c>
      <c r="AC130" s="15">
        <v>0</v>
      </c>
      <c r="AD130" s="15">
        <v>0</v>
      </c>
      <c r="AE130" s="15">
        <v>0</v>
      </c>
      <c r="AF130" s="15">
        <v>0</v>
      </c>
      <c r="AG130" s="15"/>
      <c r="AH130" s="15"/>
      <c r="AI130" s="17">
        <v>0</v>
      </c>
      <c r="AJ130" s="17">
        <v>0</v>
      </c>
      <c r="AK130" s="17">
        <v>0</v>
      </c>
      <c r="AL130" s="17">
        <f>SUM(Table2[[#This Row],[Company Direct Land Through FY17]:[Company Direct Land FY18 and After]])</f>
        <v>0</v>
      </c>
      <c r="AM130" s="17">
        <v>0</v>
      </c>
      <c r="AN130" s="17">
        <v>0</v>
      </c>
      <c r="AO130" s="17">
        <v>0</v>
      </c>
      <c r="AP130" s="18">
        <f>SUM(Table2[[#This Row],[Company Direct Building Through FY17]:[Company Direct Building FY18 and After]])</f>
        <v>0</v>
      </c>
      <c r="AQ130" s="17">
        <v>0</v>
      </c>
      <c r="AR130" s="17">
        <v>649.1875</v>
      </c>
      <c r="AS130" s="17">
        <v>0</v>
      </c>
      <c r="AT130" s="18">
        <f>SUM(Table2[[#This Row],[Mortgage Recording Tax Through FY17]:[Mortgage Recording Tax FY18 and After]])</f>
        <v>649.1875</v>
      </c>
      <c r="AU130" s="17">
        <v>0</v>
      </c>
      <c r="AV130" s="17">
        <v>0</v>
      </c>
      <c r="AW130" s="17">
        <v>0</v>
      </c>
      <c r="AX130" s="18">
        <f>SUM(Table2[[#This Row],[Pilot Savings Through FY17]:[Pilot Savings FY18 and After]])</f>
        <v>0</v>
      </c>
      <c r="AY130" s="17">
        <v>0</v>
      </c>
      <c r="AZ130" s="17">
        <v>0</v>
      </c>
      <c r="BA130" s="17">
        <v>0</v>
      </c>
      <c r="BB130" s="18">
        <f>SUM(Table2[[#This Row],[Mortgage Recording Tax Exemption Through FY17]:[Mortgage Recording Tax Exemption FY18 and After]])</f>
        <v>0</v>
      </c>
      <c r="BC130" s="17">
        <v>136.50370000000001</v>
      </c>
      <c r="BD130" s="17">
        <v>926.30129999999997</v>
      </c>
      <c r="BE130" s="17">
        <v>1228.2933</v>
      </c>
      <c r="BF130" s="18">
        <f>SUM(Table2[[#This Row],[Indirect and Induced Land Through FY17]:[Indirect and Induced Land FY18 and After]])</f>
        <v>2154.5945999999999</v>
      </c>
      <c r="BG130" s="17">
        <v>253.5068</v>
      </c>
      <c r="BH130" s="17">
        <v>1720.2742000000001</v>
      </c>
      <c r="BI130" s="17">
        <v>2281.1181999999999</v>
      </c>
      <c r="BJ130" s="18">
        <f>SUM(Table2[[#This Row],[Indirect and Induced Building Through FY17]:[Indirect and Induced Building FY18 and After]])</f>
        <v>4001.3923999999997</v>
      </c>
      <c r="BK130" s="17">
        <v>390.01049999999998</v>
      </c>
      <c r="BL130" s="17">
        <v>3295.7629999999999</v>
      </c>
      <c r="BM130" s="17">
        <v>3509.4115000000002</v>
      </c>
      <c r="BN130" s="18">
        <f>SUM(Table2[[#This Row],[TOTAL Real Property Related Taxes Through FY17]:[TOTAL Real Property Related Taxes FY18 and After]])</f>
        <v>6805.1745000000001</v>
      </c>
      <c r="BO130" s="17">
        <v>339.15820000000002</v>
      </c>
      <c r="BP130" s="17">
        <v>2487.2892000000002</v>
      </c>
      <c r="BQ130" s="17">
        <v>3051.8303999999998</v>
      </c>
      <c r="BR130" s="18">
        <f>SUM(Table2[[#This Row],[Company Direct Through FY17]:[Company Direct FY18 and After]])</f>
        <v>5539.1196</v>
      </c>
      <c r="BS130" s="17">
        <v>0</v>
      </c>
      <c r="BT130" s="17">
        <v>0</v>
      </c>
      <c r="BU130" s="17">
        <v>0</v>
      </c>
      <c r="BV130" s="18">
        <f>SUM(Table2[[#This Row],[Sales Tax Exemption Through FY17]:[Sales Tax Exemption FY18 and After]])</f>
        <v>0</v>
      </c>
      <c r="BW130" s="17">
        <v>0</v>
      </c>
      <c r="BX130" s="17">
        <v>0</v>
      </c>
      <c r="BY130" s="17">
        <v>0</v>
      </c>
      <c r="BZ130" s="17">
        <f>SUM(Table2[[#This Row],[Energy Tax Savings Through FY17]:[Energy Tax Savings FY18 and After]])</f>
        <v>0</v>
      </c>
      <c r="CA130" s="17">
        <v>8.9811999999999994</v>
      </c>
      <c r="CB130" s="17">
        <v>208.054</v>
      </c>
      <c r="CC130" s="17">
        <v>57.722200000000001</v>
      </c>
      <c r="CD130" s="18">
        <f>SUM(Table2[[#This Row],[Tax Exempt Bond Savings Through FY17]:[Tax Exempt Bond Savings FY18 and After]])</f>
        <v>265.77620000000002</v>
      </c>
      <c r="CE130" s="17">
        <v>390.62479999999999</v>
      </c>
      <c r="CF130" s="17">
        <v>2971.4625000000001</v>
      </c>
      <c r="CG130" s="17">
        <v>3514.9398000000001</v>
      </c>
      <c r="CH130" s="18">
        <f>SUM(Table2[[#This Row],[Indirect and Induced Through FY17]:[Indirect and Induced FY18 and After]])</f>
        <v>6486.4022999999997</v>
      </c>
      <c r="CI130" s="17">
        <v>720.80179999999996</v>
      </c>
      <c r="CJ130" s="17">
        <v>5250.6976999999997</v>
      </c>
      <c r="CK130" s="17">
        <v>6509.0479999999998</v>
      </c>
      <c r="CL130" s="18">
        <f>SUM(Table2[[#This Row],[TOTAL Income Consumption Use Taxes Through FY17]:[TOTAL Income Consumption Use Taxes FY18 and After]])</f>
        <v>11759.745699999999</v>
      </c>
      <c r="CM130" s="17">
        <v>8.9811999999999994</v>
      </c>
      <c r="CN130" s="17">
        <v>208.054</v>
      </c>
      <c r="CO130" s="17">
        <v>57.722200000000001</v>
      </c>
      <c r="CP130" s="18">
        <f>SUM(Table2[[#This Row],[Assistance Provided Through FY17]:[Assistance Provided FY18 and After]])</f>
        <v>265.77620000000002</v>
      </c>
      <c r="CQ130" s="17">
        <v>0</v>
      </c>
      <c r="CR130" s="17">
        <v>0</v>
      </c>
      <c r="CS130" s="17">
        <v>0</v>
      </c>
      <c r="CT130" s="18">
        <f>SUM(Table2[[#This Row],[Recapture Cancellation Reduction Amount Through FY17]:[Recapture Cancellation Reduction Amount FY18 and After]])</f>
        <v>0</v>
      </c>
      <c r="CU130" s="17">
        <v>0</v>
      </c>
      <c r="CV130" s="17">
        <v>0</v>
      </c>
      <c r="CW130" s="17">
        <v>0</v>
      </c>
      <c r="CX130" s="18">
        <f>SUM(Table2[[#This Row],[Penalty Paid Through FY17]:[Penalty Paid FY18 and After]])</f>
        <v>0</v>
      </c>
      <c r="CY130" s="17">
        <v>8.9811999999999994</v>
      </c>
      <c r="CZ130" s="17">
        <v>208.054</v>
      </c>
      <c r="DA130" s="17">
        <v>57.722200000000001</v>
      </c>
      <c r="DB130" s="18">
        <f>SUM(Table2[[#This Row],[TOTAL Assistance Net of Recapture Penalties Through FY17]:[TOTAL Assistance Net of Recapture Penalties FY18 and After]])</f>
        <v>265.77620000000002</v>
      </c>
      <c r="DC130" s="17">
        <v>339.15820000000002</v>
      </c>
      <c r="DD130" s="17">
        <v>3136.4767000000002</v>
      </c>
      <c r="DE130" s="17">
        <v>3051.8303999999998</v>
      </c>
      <c r="DF130" s="18">
        <f>SUM(Table2[[#This Row],[Company Direct Tax Revenue Before Assistance Through FY17]:[Company Direct Tax Revenue Before Assistance FY18 and After]])</f>
        <v>6188.3071</v>
      </c>
      <c r="DG130" s="17">
        <v>780.63530000000003</v>
      </c>
      <c r="DH130" s="17">
        <v>5618.0379999999996</v>
      </c>
      <c r="DI130" s="17">
        <v>7024.3513000000003</v>
      </c>
      <c r="DJ130" s="18">
        <f>SUM(Table2[[#This Row],[Indirect and Induced Tax Revenues Through FY17]:[Indirect and Induced Tax Revenues FY18 and After]])</f>
        <v>12642.389299999999</v>
      </c>
      <c r="DK130" s="17">
        <v>1119.7935</v>
      </c>
      <c r="DL130" s="17">
        <v>8754.5146999999997</v>
      </c>
      <c r="DM130" s="17">
        <v>10076.181699999999</v>
      </c>
      <c r="DN130" s="17">
        <f>SUM(Table2[[#This Row],[TOTAL Tax Revenues Before Assistance Through FY17]:[TOTAL Tax Revenues Before Assistance FY18 and After]])</f>
        <v>18830.696400000001</v>
      </c>
      <c r="DO130" s="17">
        <v>1110.8123000000001</v>
      </c>
      <c r="DP130" s="17">
        <v>8546.4606999999996</v>
      </c>
      <c r="DQ130" s="17">
        <v>10018.459500000001</v>
      </c>
      <c r="DR130" s="20">
        <f>SUM(Table2[[#This Row],[TOTAL Tax Revenues Net of Assistance Recapture and Penalty Through FY17]:[TOTAL Tax Revenues Net of Assistance Recapture and Penalty FY18 and After]])</f>
        <v>18564.9202</v>
      </c>
      <c r="DS130" s="20">
        <v>0</v>
      </c>
      <c r="DT130" s="20">
        <v>0</v>
      </c>
      <c r="DU130" s="20">
        <v>0</v>
      </c>
      <c r="DV130" s="20">
        <v>0</v>
      </c>
      <c r="DW130" s="15">
        <v>0</v>
      </c>
      <c r="DX130" s="15">
        <v>0</v>
      </c>
      <c r="DY130" s="15">
        <v>0</v>
      </c>
      <c r="DZ130" s="15">
        <v>0</v>
      </c>
      <c r="EA130" s="15">
        <v>0</v>
      </c>
      <c r="EB130" s="15">
        <v>0</v>
      </c>
      <c r="EC130" s="15">
        <v>0</v>
      </c>
      <c r="ED130" s="15">
        <v>0</v>
      </c>
      <c r="EE130" s="15">
        <v>0</v>
      </c>
      <c r="EF130" s="15">
        <v>0</v>
      </c>
      <c r="EG130" s="15">
        <v>0</v>
      </c>
      <c r="EH130" s="15">
        <v>0</v>
      </c>
      <c r="EI130" s="15">
        <v>0</v>
      </c>
      <c r="EJ130" s="15">
        <v>0</v>
      </c>
      <c r="EK130" s="15">
        <v>0</v>
      </c>
    </row>
    <row r="131" spans="1:141" x14ac:dyDescent="0.2">
      <c r="A131" s="6">
        <v>94119</v>
      </c>
      <c r="B131" s="6" t="s">
        <v>1704</v>
      </c>
      <c r="C131" s="7" t="s">
        <v>460</v>
      </c>
      <c r="D131" s="7" t="s">
        <v>19</v>
      </c>
      <c r="E131" s="33">
        <v>5</v>
      </c>
      <c r="F131" s="8" t="s">
        <v>2169</v>
      </c>
      <c r="G131" s="41" t="s">
        <v>2079</v>
      </c>
      <c r="H131" s="35">
        <v>22784</v>
      </c>
      <c r="I131" s="35">
        <v>189778</v>
      </c>
      <c r="J131" s="39" t="s">
        <v>3362</v>
      </c>
      <c r="K131" s="11" t="s">
        <v>2804</v>
      </c>
      <c r="L131" s="13" t="s">
        <v>3142</v>
      </c>
      <c r="M131" s="13" t="s">
        <v>3143</v>
      </c>
      <c r="N131" s="23">
        <v>75000000</v>
      </c>
      <c r="O131" s="6" t="s">
        <v>2518</v>
      </c>
      <c r="P131" s="15">
        <v>3</v>
      </c>
      <c r="Q131" s="15">
        <v>0</v>
      </c>
      <c r="R131" s="15">
        <v>186</v>
      </c>
      <c r="S131" s="15">
        <v>0</v>
      </c>
      <c r="T131" s="15">
        <v>28</v>
      </c>
      <c r="U131" s="15">
        <v>217</v>
      </c>
      <c r="V131" s="15">
        <v>215</v>
      </c>
      <c r="W131" s="15">
        <v>69</v>
      </c>
      <c r="X131" s="15">
        <v>0</v>
      </c>
      <c r="Y131" s="15">
        <v>207</v>
      </c>
      <c r="Z131" s="15">
        <v>16</v>
      </c>
      <c r="AA131" s="15">
        <v>80</v>
      </c>
      <c r="AB131" s="15">
        <v>0</v>
      </c>
      <c r="AC131" s="15">
        <v>0</v>
      </c>
      <c r="AD131" s="15">
        <v>0</v>
      </c>
      <c r="AE131" s="15">
        <v>0</v>
      </c>
      <c r="AF131" s="15">
        <v>80</v>
      </c>
      <c r="AG131" s="15" t="s">
        <v>1860</v>
      </c>
      <c r="AH131" s="15" t="s">
        <v>1861</v>
      </c>
      <c r="AI131" s="17">
        <v>0</v>
      </c>
      <c r="AJ131" s="17">
        <v>0</v>
      </c>
      <c r="AK131" s="17">
        <v>0</v>
      </c>
      <c r="AL131" s="17">
        <f>SUM(Table2[[#This Row],[Company Direct Land Through FY17]:[Company Direct Land FY18 and After]])</f>
        <v>0</v>
      </c>
      <c r="AM131" s="17">
        <v>0</v>
      </c>
      <c r="AN131" s="17">
        <v>0</v>
      </c>
      <c r="AO131" s="17">
        <v>0</v>
      </c>
      <c r="AP131" s="18">
        <f>SUM(Table2[[#This Row],[Company Direct Building Through FY17]:[Company Direct Building FY18 and After]])</f>
        <v>0</v>
      </c>
      <c r="AQ131" s="17">
        <v>1226.4000000000001</v>
      </c>
      <c r="AR131" s="17">
        <v>1226.4000000000001</v>
      </c>
      <c r="AS131" s="17">
        <v>0</v>
      </c>
      <c r="AT131" s="18">
        <f>SUM(Table2[[#This Row],[Mortgage Recording Tax Through FY17]:[Mortgage Recording Tax FY18 and After]])</f>
        <v>1226.4000000000001</v>
      </c>
      <c r="AU131" s="17">
        <v>0</v>
      </c>
      <c r="AV131" s="17">
        <v>0</v>
      </c>
      <c r="AW131" s="17">
        <v>0</v>
      </c>
      <c r="AX131" s="18">
        <f>SUM(Table2[[#This Row],[Pilot Savings Through FY17]:[Pilot Savings FY18 and After]])</f>
        <v>0</v>
      </c>
      <c r="AY131" s="17">
        <v>1226.4000000000001</v>
      </c>
      <c r="AZ131" s="17">
        <v>1226.4000000000001</v>
      </c>
      <c r="BA131" s="17">
        <v>0</v>
      </c>
      <c r="BB131" s="18">
        <f>SUM(Table2[[#This Row],[Mortgage Recording Tax Exemption Through FY17]:[Mortgage Recording Tax Exemption FY18 and After]])</f>
        <v>1226.4000000000001</v>
      </c>
      <c r="BC131" s="17">
        <v>248.7157</v>
      </c>
      <c r="BD131" s="17">
        <v>248.7157</v>
      </c>
      <c r="BE131" s="17">
        <v>1533.8583000000001</v>
      </c>
      <c r="BF131" s="18">
        <f>SUM(Table2[[#This Row],[Indirect and Induced Land Through FY17]:[Indirect and Induced Land FY18 and After]])</f>
        <v>1782.5740000000001</v>
      </c>
      <c r="BG131" s="17">
        <v>461.9006</v>
      </c>
      <c r="BH131" s="17">
        <v>461.9006</v>
      </c>
      <c r="BI131" s="17">
        <v>2848.5920999999998</v>
      </c>
      <c r="BJ131" s="18">
        <f>SUM(Table2[[#This Row],[Indirect and Induced Building Through FY17]:[Indirect and Induced Building FY18 and After]])</f>
        <v>3310.4926999999998</v>
      </c>
      <c r="BK131" s="17">
        <v>710.61630000000002</v>
      </c>
      <c r="BL131" s="17">
        <v>710.61630000000002</v>
      </c>
      <c r="BM131" s="17">
        <v>4382.4503999999997</v>
      </c>
      <c r="BN131" s="18">
        <f>SUM(Table2[[#This Row],[TOTAL Real Property Related Taxes Through FY17]:[TOTAL Real Property Related Taxes FY18 and After]])</f>
        <v>5093.0666999999994</v>
      </c>
      <c r="BO131" s="17">
        <v>617.96090000000004</v>
      </c>
      <c r="BP131" s="17">
        <v>617.96090000000004</v>
      </c>
      <c r="BQ131" s="17">
        <v>3088.0255000000002</v>
      </c>
      <c r="BR131" s="18">
        <f>SUM(Table2[[#This Row],[Company Direct Through FY17]:[Company Direct FY18 and After]])</f>
        <v>3705.9864000000002</v>
      </c>
      <c r="BS131" s="17">
        <v>0</v>
      </c>
      <c r="BT131" s="17">
        <v>0</v>
      </c>
      <c r="BU131" s="17">
        <v>0</v>
      </c>
      <c r="BV131" s="18">
        <f>SUM(Table2[[#This Row],[Sales Tax Exemption Through FY17]:[Sales Tax Exemption FY18 and After]])</f>
        <v>0</v>
      </c>
      <c r="BW131" s="17">
        <v>0</v>
      </c>
      <c r="BX131" s="17">
        <v>0</v>
      </c>
      <c r="BY131" s="17">
        <v>0</v>
      </c>
      <c r="BZ131" s="17">
        <f>SUM(Table2[[#This Row],[Energy Tax Savings Through FY17]:[Energy Tax Savings FY18 and After]])</f>
        <v>0</v>
      </c>
      <c r="CA131" s="17">
        <v>29.468800000000002</v>
      </c>
      <c r="CB131" s="17">
        <v>29.468800000000002</v>
      </c>
      <c r="CC131" s="17">
        <v>214.3468</v>
      </c>
      <c r="CD131" s="18">
        <f>SUM(Table2[[#This Row],[Tax Exempt Bond Savings Through FY17]:[Tax Exempt Bond Savings FY18 and After]])</f>
        <v>243.81560000000002</v>
      </c>
      <c r="CE131" s="17">
        <v>711.73559999999998</v>
      </c>
      <c r="CF131" s="17">
        <v>711.73559999999998</v>
      </c>
      <c r="CG131" s="17">
        <v>6178.9210000000003</v>
      </c>
      <c r="CH131" s="18">
        <f>SUM(Table2[[#This Row],[Indirect and Induced Through FY17]:[Indirect and Induced FY18 and After]])</f>
        <v>6890.6566000000003</v>
      </c>
      <c r="CI131" s="17">
        <v>1300.2276999999999</v>
      </c>
      <c r="CJ131" s="17">
        <v>1300.2276999999999</v>
      </c>
      <c r="CK131" s="17">
        <v>9052.5997000000007</v>
      </c>
      <c r="CL131" s="18">
        <f>SUM(Table2[[#This Row],[TOTAL Income Consumption Use Taxes Through FY17]:[TOTAL Income Consumption Use Taxes FY18 and After]])</f>
        <v>10352.8274</v>
      </c>
      <c r="CM131" s="17">
        <v>1255.8688</v>
      </c>
      <c r="CN131" s="17">
        <v>1255.8688</v>
      </c>
      <c r="CO131" s="17">
        <v>214.3468</v>
      </c>
      <c r="CP131" s="18">
        <f>SUM(Table2[[#This Row],[Assistance Provided Through FY17]:[Assistance Provided FY18 and After]])</f>
        <v>1470.2156</v>
      </c>
      <c r="CQ131" s="17">
        <v>0</v>
      </c>
      <c r="CR131" s="17">
        <v>0</v>
      </c>
      <c r="CS131" s="17">
        <v>0</v>
      </c>
      <c r="CT131" s="18">
        <f>SUM(Table2[[#This Row],[Recapture Cancellation Reduction Amount Through FY17]:[Recapture Cancellation Reduction Amount FY18 and After]])</f>
        <v>0</v>
      </c>
      <c r="CU131" s="17">
        <v>0</v>
      </c>
      <c r="CV131" s="17">
        <v>0</v>
      </c>
      <c r="CW131" s="17">
        <v>0</v>
      </c>
      <c r="CX131" s="18">
        <f>SUM(Table2[[#This Row],[Penalty Paid Through FY17]:[Penalty Paid FY18 and After]])</f>
        <v>0</v>
      </c>
      <c r="CY131" s="17">
        <v>1255.8688</v>
      </c>
      <c r="CZ131" s="17">
        <v>1255.8688</v>
      </c>
      <c r="DA131" s="17">
        <v>214.3468</v>
      </c>
      <c r="DB131" s="18">
        <f>SUM(Table2[[#This Row],[TOTAL Assistance Net of Recapture Penalties Through FY17]:[TOTAL Assistance Net of Recapture Penalties FY18 and After]])</f>
        <v>1470.2156</v>
      </c>
      <c r="DC131" s="17">
        <v>1844.3608999999999</v>
      </c>
      <c r="DD131" s="17">
        <v>1844.3608999999999</v>
      </c>
      <c r="DE131" s="17">
        <v>3088.0255000000002</v>
      </c>
      <c r="DF131" s="18">
        <f>SUM(Table2[[#This Row],[Company Direct Tax Revenue Before Assistance Through FY17]:[Company Direct Tax Revenue Before Assistance FY18 and After]])</f>
        <v>4932.3864000000003</v>
      </c>
      <c r="DG131" s="17">
        <v>1422.3518999999999</v>
      </c>
      <c r="DH131" s="17">
        <v>1422.3518999999999</v>
      </c>
      <c r="DI131" s="17">
        <v>10561.3714</v>
      </c>
      <c r="DJ131" s="18">
        <f>SUM(Table2[[#This Row],[Indirect and Induced Tax Revenues Through FY17]:[Indirect and Induced Tax Revenues FY18 and After]])</f>
        <v>11983.7233</v>
      </c>
      <c r="DK131" s="17">
        <v>3266.7127999999998</v>
      </c>
      <c r="DL131" s="17">
        <v>3266.7127999999998</v>
      </c>
      <c r="DM131" s="17">
        <v>13649.3969</v>
      </c>
      <c r="DN131" s="17">
        <f>SUM(Table2[[#This Row],[TOTAL Tax Revenues Before Assistance Through FY17]:[TOTAL Tax Revenues Before Assistance FY18 and After]])</f>
        <v>16916.109700000001</v>
      </c>
      <c r="DO131" s="17">
        <v>2010.8440000000001</v>
      </c>
      <c r="DP131" s="17">
        <v>2010.8440000000001</v>
      </c>
      <c r="DQ131" s="17">
        <v>13435.0501</v>
      </c>
      <c r="DR131" s="20">
        <f>SUM(Table2[[#This Row],[TOTAL Tax Revenues Net of Assistance Recapture and Penalty Through FY17]:[TOTAL Tax Revenues Net of Assistance Recapture and Penalty FY18 and After]])</f>
        <v>15445.894100000001</v>
      </c>
      <c r="DS131" s="20">
        <v>75000</v>
      </c>
      <c r="DT131" s="20">
        <v>0</v>
      </c>
      <c r="DU131" s="20">
        <v>0</v>
      </c>
      <c r="DV131" s="20">
        <v>0</v>
      </c>
      <c r="DW131" s="15">
        <v>0</v>
      </c>
      <c r="DX131" s="15">
        <v>0</v>
      </c>
      <c r="DY131" s="15">
        <v>0</v>
      </c>
      <c r="DZ131" s="15">
        <v>286</v>
      </c>
      <c r="EA131" s="15">
        <v>0</v>
      </c>
      <c r="EB131" s="15">
        <v>0</v>
      </c>
      <c r="EC131" s="15">
        <v>0</v>
      </c>
      <c r="ED131" s="15">
        <v>286</v>
      </c>
      <c r="EE131" s="15">
        <v>0</v>
      </c>
      <c r="EF131" s="15">
        <v>0</v>
      </c>
      <c r="EG131" s="15">
        <v>0</v>
      </c>
      <c r="EH131" s="15">
        <v>100</v>
      </c>
      <c r="EI131" s="15">
        <f>SUM(Table2[[#This Row],[Total Industrial Employees FY17]:[Total Other Employees FY17]])</f>
        <v>286</v>
      </c>
      <c r="EJ131" s="15">
        <f>SUM(Table2[[#This Row],[Number of Industrial Employees Earning More than Living Wage FY17]:[Number of Other Employees Earning More than Living Wage FY17]])</f>
        <v>286</v>
      </c>
      <c r="EK131" s="15">
        <v>100</v>
      </c>
    </row>
    <row r="132" spans="1:141" x14ac:dyDescent="0.2">
      <c r="A132" s="6">
        <v>93389</v>
      </c>
      <c r="B132" s="6" t="s">
        <v>25</v>
      </c>
      <c r="C132" s="7" t="s">
        <v>26</v>
      </c>
      <c r="D132" s="7" t="s">
        <v>9</v>
      </c>
      <c r="E132" s="33">
        <v>33</v>
      </c>
      <c r="F132" s="8" t="s">
        <v>2230</v>
      </c>
      <c r="G132" s="41" t="s">
        <v>1863</v>
      </c>
      <c r="H132" s="35">
        <v>144872</v>
      </c>
      <c r="I132" s="35">
        <v>1788709</v>
      </c>
      <c r="J132" s="39" t="s">
        <v>3328</v>
      </c>
      <c r="K132" s="11" t="s">
        <v>2509</v>
      </c>
      <c r="L132" s="13" t="s">
        <v>2839</v>
      </c>
      <c r="M132" s="13" t="s">
        <v>2840</v>
      </c>
      <c r="N132" s="23">
        <v>0</v>
      </c>
      <c r="O132" s="6" t="s">
        <v>2527</v>
      </c>
      <c r="P132" s="15">
        <v>51</v>
      </c>
      <c r="Q132" s="15">
        <v>0</v>
      </c>
      <c r="R132" s="15">
        <v>3737</v>
      </c>
      <c r="S132" s="15">
        <v>0</v>
      </c>
      <c r="T132" s="15">
        <v>938</v>
      </c>
      <c r="U132" s="15">
        <v>4726</v>
      </c>
      <c r="V132" s="15">
        <v>4629</v>
      </c>
      <c r="W132" s="15">
        <v>0</v>
      </c>
      <c r="X132" s="15">
        <v>4500</v>
      </c>
      <c r="Y132" s="15">
        <v>5000</v>
      </c>
      <c r="Z132" s="15">
        <v>1450</v>
      </c>
      <c r="AA132" s="15">
        <v>51</v>
      </c>
      <c r="AB132" s="15">
        <v>0</v>
      </c>
      <c r="AC132" s="15">
        <v>4</v>
      </c>
      <c r="AD132" s="15">
        <v>2</v>
      </c>
      <c r="AE132" s="15">
        <v>15</v>
      </c>
      <c r="AF132" s="15">
        <v>51</v>
      </c>
      <c r="AG132" s="15" t="s">
        <v>1860</v>
      </c>
      <c r="AH132" s="15" t="s">
        <v>1860</v>
      </c>
      <c r="AI132" s="17">
        <v>1344.2398000000001</v>
      </c>
      <c r="AJ132" s="17">
        <v>21571.329099999999</v>
      </c>
      <c r="AK132" s="17">
        <v>1200.8770999999999</v>
      </c>
      <c r="AL132" s="17">
        <f>SUM(Table2[[#This Row],[Company Direct Land Through FY17]:[Company Direct Land FY18 and After]])</f>
        <v>22772.206200000001</v>
      </c>
      <c r="AM132" s="17">
        <v>11182.8038</v>
      </c>
      <c r="AN132" s="17">
        <v>56980.508199999997</v>
      </c>
      <c r="AO132" s="17">
        <v>9990.1625999999997</v>
      </c>
      <c r="AP132" s="18">
        <f>SUM(Table2[[#This Row],[Company Direct Building Through FY17]:[Company Direct Building FY18 and After]])</f>
        <v>66970.670799999993</v>
      </c>
      <c r="AQ132" s="17">
        <v>0</v>
      </c>
      <c r="AR132" s="17">
        <v>6600</v>
      </c>
      <c r="AS132" s="17">
        <v>0</v>
      </c>
      <c r="AT132" s="18">
        <f>SUM(Table2[[#This Row],[Mortgage Recording Tax Through FY17]:[Mortgage Recording Tax FY18 and After]])</f>
        <v>6600</v>
      </c>
      <c r="AU132" s="17">
        <v>0</v>
      </c>
      <c r="AV132" s="17">
        <v>22247.1266</v>
      </c>
      <c r="AW132" s="17">
        <v>0</v>
      </c>
      <c r="AX132" s="18">
        <f>SUM(Table2[[#This Row],[Pilot Savings Through FY17]:[Pilot Savings FY18 and After]])</f>
        <v>22247.1266</v>
      </c>
      <c r="AY132" s="17">
        <v>0</v>
      </c>
      <c r="AZ132" s="17">
        <v>0</v>
      </c>
      <c r="BA132" s="17">
        <v>0</v>
      </c>
      <c r="BB132" s="18">
        <f>SUM(Table2[[#This Row],[Mortgage Recording Tax Exemption Through FY17]:[Mortgage Recording Tax Exemption FY18 and After]])</f>
        <v>0</v>
      </c>
      <c r="BC132" s="17">
        <v>19446.089499999998</v>
      </c>
      <c r="BD132" s="17">
        <v>142807.77910000001</v>
      </c>
      <c r="BE132" s="17">
        <v>17372.1721</v>
      </c>
      <c r="BF132" s="18">
        <f>SUM(Table2[[#This Row],[Indirect and Induced Land Through FY17]:[Indirect and Induced Land FY18 and After]])</f>
        <v>160179.95120000001</v>
      </c>
      <c r="BG132" s="17">
        <v>36114.1662</v>
      </c>
      <c r="BH132" s="17">
        <v>265214.44650000002</v>
      </c>
      <c r="BI132" s="17">
        <v>32262.6057</v>
      </c>
      <c r="BJ132" s="18">
        <f>SUM(Table2[[#This Row],[Indirect and Induced Building Through FY17]:[Indirect and Induced Building FY18 and After]])</f>
        <v>297477.05220000003</v>
      </c>
      <c r="BK132" s="17">
        <v>68087.299299999999</v>
      </c>
      <c r="BL132" s="17">
        <v>470926.9363</v>
      </c>
      <c r="BM132" s="17">
        <v>60825.817499999997</v>
      </c>
      <c r="BN132" s="18">
        <f>SUM(Table2[[#This Row],[TOTAL Real Property Related Taxes Through FY17]:[TOTAL Real Property Related Taxes FY18 and After]])</f>
        <v>531752.75379999995</v>
      </c>
      <c r="BO132" s="17">
        <v>79427.085000000006</v>
      </c>
      <c r="BP132" s="17">
        <v>963049.10279999999</v>
      </c>
      <c r="BQ132" s="17">
        <v>70956.219800000006</v>
      </c>
      <c r="BR132" s="18">
        <f>SUM(Table2[[#This Row],[Company Direct Through FY17]:[Company Direct FY18 and After]])</f>
        <v>1034005.3226</v>
      </c>
      <c r="BS132" s="17">
        <v>394.7765</v>
      </c>
      <c r="BT132" s="17">
        <v>18819.5713</v>
      </c>
      <c r="BU132" s="17">
        <v>32980.428699999997</v>
      </c>
      <c r="BV132" s="18">
        <f>SUM(Table2[[#This Row],[Sales Tax Exemption Through FY17]:[Sales Tax Exemption FY18 and After]])</f>
        <v>51800</v>
      </c>
      <c r="BW132" s="17">
        <v>0</v>
      </c>
      <c r="BX132" s="17">
        <v>0</v>
      </c>
      <c r="BY132" s="17">
        <v>0</v>
      </c>
      <c r="BZ132" s="17">
        <f>SUM(Table2[[#This Row],[Energy Tax Savings Through FY17]:[Energy Tax Savings FY18 and After]])</f>
        <v>0</v>
      </c>
      <c r="CA132" s="17">
        <v>0</v>
      </c>
      <c r="CB132" s="17">
        <v>0</v>
      </c>
      <c r="CC132" s="17">
        <v>0</v>
      </c>
      <c r="CD132" s="18">
        <f>SUM(Table2[[#This Row],[Tax Exempt Bond Savings Through FY17]:[Tax Exempt Bond Savings FY18 and After]])</f>
        <v>0</v>
      </c>
      <c r="CE132" s="17">
        <v>66566.477700000003</v>
      </c>
      <c r="CF132" s="17">
        <v>522298.75679999997</v>
      </c>
      <c r="CG132" s="17">
        <v>59467.190699999999</v>
      </c>
      <c r="CH132" s="18">
        <f>SUM(Table2[[#This Row],[Indirect and Induced Through FY17]:[Indirect and Induced FY18 and After]])</f>
        <v>581765.94750000001</v>
      </c>
      <c r="CI132" s="17">
        <v>145598.7862</v>
      </c>
      <c r="CJ132" s="17">
        <v>1466528.2882999999</v>
      </c>
      <c r="CK132" s="17">
        <v>97442.981799999994</v>
      </c>
      <c r="CL132" s="18">
        <f>SUM(Table2[[#This Row],[TOTAL Income Consumption Use Taxes Through FY17]:[TOTAL Income Consumption Use Taxes FY18 and After]])</f>
        <v>1563971.2700999998</v>
      </c>
      <c r="CM132" s="17">
        <v>394.7765</v>
      </c>
      <c r="CN132" s="17">
        <v>41066.697899999999</v>
      </c>
      <c r="CO132" s="17">
        <v>32980.428699999997</v>
      </c>
      <c r="CP132" s="18">
        <f>SUM(Table2[[#This Row],[Assistance Provided Through FY17]:[Assistance Provided FY18 and After]])</f>
        <v>74047.126599999989</v>
      </c>
      <c r="CQ132" s="17">
        <v>0</v>
      </c>
      <c r="CR132" s="17">
        <v>218.81379999999999</v>
      </c>
      <c r="CS132" s="17">
        <v>0</v>
      </c>
      <c r="CT132" s="18">
        <f>SUM(Table2[[#This Row],[Recapture Cancellation Reduction Amount Through FY17]:[Recapture Cancellation Reduction Amount FY18 and After]])</f>
        <v>218.81379999999999</v>
      </c>
      <c r="CU132" s="17">
        <v>0</v>
      </c>
      <c r="CV132" s="17">
        <v>0</v>
      </c>
      <c r="CW132" s="17">
        <v>0</v>
      </c>
      <c r="CX132" s="18">
        <f>SUM(Table2[[#This Row],[Penalty Paid Through FY17]:[Penalty Paid FY18 and After]])</f>
        <v>0</v>
      </c>
      <c r="CY132" s="17">
        <v>394.7765</v>
      </c>
      <c r="CZ132" s="17">
        <v>40847.884100000003</v>
      </c>
      <c r="DA132" s="17">
        <v>32980.428699999997</v>
      </c>
      <c r="DB132" s="18">
        <f>SUM(Table2[[#This Row],[TOTAL Assistance Net of Recapture Penalties Through FY17]:[TOTAL Assistance Net of Recapture Penalties FY18 and After]])</f>
        <v>73828.3128</v>
      </c>
      <c r="DC132" s="17">
        <v>91954.128599999996</v>
      </c>
      <c r="DD132" s="17">
        <v>1048200.9401</v>
      </c>
      <c r="DE132" s="17">
        <v>82147.2595</v>
      </c>
      <c r="DF132" s="18">
        <f>SUM(Table2[[#This Row],[Company Direct Tax Revenue Before Assistance Through FY17]:[Company Direct Tax Revenue Before Assistance FY18 and After]])</f>
        <v>1130348.1995999999</v>
      </c>
      <c r="DG132" s="17">
        <v>122126.7334</v>
      </c>
      <c r="DH132" s="17">
        <v>930320.98239999998</v>
      </c>
      <c r="DI132" s="17">
        <v>109101.9685</v>
      </c>
      <c r="DJ132" s="18">
        <f>SUM(Table2[[#This Row],[Indirect and Induced Tax Revenues Through FY17]:[Indirect and Induced Tax Revenues FY18 and After]])</f>
        <v>1039422.9508999999</v>
      </c>
      <c r="DK132" s="17">
        <v>214080.86199999999</v>
      </c>
      <c r="DL132" s="17">
        <v>1978521.9225000001</v>
      </c>
      <c r="DM132" s="17">
        <v>191249.228</v>
      </c>
      <c r="DN132" s="17">
        <f>SUM(Table2[[#This Row],[TOTAL Tax Revenues Before Assistance Through FY17]:[TOTAL Tax Revenues Before Assistance FY18 and After]])</f>
        <v>2169771.1505</v>
      </c>
      <c r="DO132" s="17">
        <v>213686.08549999999</v>
      </c>
      <c r="DP132" s="17">
        <v>1937674.0384</v>
      </c>
      <c r="DQ132" s="17">
        <v>158268.79930000001</v>
      </c>
      <c r="DR132" s="20">
        <f>SUM(Table2[[#This Row],[TOTAL Tax Revenues Net of Assistance Recapture and Penalty Through FY17]:[TOTAL Tax Revenues Net of Assistance Recapture and Penalty FY18 and After]])</f>
        <v>2095942.8377</v>
      </c>
      <c r="DS132" s="20">
        <v>0</v>
      </c>
      <c r="DT132" s="20">
        <v>0</v>
      </c>
      <c r="DU132" s="20">
        <v>0</v>
      </c>
      <c r="DV132" s="20">
        <v>0</v>
      </c>
      <c r="DW132" s="15">
        <v>0</v>
      </c>
      <c r="DX132" s="15">
        <v>0</v>
      </c>
      <c r="DY132" s="15">
        <v>0</v>
      </c>
      <c r="DZ132" s="15">
        <v>0</v>
      </c>
      <c r="EA132" s="15">
        <v>0</v>
      </c>
      <c r="EB132" s="15">
        <v>0</v>
      </c>
      <c r="EC132" s="15">
        <v>0</v>
      </c>
      <c r="ED132" s="15">
        <v>0</v>
      </c>
      <c r="EE132" s="15">
        <v>0</v>
      </c>
      <c r="EF132" s="15">
        <v>0</v>
      </c>
      <c r="EG132" s="15">
        <v>0</v>
      </c>
      <c r="EH132" s="15">
        <v>0</v>
      </c>
      <c r="EI132" s="15">
        <f>SUM(Table2[[#This Row],[Total Industrial Employees FY17]:[Total Other Employees FY17]])</f>
        <v>0</v>
      </c>
      <c r="EJ132" s="15">
        <f>SUM(Table2[[#This Row],[Number of Industrial Employees Earning More than Living Wage FY17]:[Number of Other Employees Earning More than Living Wage FY17]])</f>
        <v>0</v>
      </c>
      <c r="EK132" s="15">
        <v>0</v>
      </c>
    </row>
    <row r="133" spans="1:141" x14ac:dyDescent="0.2">
      <c r="A133" s="6">
        <v>92697</v>
      </c>
      <c r="B133" s="6" t="s">
        <v>199</v>
      </c>
      <c r="C133" s="7" t="s">
        <v>1726</v>
      </c>
      <c r="D133" s="7" t="s">
        <v>19</v>
      </c>
      <c r="E133" s="33">
        <v>5</v>
      </c>
      <c r="F133" s="8" t="s">
        <v>2022</v>
      </c>
      <c r="G133" s="41" t="s">
        <v>1863</v>
      </c>
      <c r="H133" s="35">
        <v>49603</v>
      </c>
      <c r="I133" s="35">
        <v>53983</v>
      </c>
      <c r="J133" s="39" t="s">
        <v>3204</v>
      </c>
      <c r="K133" s="11" t="s">
        <v>2519</v>
      </c>
      <c r="L133" s="13" t="s">
        <v>2612</v>
      </c>
      <c r="M133" s="13" t="s">
        <v>2613</v>
      </c>
      <c r="N133" s="23">
        <v>18250000</v>
      </c>
      <c r="O133" s="6" t="s">
        <v>2518</v>
      </c>
      <c r="P133" s="15">
        <v>0</v>
      </c>
      <c r="Q133" s="15">
        <v>0</v>
      </c>
      <c r="R133" s="15">
        <v>110</v>
      </c>
      <c r="S133" s="15">
        <v>0</v>
      </c>
      <c r="T133" s="15">
        <v>0</v>
      </c>
      <c r="U133" s="15">
        <v>110</v>
      </c>
      <c r="V133" s="15">
        <v>110</v>
      </c>
      <c r="W133" s="15">
        <v>0</v>
      </c>
      <c r="X133" s="15">
        <v>0</v>
      </c>
      <c r="Y133" s="15">
        <v>68</v>
      </c>
      <c r="Z133" s="15">
        <v>30</v>
      </c>
      <c r="AA133" s="15">
        <v>78</v>
      </c>
      <c r="AB133" s="15">
        <v>0</v>
      </c>
      <c r="AC133" s="15">
        <v>0</v>
      </c>
      <c r="AD133" s="15">
        <v>0</v>
      </c>
      <c r="AE133" s="15">
        <v>0</v>
      </c>
      <c r="AF133" s="15">
        <v>78</v>
      </c>
      <c r="AG133" s="15" t="s">
        <v>1860</v>
      </c>
      <c r="AH133" s="15" t="s">
        <v>1860</v>
      </c>
      <c r="AI133" s="17">
        <v>0</v>
      </c>
      <c r="AJ133" s="17">
        <v>0</v>
      </c>
      <c r="AK133" s="17">
        <v>0</v>
      </c>
      <c r="AL133" s="17">
        <f>SUM(Table2[[#This Row],[Company Direct Land Through FY17]:[Company Direct Land FY18 and After]])</f>
        <v>0</v>
      </c>
      <c r="AM133" s="17">
        <v>0</v>
      </c>
      <c r="AN133" s="17">
        <v>0</v>
      </c>
      <c r="AO133" s="17">
        <v>0</v>
      </c>
      <c r="AP133" s="18">
        <f>SUM(Table2[[#This Row],[Company Direct Building Through FY17]:[Company Direct Building FY18 and After]])</f>
        <v>0</v>
      </c>
      <c r="AQ133" s="17">
        <v>0</v>
      </c>
      <c r="AR133" s="17">
        <v>320.19630000000001</v>
      </c>
      <c r="AS133" s="17">
        <v>0</v>
      </c>
      <c r="AT133" s="18">
        <f>SUM(Table2[[#This Row],[Mortgage Recording Tax Through FY17]:[Mortgage Recording Tax FY18 and After]])</f>
        <v>320.19630000000001</v>
      </c>
      <c r="AU133" s="17">
        <v>0</v>
      </c>
      <c r="AV133" s="17">
        <v>0</v>
      </c>
      <c r="AW133" s="17">
        <v>0</v>
      </c>
      <c r="AX133" s="18">
        <f>SUM(Table2[[#This Row],[Pilot Savings Through FY17]:[Pilot Savings FY18 and After]])</f>
        <v>0</v>
      </c>
      <c r="AY133" s="17">
        <v>0</v>
      </c>
      <c r="AZ133" s="17">
        <v>320.19630000000001</v>
      </c>
      <c r="BA133" s="17">
        <v>0</v>
      </c>
      <c r="BB133" s="18">
        <f>SUM(Table2[[#This Row],[Mortgage Recording Tax Exemption Through FY17]:[Mortgage Recording Tax Exemption FY18 and After]])</f>
        <v>320.19630000000001</v>
      </c>
      <c r="BC133" s="17">
        <v>73.245800000000003</v>
      </c>
      <c r="BD133" s="17">
        <v>712.04010000000005</v>
      </c>
      <c r="BE133" s="17">
        <v>297.82</v>
      </c>
      <c r="BF133" s="18">
        <f>SUM(Table2[[#This Row],[Indirect and Induced Land Through FY17]:[Indirect and Induced Land FY18 and After]])</f>
        <v>1009.8601000000001</v>
      </c>
      <c r="BG133" s="17">
        <v>136.02780000000001</v>
      </c>
      <c r="BH133" s="17">
        <v>1322.3603000000001</v>
      </c>
      <c r="BI133" s="17">
        <v>553.09410000000003</v>
      </c>
      <c r="BJ133" s="18">
        <f>SUM(Table2[[#This Row],[Indirect and Induced Building Through FY17]:[Indirect and Induced Building FY18 and After]])</f>
        <v>1875.4544000000001</v>
      </c>
      <c r="BK133" s="17">
        <v>209.27359999999999</v>
      </c>
      <c r="BL133" s="17">
        <v>2034.4004</v>
      </c>
      <c r="BM133" s="17">
        <v>850.91409999999996</v>
      </c>
      <c r="BN133" s="18">
        <f>SUM(Table2[[#This Row],[TOTAL Real Property Related Taxes Through FY17]:[TOTAL Real Property Related Taxes FY18 and After]])</f>
        <v>2885.3145</v>
      </c>
      <c r="BO133" s="17">
        <v>181.98740000000001</v>
      </c>
      <c r="BP133" s="17">
        <v>1950.7918999999999</v>
      </c>
      <c r="BQ133" s="17">
        <v>739.96690000000001</v>
      </c>
      <c r="BR133" s="18">
        <f>SUM(Table2[[#This Row],[Company Direct Through FY17]:[Company Direct FY18 and After]])</f>
        <v>2690.7588000000001</v>
      </c>
      <c r="BS133" s="17">
        <v>0</v>
      </c>
      <c r="BT133" s="17">
        <v>0</v>
      </c>
      <c r="BU133" s="17">
        <v>0</v>
      </c>
      <c r="BV133" s="18">
        <f>SUM(Table2[[#This Row],[Sales Tax Exemption Through FY17]:[Sales Tax Exemption FY18 and After]])</f>
        <v>0</v>
      </c>
      <c r="BW133" s="17">
        <v>0</v>
      </c>
      <c r="BX133" s="17">
        <v>0</v>
      </c>
      <c r="BY133" s="17">
        <v>0</v>
      </c>
      <c r="BZ133" s="17">
        <f>SUM(Table2[[#This Row],[Energy Tax Savings Through FY17]:[Energy Tax Savings FY18 and After]])</f>
        <v>0</v>
      </c>
      <c r="CA133" s="17">
        <v>16.4133</v>
      </c>
      <c r="CB133" s="17">
        <v>186.43369999999999</v>
      </c>
      <c r="CC133" s="17">
        <v>51.920400000000001</v>
      </c>
      <c r="CD133" s="18">
        <f>SUM(Table2[[#This Row],[Tax Exempt Bond Savings Through FY17]:[Tax Exempt Bond Savings FY18 and After]])</f>
        <v>238.35409999999999</v>
      </c>
      <c r="CE133" s="17">
        <v>209.60319999999999</v>
      </c>
      <c r="CF133" s="17">
        <v>2351.6271000000002</v>
      </c>
      <c r="CG133" s="17">
        <v>852.25409999999999</v>
      </c>
      <c r="CH133" s="18">
        <f>SUM(Table2[[#This Row],[Indirect and Induced Through FY17]:[Indirect and Induced FY18 and After]])</f>
        <v>3203.8812000000003</v>
      </c>
      <c r="CI133" s="17">
        <v>375.1773</v>
      </c>
      <c r="CJ133" s="17">
        <v>4115.9853000000003</v>
      </c>
      <c r="CK133" s="17">
        <v>1540.3006</v>
      </c>
      <c r="CL133" s="18">
        <f>SUM(Table2[[#This Row],[TOTAL Income Consumption Use Taxes Through FY17]:[TOTAL Income Consumption Use Taxes FY18 and After]])</f>
        <v>5656.2859000000008</v>
      </c>
      <c r="CM133" s="17">
        <v>16.4133</v>
      </c>
      <c r="CN133" s="17">
        <v>506.63</v>
      </c>
      <c r="CO133" s="17">
        <v>51.920400000000001</v>
      </c>
      <c r="CP133" s="18">
        <f>SUM(Table2[[#This Row],[Assistance Provided Through FY17]:[Assistance Provided FY18 and After]])</f>
        <v>558.55039999999997</v>
      </c>
      <c r="CQ133" s="17">
        <v>0</v>
      </c>
      <c r="CR133" s="17">
        <v>0</v>
      </c>
      <c r="CS133" s="17">
        <v>0</v>
      </c>
      <c r="CT133" s="18">
        <f>SUM(Table2[[#This Row],[Recapture Cancellation Reduction Amount Through FY17]:[Recapture Cancellation Reduction Amount FY18 and After]])</f>
        <v>0</v>
      </c>
      <c r="CU133" s="17">
        <v>0</v>
      </c>
      <c r="CV133" s="17">
        <v>0</v>
      </c>
      <c r="CW133" s="17">
        <v>0</v>
      </c>
      <c r="CX133" s="18">
        <f>SUM(Table2[[#This Row],[Penalty Paid Through FY17]:[Penalty Paid FY18 and After]])</f>
        <v>0</v>
      </c>
      <c r="CY133" s="17">
        <v>16.4133</v>
      </c>
      <c r="CZ133" s="17">
        <v>506.63</v>
      </c>
      <c r="DA133" s="17">
        <v>51.920400000000001</v>
      </c>
      <c r="DB133" s="18">
        <f>SUM(Table2[[#This Row],[TOTAL Assistance Net of Recapture Penalties Through FY17]:[TOTAL Assistance Net of Recapture Penalties FY18 and After]])</f>
        <v>558.55039999999997</v>
      </c>
      <c r="DC133" s="17">
        <v>181.98740000000001</v>
      </c>
      <c r="DD133" s="17">
        <v>2270.9881999999998</v>
      </c>
      <c r="DE133" s="17">
        <v>739.96690000000001</v>
      </c>
      <c r="DF133" s="18">
        <f>SUM(Table2[[#This Row],[Company Direct Tax Revenue Before Assistance Through FY17]:[Company Direct Tax Revenue Before Assistance FY18 and After]])</f>
        <v>3010.9550999999997</v>
      </c>
      <c r="DG133" s="17">
        <v>418.8768</v>
      </c>
      <c r="DH133" s="17">
        <v>4386.0275000000001</v>
      </c>
      <c r="DI133" s="17">
        <v>1703.1682000000001</v>
      </c>
      <c r="DJ133" s="18">
        <f>SUM(Table2[[#This Row],[Indirect and Induced Tax Revenues Through FY17]:[Indirect and Induced Tax Revenues FY18 and After]])</f>
        <v>6089.1957000000002</v>
      </c>
      <c r="DK133" s="17">
        <v>600.86419999999998</v>
      </c>
      <c r="DL133" s="17">
        <v>6657.0156999999999</v>
      </c>
      <c r="DM133" s="17">
        <v>2443.1351</v>
      </c>
      <c r="DN133" s="17">
        <f>SUM(Table2[[#This Row],[TOTAL Tax Revenues Before Assistance Through FY17]:[TOTAL Tax Revenues Before Assistance FY18 and After]])</f>
        <v>9100.1507999999994</v>
      </c>
      <c r="DO133" s="17">
        <v>584.45090000000005</v>
      </c>
      <c r="DP133" s="17">
        <v>6150.3856999999998</v>
      </c>
      <c r="DQ133" s="17">
        <v>2391.2147</v>
      </c>
      <c r="DR133" s="20">
        <f>SUM(Table2[[#This Row],[TOTAL Tax Revenues Net of Assistance Recapture and Penalty Through FY17]:[TOTAL Tax Revenues Net of Assistance Recapture and Penalty FY18 and After]])</f>
        <v>8541.6003999999994</v>
      </c>
      <c r="DS133" s="20">
        <v>0</v>
      </c>
      <c r="DT133" s="20">
        <v>0</v>
      </c>
      <c r="DU133" s="20">
        <v>0</v>
      </c>
      <c r="DV133" s="20">
        <v>0</v>
      </c>
      <c r="DW133" s="15">
        <v>0</v>
      </c>
      <c r="DX133" s="15">
        <v>0</v>
      </c>
      <c r="DY133" s="15">
        <v>0</v>
      </c>
      <c r="DZ133" s="15">
        <v>110</v>
      </c>
      <c r="EA133" s="15">
        <v>0</v>
      </c>
      <c r="EB133" s="15">
        <v>0</v>
      </c>
      <c r="EC133" s="15">
        <v>0</v>
      </c>
      <c r="ED133" s="15">
        <v>110</v>
      </c>
      <c r="EE133" s="15">
        <v>0</v>
      </c>
      <c r="EF133" s="15">
        <v>0</v>
      </c>
      <c r="EG133" s="15">
        <v>0</v>
      </c>
      <c r="EH133" s="15">
        <v>100</v>
      </c>
      <c r="EI133" s="15">
        <f>SUM(Table2[[#This Row],[Total Industrial Employees FY17]:[Total Other Employees FY17]])</f>
        <v>110</v>
      </c>
      <c r="EJ133" s="15">
        <f>SUM(Table2[[#This Row],[Number of Industrial Employees Earning More than Living Wage FY17]:[Number of Other Employees Earning More than Living Wage FY17]])</f>
        <v>110</v>
      </c>
      <c r="EK133" s="15">
        <v>100</v>
      </c>
    </row>
    <row r="134" spans="1:141" x14ac:dyDescent="0.2">
      <c r="A134" s="6">
        <v>94076</v>
      </c>
      <c r="B134" s="6" t="s">
        <v>1598</v>
      </c>
      <c r="C134" s="7" t="s">
        <v>1642</v>
      </c>
      <c r="D134" s="7" t="s">
        <v>6</v>
      </c>
      <c r="E134" s="33">
        <v>17</v>
      </c>
      <c r="F134" s="8" t="s">
        <v>2404</v>
      </c>
      <c r="G134" s="41" t="s">
        <v>1994</v>
      </c>
      <c r="H134" s="35">
        <v>14590</v>
      </c>
      <c r="I134" s="35">
        <v>72000</v>
      </c>
      <c r="J134" s="39" t="s">
        <v>3240</v>
      </c>
      <c r="K134" s="11" t="s">
        <v>2804</v>
      </c>
      <c r="L134" s="13" t="s">
        <v>3092</v>
      </c>
      <c r="M134" s="13" t="s">
        <v>3093</v>
      </c>
      <c r="N134" s="23">
        <v>37205000</v>
      </c>
      <c r="O134" s="6" t="s">
        <v>2503</v>
      </c>
      <c r="P134" s="15">
        <v>0</v>
      </c>
      <c r="Q134" s="15">
        <v>0</v>
      </c>
      <c r="R134" s="15">
        <v>0</v>
      </c>
      <c r="S134" s="15">
        <v>0</v>
      </c>
      <c r="T134" s="15">
        <v>0</v>
      </c>
      <c r="U134" s="15">
        <v>0</v>
      </c>
      <c r="V134" s="15">
        <v>0</v>
      </c>
      <c r="W134" s="15">
        <v>0</v>
      </c>
      <c r="X134" s="15">
        <v>0</v>
      </c>
      <c r="Y134" s="15">
        <v>42</v>
      </c>
      <c r="Z134" s="15">
        <v>6</v>
      </c>
      <c r="AA134" s="15">
        <v>0</v>
      </c>
      <c r="AB134" s="15">
        <v>0</v>
      </c>
      <c r="AC134" s="15">
        <v>0</v>
      </c>
      <c r="AD134" s="15">
        <v>0</v>
      </c>
      <c r="AE134" s="15">
        <v>0</v>
      </c>
      <c r="AF134" s="15">
        <v>0</v>
      </c>
      <c r="AG134" s="15" t="s">
        <v>1861</v>
      </c>
      <c r="AH134" s="15" t="s">
        <v>1861</v>
      </c>
      <c r="AI134" s="17">
        <v>0</v>
      </c>
      <c r="AJ134" s="17">
        <v>0</v>
      </c>
      <c r="AK134" s="17">
        <v>0</v>
      </c>
      <c r="AL134" s="17">
        <f>SUM(Table2[[#This Row],[Company Direct Land Through FY17]:[Company Direct Land FY18 and After]])</f>
        <v>0</v>
      </c>
      <c r="AM134" s="17">
        <v>0</v>
      </c>
      <c r="AN134" s="17">
        <v>0</v>
      </c>
      <c r="AO134" s="17">
        <v>0</v>
      </c>
      <c r="AP134" s="18">
        <f>SUM(Table2[[#This Row],[Company Direct Building Through FY17]:[Company Direct Building FY18 and After]])</f>
        <v>0</v>
      </c>
      <c r="AQ134" s="17">
        <v>0</v>
      </c>
      <c r="AR134" s="17">
        <v>0</v>
      </c>
      <c r="AS134" s="17">
        <v>0</v>
      </c>
      <c r="AT134" s="18">
        <f>SUM(Table2[[#This Row],[Mortgage Recording Tax Through FY17]:[Mortgage Recording Tax FY18 and After]])</f>
        <v>0</v>
      </c>
      <c r="AU134" s="17">
        <v>0</v>
      </c>
      <c r="AV134" s="17">
        <v>0</v>
      </c>
      <c r="AW134" s="17">
        <v>0</v>
      </c>
      <c r="AX134" s="18">
        <f>SUM(Table2[[#This Row],[Pilot Savings Through FY17]:[Pilot Savings FY18 and After]])</f>
        <v>0</v>
      </c>
      <c r="AY134" s="17">
        <v>0</v>
      </c>
      <c r="AZ134" s="17">
        <v>0</v>
      </c>
      <c r="BA134" s="17">
        <v>0</v>
      </c>
      <c r="BB134" s="18">
        <f>SUM(Table2[[#This Row],[Mortgage Recording Tax Exemption Through FY17]:[Mortgage Recording Tax Exemption FY18 and After]])</f>
        <v>0</v>
      </c>
      <c r="BC134" s="17">
        <v>0</v>
      </c>
      <c r="BD134" s="17">
        <v>0</v>
      </c>
      <c r="BE134" s="17">
        <v>0</v>
      </c>
      <c r="BF134" s="18">
        <f>SUM(Table2[[#This Row],[Indirect and Induced Land Through FY17]:[Indirect and Induced Land FY18 and After]])</f>
        <v>0</v>
      </c>
      <c r="BG134" s="17">
        <v>0</v>
      </c>
      <c r="BH134" s="17">
        <v>0</v>
      </c>
      <c r="BI134" s="17">
        <v>0</v>
      </c>
      <c r="BJ134" s="18">
        <f>SUM(Table2[[#This Row],[Indirect and Induced Building Through FY17]:[Indirect and Induced Building FY18 and After]])</f>
        <v>0</v>
      </c>
      <c r="BK134" s="17">
        <v>0</v>
      </c>
      <c r="BL134" s="17">
        <v>0</v>
      </c>
      <c r="BM134" s="17">
        <v>0</v>
      </c>
      <c r="BN134" s="18">
        <f>SUM(Table2[[#This Row],[TOTAL Real Property Related Taxes Through FY17]:[TOTAL Real Property Related Taxes FY18 and After]])</f>
        <v>0</v>
      </c>
      <c r="BO134" s="17">
        <v>0</v>
      </c>
      <c r="BP134" s="17">
        <v>0</v>
      </c>
      <c r="BQ134" s="17">
        <v>0</v>
      </c>
      <c r="BR134" s="18">
        <f>SUM(Table2[[#This Row],[Company Direct Through FY17]:[Company Direct FY18 and After]])</f>
        <v>0</v>
      </c>
      <c r="BS134" s="17">
        <v>0</v>
      </c>
      <c r="BT134" s="17">
        <v>0</v>
      </c>
      <c r="BU134" s="17">
        <v>0</v>
      </c>
      <c r="BV134" s="18">
        <f>SUM(Table2[[#This Row],[Sales Tax Exemption Through FY17]:[Sales Tax Exemption FY18 and After]])</f>
        <v>0</v>
      </c>
      <c r="BW134" s="17">
        <v>0</v>
      </c>
      <c r="BX134" s="17">
        <v>0</v>
      </c>
      <c r="BY134" s="17">
        <v>0</v>
      </c>
      <c r="BZ134" s="17">
        <f>SUM(Table2[[#This Row],[Energy Tax Savings Through FY17]:[Energy Tax Savings FY18 and After]])</f>
        <v>0</v>
      </c>
      <c r="CA134" s="17">
        <v>18.795100000000001</v>
      </c>
      <c r="CB134" s="17">
        <v>27.087</v>
      </c>
      <c r="CC134" s="17">
        <v>234.2457</v>
      </c>
      <c r="CD134" s="18">
        <f>SUM(Table2[[#This Row],[Tax Exempt Bond Savings Through FY17]:[Tax Exempt Bond Savings FY18 and After]])</f>
        <v>261.33269999999999</v>
      </c>
      <c r="CE134" s="17">
        <v>0</v>
      </c>
      <c r="CF134" s="17">
        <v>0</v>
      </c>
      <c r="CG134" s="17">
        <v>0</v>
      </c>
      <c r="CH134" s="18">
        <f>SUM(Table2[[#This Row],[Indirect and Induced Through FY17]:[Indirect and Induced FY18 and After]])</f>
        <v>0</v>
      </c>
      <c r="CI134" s="17">
        <v>-18.795100000000001</v>
      </c>
      <c r="CJ134" s="17">
        <v>-27.087</v>
      </c>
      <c r="CK134" s="17">
        <v>-234.2457</v>
      </c>
      <c r="CL134" s="18">
        <f>SUM(Table2[[#This Row],[TOTAL Income Consumption Use Taxes Through FY17]:[TOTAL Income Consumption Use Taxes FY18 and After]])</f>
        <v>-261.33269999999999</v>
      </c>
      <c r="CM134" s="17">
        <v>18.795100000000001</v>
      </c>
      <c r="CN134" s="17">
        <v>27.087</v>
      </c>
      <c r="CO134" s="17">
        <v>234.2457</v>
      </c>
      <c r="CP134" s="18">
        <f>SUM(Table2[[#This Row],[Assistance Provided Through FY17]:[Assistance Provided FY18 and After]])</f>
        <v>261.33269999999999</v>
      </c>
      <c r="CQ134" s="17">
        <v>0</v>
      </c>
      <c r="CR134" s="17">
        <v>0</v>
      </c>
      <c r="CS134" s="17">
        <v>0</v>
      </c>
      <c r="CT134" s="18">
        <f>SUM(Table2[[#This Row],[Recapture Cancellation Reduction Amount Through FY17]:[Recapture Cancellation Reduction Amount FY18 and After]])</f>
        <v>0</v>
      </c>
      <c r="CU134" s="17">
        <v>0</v>
      </c>
      <c r="CV134" s="17">
        <v>0</v>
      </c>
      <c r="CW134" s="17">
        <v>0</v>
      </c>
      <c r="CX134" s="18">
        <f>SUM(Table2[[#This Row],[Penalty Paid Through FY17]:[Penalty Paid FY18 and After]])</f>
        <v>0</v>
      </c>
      <c r="CY134" s="17">
        <v>18.795100000000001</v>
      </c>
      <c r="CZ134" s="17">
        <v>27.087</v>
      </c>
      <c r="DA134" s="17">
        <v>234.2457</v>
      </c>
      <c r="DB134" s="18">
        <f>SUM(Table2[[#This Row],[TOTAL Assistance Net of Recapture Penalties Through FY17]:[TOTAL Assistance Net of Recapture Penalties FY18 and After]])</f>
        <v>261.33269999999999</v>
      </c>
      <c r="DC134" s="17">
        <v>0</v>
      </c>
      <c r="DD134" s="17">
        <v>0</v>
      </c>
      <c r="DE134" s="17">
        <v>0</v>
      </c>
      <c r="DF134" s="18">
        <f>SUM(Table2[[#This Row],[Company Direct Tax Revenue Before Assistance Through FY17]:[Company Direct Tax Revenue Before Assistance FY18 and After]])</f>
        <v>0</v>
      </c>
      <c r="DG134" s="17">
        <v>0</v>
      </c>
      <c r="DH134" s="17">
        <v>0</v>
      </c>
      <c r="DI134" s="17">
        <v>0</v>
      </c>
      <c r="DJ134" s="18">
        <f>SUM(Table2[[#This Row],[Indirect and Induced Tax Revenues Through FY17]:[Indirect and Induced Tax Revenues FY18 and After]])</f>
        <v>0</v>
      </c>
      <c r="DK134" s="17">
        <v>0</v>
      </c>
      <c r="DL134" s="17">
        <v>0</v>
      </c>
      <c r="DM134" s="17">
        <v>0</v>
      </c>
      <c r="DN134" s="17">
        <f>SUM(Table2[[#This Row],[TOTAL Tax Revenues Before Assistance Through FY17]:[TOTAL Tax Revenues Before Assistance FY18 and After]])</f>
        <v>0</v>
      </c>
      <c r="DO134" s="17">
        <v>-18.795100000000001</v>
      </c>
      <c r="DP134" s="17">
        <v>-27.087</v>
      </c>
      <c r="DQ134" s="17">
        <v>-234.2457</v>
      </c>
      <c r="DR134" s="20">
        <f>SUM(Table2[[#This Row],[TOTAL Tax Revenues Net of Assistance Recapture and Penalty Through FY17]:[TOTAL Tax Revenues Net of Assistance Recapture and Penalty FY18 and After]])</f>
        <v>-261.33269999999999</v>
      </c>
      <c r="DS134" s="20">
        <v>0</v>
      </c>
      <c r="DT134" s="20">
        <v>0</v>
      </c>
      <c r="DU134" s="20">
        <v>0</v>
      </c>
      <c r="DV134" s="20">
        <v>0</v>
      </c>
      <c r="DW134" s="15">
        <v>0</v>
      </c>
      <c r="DX134" s="15">
        <v>0</v>
      </c>
      <c r="DY134" s="15">
        <v>0</v>
      </c>
      <c r="DZ134" s="15">
        <v>0</v>
      </c>
      <c r="EA134" s="15">
        <v>0</v>
      </c>
      <c r="EB134" s="15">
        <v>0</v>
      </c>
      <c r="EC134" s="15">
        <v>0</v>
      </c>
      <c r="ED134" s="15">
        <v>0</v>
      </c>
      <c r="EE134" s="15">
        <v>0</v>
      </c>
      <c r="EF134" s="15">
        <v>0</v>
      </c>
      <c r="EG134" s="15">
        <v>0</v>
      </c>
      <c r="EH134" s="15">
        <v>0</v>
      </c>
      <c r="EI134" s="15">
        <f>SUM(Table2[[#This Row],[Total Industrial Employees FY17]:[Total Other Employees FY17]])</f>
        <v>0</v>
      </c>
      <c r="EJ134" s="15">
        <f>SUM(Table2[[#This Row],[Number of Industrial Employees Earning More than Living Wage FY17]:[Number of Other Employees Earning More than Living Wage FY17]])</f>
        <v>0</v>
      </c>
      <c r="EK134" s="15">
        <v>0</v>
      </c>
    </row>
    <row r="135" spans="1:141" x14ac:dyDescent="0.2">
      <c r="A135" s="6">
        <v>92377</v>
      </c>
      <c r="B135" s="6" t="s">
        <v>143</v>
      </c>
      <c r="C135" s="7" t="s">
        <v>144</v>
      </c>
      <c r="D135" s="7" t="s">
        <v>19</v>
      </c>
      <c r="E135" s="33">
        <v>2</v>
      </c>
      <c r="F135" s="8" t="s">
        <v>1926</v>
      </c>
      <c r="G135" s="41" t="s">
        <v>1927</v>
      </c>
      <c r="H135" s="35">
        <v>13224</v>
      </c>
      <c r="I135" s="35">
        <v>66996</v>
      </c>
      <c r="J135" s="39" t="s">
        <v>3204</v>
      </c>
      <c r="K135" s="11" t="s">
        <v>2519</v>
      </c>
      <c r="L135" s="13" t="s">
        <v>2522</v>
      </c>
      <c r="M135" s="13" t="s">
        <v>2523</v>
      </c>
      <c r="N135" s="23">
        <v>22000000</v>
      </c>
      <c r="O135" s="6" t="s">
        <v>2518</v>
      </c>
      <c r="P135" s="15">
        <v>1</v>
      </c>
      <c r="Q135" s="15">
        <v>0</v>
      </c>
      <c r="R135" s="15">
        <v>168</v>
      </c>
      <c r="S135" s="15">
        <v>3</v>
      </c>
      <c r="T135" s="15">
        <v>0</v>
      </c>
      <c r="U135" s="15">
        <v>172</v>
      </c>
      <c r="V135" s="15">
        <v>171</v>
      </c>
      <c r="W135" s="15">
        <v>0</v>
      </c>
      <c r="X135" s="15">
        <v>0</v>
      </c>
      <c r="Y135" s="15">
        <v>0</v>
      </c>
      <c r="Z135" s="15">
        <v>67</v>
      </c>
      <c r="AA135" s="15">
        <v>74</v>
      </c>
      <c r="AB135" s="15">
        <v>0</v>
      </c>
      <c r="AC135" s="15">
        <v>0</v>
      </c>
      <c r="AD135" s="15">
        <v>0</v>
      </c>
      <c r="AE135" s="15">
        <v>0</v>
      </c>
      <c r="AF135" s="15">
        <v>74</v>
      </c>
      <c r="AG135" s="15" t="s">
        <v>1860</v>
      </c>
      <c r="AH135" s="15" t="s">
        <v>1861</v>
      </c>
      <c r="AI135" s="17">
        <v>0</v>
      </c>
      <c r="AJ135" s="17">
        <v>0</v>
      </c>
      <c r="AK135" s="17">
        <v>0</v>
      </c>
      <c r="AL135" s="17">
        <f>SUM(Table2[[#This Row],[Company Direct Land Through FY17]:[Company Direct Land FY18 and After]])</f>
        <v>0</v>
      </c>
      <c r="AM135" s="17">
        <v>0</v>
      </c>
      <c r="AN135" s="17">
        <v>0</v>
      </c>
      <c r="AO135" s="17">
        <v>0</v>
      </c>
      <c r="AP135" s="18">
        <f>SUM(Table2[[#This Row],[Company Direct Building Through FY17]:[Company Direct Building FY18 and After]])</f>
        <v>0</v>
      </c>
      <c r="AQ135" s="17">
        <v>0</v>
      </c>
      <c r="AR135" s="17">
        <v>385.99</v>
      </c>
      <c r="AS135" s="17">
        <v>0</v>
      </c>
      <c r="AT135" s="18">
        <f>SUM(Table2[[#This Row],[Mortgage Recording Tax Through FY17]:[Mortgage Recording Tax FY18 and After]])</f>
        <v>385.99</v>
      </c>
      <c r="AU135" s="17">
        <v>0</v>
      </c>
      <c r="AV135" s="17">
        <v>0</v>
      </c>
      <c r="AW135" s="17">
        <v>0</v>
      </c>
      <c r="AX135" s="18">
        <f>SUM(Table2[[#This Row],[Pilot Savings Through FY17]:[Pilot Savings FY18 and After]])</f>
        <v>0</v>
      </c>
      <c r="AY135" s="17">
        <v>0</v>
      </c>
      <c r="AZ135" s="17">
        <v>385.99</v>
      </c>
      <c r="BA135" s="17">
        <v>0</v>
      </c>
      <c r="BB135" s="18">
        <f>SUM(Table2[[#This Row],[Mortgage Recording Tax Exemption Through FY17]:[Mortgage Recording Tax Exemption FY18 and After]])</f>
        <v>385.99</v>
      </c>
      <c r="BC135" s="17">
        <v>113.86409999999999</v>
      </c>
      <c r="BD135" s="17">
        <v>806.59680000000003</v>
      </c>
      <c r="BE135" s="17">
        <v>317.54809999999998</v>
      </c>
      <c r="BF135" s="18">
        <f>SUM(Table2[[#This Row],[Indirect and Induced Land Through FY17]:[Indirect and Induced Land FY18 and After]])</f>
        <v>1124.1449</v>
      </c>
      <c r="BG135" s="17">
        <v>211.46180000000001</v>
      </c>
      <c r="BH135" s="17">
        <v>1497.9653000000001</v>
      </c>
      <c r="BI135" s="17">
        <v>589.73249999999996</v>
      </c>
      <c r="BJ135" s="18">
        <f>SUM(Table2[[#This Row],[Indirect and Induced Building Through FY17]:[Indirect and Induced Building FY18 and After]])</f>
        <v>2087.6977999999999</v>
      </c>
      <c r="BK135" s="17">
        <v>325.32589999999999</v>
      </c>
      <c r="BL135" s="17">
        <v>2304.5621000000001</v>
      </c>
      <c r="BM135" s="17">
        <v>907.28060000000005</v>
      </c>
      <c r="BN135" s="18">
        <f>SUM(Table2[[#This Row],[TOTAL Real Property Related Taxes Through FY17]:[TOTAL Real Property Related Taxes FY18 and After]])</f>
        <v>3211.8427000000001</v>
      </c>
      <c r="BO135" s="17">
        <v>282.9076</v>
      </c>
      <c r="BP135" s="17">
        <v>2220.8638000000001</v>
      </c>
      <c r="BQ135" s="17">
        <v>788.98310000000004</v>
      </c>
      <c r="BR135" s="18">
        <f>SUM(Table2[[#This Row],[Company Direct Through FY17]:[Company Direct FY18 and After]])</f>
        <v>3009.8469</v>
      </c>
      <c r="BS135" s="17">
        <v>0</v>
      </c>
      <c r="BT135" s="17">
        <v>0</v>
      </c>
      <c r="BU135" s="17">
        <v>0</v>
      </c>
      <c r="BV135" s="18">
        <f>SUM(Table2[[#This Row],[Sales Tax Exemption Through FY17]:[Sales Tax Exemption FY18 and After]])</f>
        <v>0</v>
      </c>
      <c r="BW135" s="17">
        <v>0</v>
      </c>
      <c r="BX135" s="17">
        <v>0</v>
      </c>
      <c r="BY135" s="17">
        <v>0</v>
      </c>
      <c r="BZ135" s="17">
        <f>SUM(Table2[[#This Row],[Energy Tax Savings Through FY17]:[Energy Tax Savings FY18 and After]])</f>
        <v>0</v>
      </c>
      <c r="CA135" s="17">
        <v>4.4156000000000004</v>
      </c>
      <c r="CB135" s="17">
        <v>110.26009999999999</v>
      </c>
      <c r="CC135" s="17">
        <v>9.9478000000000009</v>
      </c>
      <c r="CD135" s="18">
        <f>SUM(Table2[[#This Row],[Tax Exempt Bond Savings Through FY17]:[Tax Exempt Bond Savings FY18 and After]])</f>
        <v>120.2079</v>
      </c>
      <c r="CE135" s="17">
        <v>325.8383</v>
      </c>
      <c r="CF135" s="17">
        <v>2679.9137999999998</v>
      </c>
      <c r="CG135" s="17">
        <v>908.70920000000001</v>
      </c>
      <c r="CH135" s="18">
        <f>SUM(Table2[[#This Row],[Indirect and Induced Through FY17]:[Indirect and Induced FY18 and After]])</f>
        <v>3588.6229999999996</v>
      </c>
      <c r="CI135" s="17">
        <v>604.33029999999997</v>
      </c>
      <c r="CJ135" s="17">
        <v>4790.5174999999999</v>
      </c>
      <c r="CK135" s="17">
        <v>1687.7445</v>
      </c>
      <c r="CL135" s="18">
        <f>SUM(Table2[[#This Row],[TOTAL Income Consumption Use Taxes Through FY17]:[TOTAL Income Consumption Use Taxes FY18 and After]])</f>
        <v>6478.2619999999997</v>
      </c>
      <c r="CM135" s="17">
        <v>4.4156000000000004</v>
      </c>
      <c r="CN135" s="17">
        <v>496.25009999999997</v>
      </c>
      <c r="CO135" s="17">
        <v>9.9478000000000009</v>
      </c>
      <c r="CP135" s="18">
        <f>SUM(Table2[[#This Row],[Assistance Provided Through FY17]:[Assistance Provided FY18 and After]])</f>
        <v>506.1979</v>
      </c>
      <c r="CQ135" s="17">
        <v>0</v>
      </c>
      <c r="CR135" s="17">
        <v>0</v>
      </c>
      <c r="CS135" s="17">
        <v>0</v>
      </c>
      <c r="CT135" s="18">
        <f>SUM(Table2[[#This Row],[Recapture Cancellation Reduction Amount Through FY17]:[Recapture Cancellation Reduction Amount FY18 and After]])</f>
        <v>0</v>
      </c>
      <c r="CU135" s="17">
        <v>0</v>
      </c>
      <c r="CV135" s="17">
        <v>0</v>
      </c>
      <c r="CW135" s="17">
        <v>0</v>
      </c>
      <c r="CX135" s="18">
        <f>SUM(Table2[[#This Row],[Penalty Paid Through FY17]:[Penalty Paid FY18 and After]])</f>
        <v>0</v>
      </c>
      <c r="CY135" s="17">
        <v>4.4156000000000004</v>
      </c>
      <c r="CZ135" s="17">
        <v>496.25009999999997</v>
      </c>
      <c r="DA135" s="17">
        <v>9.9478000000000009</v>
      </c>
      <c r="DB135" s="18">
        <f>SUM(Table2[[#This Row],[TOTAL Assistance Net of Recapture Penalties Through FY17]:[TOTAL Assistance Net of Recapture Penalties FY18 and After]])</f>
        <v>506.1979</v>
      </c>
      <c r="DC135" s="17">
        <v>282.9076</v>
      </c>
      <c r="DD135" s="17">
        <v>2606.8537999999999</v>
      </c>
      <c r="DE135" s="17">
        <v>788.98310000000004</v>
      </c>
      <c r="DF135" s="18">
        <f>SUM(Table2[[#This Row],[Company Direct Tax Revenue Before Assistance Through FY17]:[Company Direct Tax Revenue Before Assistance FY18 and After]])</f>
        <v>3395.8368999999998</v>
      </c>
      <c r="DG135" s="17">
        <v>651.16420000000005</v>
      </c>
      <c r="DH135" s="17">
        <v>4984.4759000000004</v>
      </c>
      <c r="DI135" s="17">
        <v>1815.9898000000001</v>
      </c>
      <c r="DJ135" s="18">
        <f>SUM(Table2[[#This Row],[Indirect and Induced Tax Revenues Through FY17]:[Indirect and Induced Tax Revenues FY18 and After]])</f>
        <v>6800.4657000000007</v>
      </c>
      <c r="DK135" s="17">
        <v>934.07180000000005</v>
      </c>
      <c r="DL135" s="17">
        <v>7591.3297000000002</v>
      </c>
      <c r="DM135" s="17">
        <v>2604.9729000000002</v>
      </c>
      <c r="DN135" s="17">
        <f>SUM(Table2[[#This Row],[TOTAL Tax Revenues Before Assistance Through FY17]:[TOTAL Tax Revenues Before Assistance FY18 and After]])</f>
        <v>10196.302600000001</v>
      </c>
      <c r="DO135" s="17">
        <v>929.65620000000001</v>
      </c>
      <c r="DP135" s="17">
        <v>7095.0796</v>
      </c>
      <c r="DQ135" s="17">
        <v>2595.0250999999998</v>
      </c>
      <c r="DR135" s="20">
        <f>SUM(Table2[[#This Row],[TOTAL Tax Revenues Net of Assistance Recapture and Penalty Through FY17]:[TOTAL Tax Revenues Net of Assistance Recapture and Penalty FY18 and After]])</f>
        <v>9690.1046999999999</v>
      </c>
      <c r="DS135" s="20">
        <v>0</v>
      </c>
      <c r="DT135" s="20">
        <v>0</v>
      </c>
      <c r="DU135" s="20">
        <v>0</v>
      </c>
      <c r="DV135" s="20">
        <v>0</v>
      </c>
      <c r="DW135" s="15">
        <v>0</v>
      </c>
      <c r="DX135" s="15">
        <v>0</v>
      </c>
      <c r="DY135" s="15">
        <v>0</v>
      </c>
      <c r="DZ135" s="15">
        <v>172</v>
      </c>
      <c r="EA135" s="15">
        <v>0</v>
      </c>
      <c r="EB135" s="15">
        <v>0</v>
      </c>
      <c r="EC135" s="15">
        <v>0</v>
      </c>
      <c r="ED135" s="15">
        <v>172</v>
      </c>
      <c r="EE135" s="15">
        <v>0</v>
      </c>
      <c r="EF135" s="15">
        <v>0</v>
      </c>
      <c r="EG135" s="15">
        <v>0</v>
      </c>
      <c r="EH135" s="15">
        <v>100</v>
      </c>
      <c r="EI135" s="15">
        <f>SUM(Table2[[#This Row],[Total Industrial Employees FY17]:[Total Other Employees FY17]])</f>
        <v>172</v>
      </c>
      <c r="EJ135" s="15">
        <f>SUM(Table2[[#This Row],[Number of Industrial Employees Earning More than Living Wage FY17]:[Number of Other Employees Earning More than Living Wage FY17]])</f>
        <v>172</v>
      </c>
      <c r="EK135" s="15">
        <v>100</v>
      </c>
    </row>
    <row r="136" spans="1:141" x14ac:dyDescent="0.2">
      <c r="A136" s="6">
        <v>92891</v>
      </c>
      <c r="B136" s="6" t="s">
        <v>227</v>
      </c>
      <c r="C136" s="7" t="s">
        <v>228</v>
      </c>
      <c r="D136" s="7" t="s">
        <v>9</v>
      </c>
      <c r="E136" s="33">
        <v>38</v>
      </c>
      <c r="F136" s="8" t="s">
        <v>2077</v>
      </c>
      <c r="G136" s="41" t="s">
        <v>1934</v>
      </c>
      <c r="H136" s="35">
        <v>37029</v>
      </c>
      <c r="I136" s="35">
        <v>47680</v>
      </c>
      <c r="J136" s="39" t="s">
        <v>3272</v>
      </c>
      <c r="K136" s="11" t="s">
        <v>2453</v>
      </c>
      <c r="L136" s="13" t="s">
        <v>2661</v>
      </c>
      <c r="M136" s="13" t="s">
        <v>2546</v>
      </c>
      <c r="N136" s="23">
        <v>2430000</v>
      </c>
      <c r="O136" s="6" t="s">
        <v>2464</v>
      </c>
      <c r="P136" s="15">
        <v>9</v>
      </c>
      <c r="Q136" s="15">
        <v>1</v>
      </c>
      <c r="R136" s="15">
        <v>31</v>
      </c>
      <c r="S136" s="15">
        <v>0</v>
      </c>
      <c r="T136" s="15">
        <v>0</v>
      </c>
      <c r="U136" s="15">
        <v>41</v>
      </c>
      <c r="V136" s="15">
        <v>35</v>
      </c>
      <c r="W136" s="15">
        <v>0</v>
      </c>
      <c r="X136" s="15">
        <v>0</v>
      </c>
      <c r="Y136" s="15">
        <v>0</v>
      </c>
      <c r="Z136" s="15">
        <v>3</v>
      </c>
      <c r="AA136" s="15">
        <v>96</v>
      </c>
      <c r="AB136" s="15">
        <v>0</v>
      </c>
      <c r="AC136" s="15">
        <v>0</v>
      </c>
      <c r="AD136" s="15">
        <v>0</v>
      </c>
      <c r="AE136" s="15">
        <v>0</v>
      </c>
      <c r="AF136" s="15">
        <v>96</v>
      </c>
      <c r="AG136" s="15" t="s">
        <v>1860</v>
      </c>
      <c r="AH136" s="15" t="s">
        <v>1861</v>
      </c>
      <c r="AI136" s="17">
        <v>43.092100000000002</v>
      </c>
      <c r="AJ136" s="17">
        <v>293.55340000000001</v>
      </c>
      <c r="AK136" s="17">
        <v>113.4781</v>
      </c>
      <c r="AL136" s="17">
        <f>SUM(Table2[[#This Row],[Company Direct Land Through FY17]:[Company Direct Land FY18 and After]])</f>
        <v>407.03149999999999</v>
      </c>
      <c r="AM136" s="17">
        <v>93.788799999999995</v>
      </c>
      <c r="AN136" s="17">
        <v>632.59699999999998</v>
      </c>
      <c r="AO136" s="17">
        <v>246.98249999999999</v>
      </c>
      <c r="AP136" s="18">
        <f>SUM(Table2[[#This Row],[Company Direct Building Through FY17]:[Company Direct Building FY18 and After]])</f>
        <v>879.57949999999994</v>
      </c>
      <c r="AQ136" s="17">
        <v>0</v>
      </c>
      <c r="AR136" s="17">
        <v>54.214100000000002</v>
      </c>
      <c r="AS136" s="17">
        <v>0</v>
      </c>
      <c r="AT136" s="18">
        <f>SUM(Table2[[#This Row],[Mortgage Recording Tax Through FY17]:[Mortgage Recording Tax FY18 and After]])</f>
        <v>54.214100000000002</v>
      </c>
      <c r="AU136" s="17">
        <v>71.620999999999995</v>
      </c>
      <c r="AV136" s="17">
        <v>472.87240000000003</v>
      </c>
      <c r="AW136" s="17">
        <v>188.60579999999999</v>
      </c>
      <c r="AX136" s="18">
        <f>SUM(Table2[[#This Row],[Pilot Savings Through FY17]:[Pilot Savings FY18 and After]])</f>
        <v>661.47820000000002</v>
      </c>
      <c r="AY136" s="17">
        <v>0</v>
      </c>
      <c r="AZ136" s="17">
        <v>54.214100000000002</v>
      </c>
      <c r="BA136" s="17">
        <v>0</v>
      </c>
      <c r="BB136" s="18">
        <f>SUM(Table2[[#This Row],[Mortgage Recording Tax Exemption Through FY17]:[Mortgage Recording Tax Exemption FY18 and After]])</f>
        <v>54.214100000000002</v>
      </c>
      <c r="BC136" s="17">
        <v>66.713999999999999</v>
      </c>
      <c r="BD136" s="17">
        <v>284.9418</v>
      </c>
      <c r="BE136" s="17">
        <v>175.68379999999999</v>
      </c>
      <c r="BF136" s="18">
        <f>SUM(Table2[[#This Row],[Indirect and Induced Land Through FY17]:[Indirect and Induced Land FY18 and After]])</f>
        <v>460.62559999999996</v>
      </c>
      <c r="BG136" s="17">
        <v>123.8974</v>
      </c>
      <c r="BH136" s="17">
        <v>529.17729999999995</v>
      </c>
      <c r="BI136" s="17">
        <v>326.27019999999999</v>
      </c>
      <c r="BJ136" s="18">
        <f>SUM(Table2[[#This Row],[Indirect and Induced Building Through FY17]:[Indirect and Induced Building FY18 and After]])</f>
        <v>855.44749999999999</v>
      </c>
      <c r="BK136" s="17">
        <v>255.87129999999999</v>
      </c>
      <c r="BL136" s="17">
        <v>1267.3970999999999</v>
      </c>
      <c r="BM136" s="17">
        <v>673.80880000000002</v>
      </c>
      <c r="BN136" s="18">
        <f>SUM(Table2[[#This Row],[TOTAL Real Property Related Taxes Through FY17]:[TOTAL Real Property Related Taxes FY18 and After]])</f>
        <v>1941.2058999999999</v>
      </c>
      <c r="BO136" s="17">
        <v>410.9939</v>
      </c>
      <c r="BP136" s="17">
        <v>2045.7334000000001</v>
      </c>
      <c r="BQ136" s="17">
        <v>1082.3065999999999</v>
      </c>
      <c r="BR136" s="18">
        <f>SUM(Table2[[#This Row],[Company Direct Through FY17]:[Company Direct FY18 and After]])</f>
        <v>3128.04</v>
      </c>
      <c r="BS136" s="17">
        <v>0</v>
      </c>
      <c r="BT136" s="17">
        <v>0</v>
      </c>
      <c r="BU136" s="17">
        <v>0</v>
      </c>
      <c r="BV136" s="18">
        <f>SUM(Table2[[#This Row],[Sales Tax Exemption Through FY17]:[Sales Tax Exemption FY18 and After]])</f>
        <v>0</v>
      </c>
      <c r="BW136" s="17">
        <v>0</v>
      </c>
      <c r="BX136" s="17">
        <v>0</v>
      </c>
      <c r="BY136" s="17">
        <v>0</v>
      </c>
      <c r="BZ136" s="17">
        <f>SUM(Table2[[#This Row],[Energy Tax Savings Through FY17]:[Energy Tax Savings FY18 and After]])</f>
        <v>0</v>
      </c>
      <c r="CA136" s="17">
        <v>0</v>
      </c>
      <c r="CB136" s="17">
        <v>0</v>
      </c>
      <c r="CC136" s="17">
        <v>0</v>
      </c>
      <c r="CD136" s="18">
        <f>SUM(Table2[[#This Row],[Tax Exempt Bond Savings Through FY17]:[Tax Exempt Bond Savings FY18 and After]])</f>
        <v>0</v>
      </c>
      <c r="CE136" s="17">
        <v>228.37049999999999</v>
      </c>
      <c r="CF136" s="17">
        <v>1136.8322000000001</v>
      </c>
      <c r="CG136" s="17">
        <v>601.38819999999998</v>
      </c>
      <c r="CH136" s="18">
        <f>SUM(Table2[[#This Row],[Indirect and Induced Through FY17]:[Indirect and Induced FY18 and After]])</f>
        <v>1738.2204000000002</v>
      </c>
      <c r="CI136" s="17">
        <v>639.36440000000005</v>
      </c>
      <c r="CJ136" s="17">
        <v>3182.5655999999999</v>
      </c>
      <c r="CK136" s="17">
        <v>1683.6948</v>
      </c>
      <c r="CL136" s="18">
        <f>SUM(Table2[[#This Row],[TOTAL Income Consumption Use Taxes Through FY17]:[TOTAL Income Consumption Use Taxes FY18 and After]])</f>
        <v>4866.2604000000001</v>
      </c>
      <c r="CM136" s="17">
        <v>71.620999999999995</v>
      </c>
      <c r="CN136" s="17">
        <v>527.0865</v>
      </c>
      <c r="CO136" s="17">
        <v>188.60579999999999</v>
      </c>
      <c r="CP136" s="18">
        <f>SUM(Table2[[#This Row],[Assistance Provided Through FY17]:[Assistance Provided FY18 and After]])</f>
        <v>715.69229999999993</v>
      </c>
      <c r="CQ136" s="17">
        <v>0</v>
      </c>
      <c r="CR136" s="17">
        <v>0</v>
      </c>
      <c r="CS136" s="17">
        <v>0</v>
      </c>
      <c r="CT136" s="18">
        <f>SUM(Table2[[#This Row],[Recapture Cancellation Reduction Amount Through FY17]:[Recapture Cancellation Reduction Amount FY18 and After]])</f>
        <v>0</v>
      </c>
      <c r="CU136" s="17">
        <v>0</v>
      </c>
      <c r="CV136" s="17">
        <v>0</v>
      </c>
      <c r="CW136" s="17">
        <v>0</v>
      </c>
      <c r="CX136" s="18">
        <f>SUM(Table2[[#This Row],[Penalty Paid Through FY17]:[Penalty Paid FY18 and After]])</f>
        <v>0</v>
      </c>
      <c r="CY136" s="17">
        <v>71.620999999999995</v>
      </c>
      <c r="CZ136" s="17">
        <v>527.0865</v>
      </c>
      <c r="DA136" s="17">
        <v>188.60579999999999</v>
      </c>
      <c r="DB136" s="18">
        <f>SUM(Table2[[#This Row],[TOTAL Assistance Net of Recapture Penalties Through FY17]:[TOTAL Assistance Net of Recapture Penalties FY18 and After]])</f>
        <v>715.69229999999993</v>
      </c>
      <c r="DC136" s="17">
        <v>547.87480000000005</v>
      </c>
      <c r="DD136" s="17">
        <v>3026.0979000000002</v>
      </c>
      <c r="DE136" s="17">
        <v>1442.7672</v>
      </c>
      <c r="DF136" s="18">
        <f>SUM(Table2[[#This Row],[Company Direct Tax Revenue Before Assistance Through FY17]:[Company Direct Tax Revenue Before Assistance FY18 and After]])</f>
        <v>4468.8651</v>
      </c>
      <c r="DG136" s="17">
        <v>418.9819</v>
      </c>
      <c r="DH136" s="17">
        <v>1950.9512999999999</v>
      </c>
      <c r="DI136" s="17">
        <v>1103.3422</v>
      </c>
      <c r="DJ136" s="18">
        <f>SUM(Table2[[#This Row],[Indirect and Induced Tax Revenues Through FY17]:[Indirect and Induced Tax Revenues FY18 and After]])</f>
        <v>3054.2934999999998</v>
      </c>
      <c r="DK136" s="17">
        <v>966.85670000000005</v>
      </c>
      <c r="DL136" s="17">
        <v>4977.0492000000004</v>
      </c>
      <c r="DM136" s="17">
        <v>2546.1093999999998</v>
      </c>
      <c r="DN136" s="17">
        <f>SUM(Table2[[#This Row],[TOTAL Tax Revenues Before Assistance Through FY17]:[TOTAL Tax Revenues Before Assistance FY18 and After]])</f>
        <v>7523.1586000000007</v>
      </c>
      <c r="DO136" s="17">
        <v>895.23569999999995</v>
      </c>
      <c r="DP136" s="17">
        <v>4449.9627</v>
      </c>
      <c r="DQ136" s="17">
        <v>2357.5036</v>
      </c>
      <c r="DR136" s="20">
        <f>SUM(Table2[[#This Row],[TOTAL Tax Revenues Net of Assistance Recapture and Penalty Through FY17]:[TOTAL Tax Revenues Net of Assistance Recapture and Penalty FY18 and After]])</f>
        <v>6807.4663</v>
      </c>
      <c r="DS136" s="20">
        <v>0</v>
      </c>
      <c r="DT136" s="20">
        <v>0</v>
      </c>
      <c r="DU136" s="20">
        <v>0</v>
      </c>
      <c r="DV136" s="20">
        <v>0</v>
      </c>
      <c r="DW136" s="15">
        <v>0</v>
      </c>
      <c r="DX136" s="15">
        <v>0</v>
      </c>
      <c r="DY136" s="15">
        <v>0</v>
      </c>
      <c r="DZ136" s="15">
        <v>41</v>
      </c>
      <c r="EA136" s="15">
        <v>0</v>
      </c>
      <c r="EB136" s="15">
        <v>0</v>
      </c>
      <c r="EC136" s="15">
        <v>0</v>
      </c>
      <c r="ED136" s="15">
        <v>32</v>
      </c>
      <c r="EE136" s="15">
        <v>0</v>
      </c>
      <c r="EF136" s="15">
        <v>0</v>
      </c>
      <c r="EG136" s="15">
        <v>0</v>
      </c>
      <c r="EH136" s="15">
        <v>78.05</v>
      </c>
      <c r="EI136" s="15">
        <f>SUM(Table2[[#This Row],[Total Industrial Employees FY17]:[Total Other Employees FY17]])</f>
        <v>41</v>
      </c>
      <c r="EJ136" s="15">
        <f>SUM(Table2[[#This Row],[Number of Industrial Employees Earning More than Living Wage FY17]:[Number of Other Employees Earning More than Living Wage FY17]])</f>
        <v>32</v>
      </c>
      <c r="EK136" s="15">
        <v>78.048780487804876</v>
      </c>
    </row>
    <row r="137" spans="1:141" x14ac:dyDescent="0.2">
      <c r="A137" s="6">
        <v>92658</v>
      </c>
      <c r="B137" s="6" t="s">
        <v>254</v>
      </c>
      <c r="C137" s="7" t="s">
        <v>255</v>
      </c>
      <c r="D137" s="7" t="s">
        <v>6</v>
      </c>
      <c r="E137" s="33">
        <v>13</v>
      </c>
      <c r="F137" s="8" t="s">
        <v>2003</v>
      </c>
      <c r="G137" s="41" t="s">
        <v>1892</v>
      </c>
      <c r="H137" s="35">
        <v>57900</v>
      </c>
      <c r="I137" s="35">
        <v>21300</v>
      </c>
      <c r="J137" s="39" t="s">
        <v>3241</v>
      </c>
      <c r="K137" s="11" t="s">
        <v>2453</v>
      </c>
      <c r="L137" s="13" t="s">
        <v>2589</v>
      </c>
      <c r="M137" s="13" t="s">
        <v>2590</v>
      </c>
      <c r="N137" s="23">
        <v>2200000</v>
      </c>
      <c r="O137" s="6" t="s">
        <v>2458</v>
      </c>
      <c r="P137" s="15">
        <v>20</v>
      </c>
      <c r="Q137" s="15">
        <v>86</v>
      </c>
      <c r="R137" s="15">
        <v>304</v>
      </c>
      <c r="S137" s="15">
        <v>0</v>
      </c>
      <c r="T137" s="15">
        <v>0</v>
      </c>
      <c r="U137" s="15">
        <v>410</v>
      </c>
      <c r="V137" s="15">
        <v>357</v>
      </c>
      <c r="W137" s="15">
        <v>0</v>
      </c>
      <c r="X137" s="15">
        <v>0</v>
      </c>
      <c r="Y137" s="15">
        <v>0</v>
      </c>
      <c r="Z137" s="15">
        <v>93</v>
      </c>
      <c r="AA137" s="15">
        <v>96</v>
      </c>
      <c r="AB137" s="15">
        <v>47</v>
      </c>
      <c r="AC137" s="15">
        <v>35</v>
      </c>
      <c r="AD137" s="15">
        <v>4</v>
      </c>
      <c r="AE137" s="15">
        <v>10</v>
      </c>
      <c r="AF137" s="15">
        <v>96</v>
      </c>
      <c r="AG137" s="15" t="s">
        <v>1860</v>
      </c>
      <c r="AH137" s="15" t="s">
        <v>1861</v>
      </c>
      <c r="AI137" s="17">
        <v>21.677199999999999</v>
      </c>
      <c r="AJ137" s="17">
        <v>226.29069999999999</v>
      </c>
      <c r="AK137" s="17">
        <v>65.994399999999999</v>
      </c>
      <c r="AL137" s="17">
        <f>SUM(Table2[[#This Row],[Company Direct Land Through FY17]:[Company Direct Land FY18 and After]])</f>
        <v>292.2851</v>
      </c>
      <c r="AM137" s="17">
        <v>40.688400000000001</v>
      </c>
      <c r="AN137" s="17">
        <v>219.6447</v>
      </c>
      <c r="AO137" s="17">
        <v>123.8724</v>
      </c>
      <c r="AP137" s="18">
        <f>SUM(Table2[[#This Row],[Company Direct Building Through FY17]:[Company Direct Building FY18 and After]])</f>
        <v>343.51710000000003</v>
      </c>
      <c r="AQ137" s="17">
        <v>0</v>
      </c>
      <c r="AR137" s="17">
        <v>21.053999999999998</v>
      </c>
      <c r="AS137" s="17">
        <v>0</v>
      </c>
      <c r="AT137" s="18">
        <f>SUM(Table2[[#This Row],[Mortgage Recording Tax Through FY17]:[Mortgage Recording Tax FY18 and After]])</f>
        <v>21.053999999999998</v>
      </c>
      <c r="AU137" s="17">
        <v>38.635300000000001</v>
      </c>
      <c r="AV137" s="17">
        <v>211.11600000000001</v>
      </c>
      <c r="AW137" s="17">
        <v>117.6219</v>
      </c>
      <c r="AX137" s="18">
        <f>SUM(Table2[[#This Row],[Pilot Savings Through FY17]:[Pilot Savings FY18 and After]])</f>
        <v>328.73790000000002</v>
      </c>
      <c r="AY137" s="17">
        <v>0</v>
      </c>
      <c r="AZ137" s="17">
        <v>21.053999999999998</v>
      </c>
      <c r="BA137" s="17">
        <v>0</v>
      </c>
      <c r="BB137" s="18">
        <f>SUM(Table2[[#This Row],[Mortgage Recording Tax Exemption Through FY17]:[Mortgage Recording Tax Exemption FY18 and After]])</f>
        <v>21.053999999999998</v>
      </c>
      <c r="BC137" s="17">
        <v>350.41239999999999</v>
      </c>
      <c r="BD137" s="17">
        <v>1413.0491</v>
      </c>
      <c r="BE137" s="17">
        <v>1066.8018999999999</v>
      </c>
      <c r="BF137" s="18">
        <f>SUM(Table2[[#This Row],[Indirect and Induced Land Through FY17]:[Indirect and Induced Land FY18 and After]])</f>
        <v>2479.8509999999997</v>
      </c>
      <c r="BG137" s="17">
        <v>650.76589999999999</v>
      </c>
      <c r="BH137" s="17">
        <v>2624.2345</v>
      </c>
      <c r="BI137" s="17">
        <v>1981.2041999999999</v>
      </c>
      <c r="BJ137" s="18">
        <f>SUM(Table2[[#This Row],[Indirect and Induced Building Through FY17]:[Indirect and Induced Building FY18 and After]])</f>
        <v>4605.4386999999997</v>
      </c>
      <c r="BK137" s="17">
        <v>1024.9086</v>
      </c>
      <c r="BL137" s="17">
        <v>4272.1030000000001</v>
      </c>
      <c r="BM137" s="17">
        <v>3120.2510000000002</v>
      </c>
      <c r="BN137" s="18">
        <f>SUM(Table2[[#This Row],[TOTAL Real Property Related Taxes Through FY17]:[TOTAL Real Property Related Taxes FY18 and After]])</f>
        <v>7392.3540000000003</v>
      </c>
      <c r="BO137" s="17">
        <v>1497.3141000000001</v>
      </c>
      <c r="BP137" s="17">
        <v>6923.9718999999996</v>
      </c>
      <c r="BQ137" s="17">
        <v>4558.4512999999997</v>
      </c>
      <c r="BR137" s="18">
        <f>SUM(Table2[[#This Row],[Company Direct Through FY17]:[Company Direct FY18 and After]])</f>
        <v>11482.423199999999</v>
      </c>
      <c r="BS137" s="17">
        <v>0</v>
      </c>
      <c r="BT137" s="17">
        <v>6.1978999999999997</v>
      </c>
      <c r="BU137" s="17">
        <v>0</v>
      </c>
      <c r="BV137" s="18">
        <f>SUM(Table2[[#This Row],[Sales Tax Exemption Through FY17]:[Sales Tax Exemption FY18 and After]])</f>
        <v>6.1978999999999997</v>
      </c>
      <c r="BW137" s="17">
        <v>0</v>
      </c>
      <c r="BX137" s="17">
        <v>0</v>
      </c>
      <c r="BY137" s="17">
        <v>0</v>
      </c>
      <c r="BZ137" s="17">
        <f>SUM(Table2[[#This Row],[Energy Tax Savings Through FY17]:[Energy Tax Savings FY18 and After]])</f>
        <v>0</v>
      </c>
      <c r="CA137" s="17">
        <v>0</v>
      </c>
      <c r="CB137" s="17">
        <v>0</v>
      </c>
      <c r="CC137" s="17">
        <v>0</v>
      </c>
      <c r="CD137" s="18">
        <f>SUM(Table2[[#This Row],[Tax Exempt Bond Savings Through FY17]:[Tax Exempt Bond Savings FY18 and After]])</f>
        <v>0</v>
      </c>
      <c r="CE137" s="17">
        <v>1105.8803</v>
      </c>
      <c r="CF137" s="17">
        <v>5028.5384999999997</v>
      </c>
      <c r="CG137" s="17">
        <v>3366.7629000000002</v>
      </c>
      <c r="CH137" s="18">
        <f>SUM(Table2[[#This Row],[Indirect and Induced Through FY17]:[Indirect and Induced FY18 and After]])</f>
        <v>8395.3014000000003</v>
      </c>
      <c r="CI137" s="17">
        <v>2603.1943999999999</v>
      </c>
      <c r="CJ137" s="17">
        <v>11946.3125</v>
      </c>
      <c r="CK137" s="17">
        <v>7925.2142000000003</v>
      </c>
      <c r="CL137" s="18">
        <f>SUM(Table2[[#This Row],[TOTAL Income Consumption Use Taxes Through FY17]:[TOTAL Income Consumption Use Taxes FY18 and After]])</f>
        <v>19871.526700000002</v>
      </c>
      <c r="CM137" s="17">
        <v>38.635300000000001</v>
      </c>
      <c r="CN137" s="17">
        <v>238.36789999999999</v>
      </c>
      <c r="CO137" s="17">
        <v>117.6219</v>
      </c>
      <c r="CP137" s="18">
        <f>SUM(Table2[[#This Row],[Assistance Provided Through FY17]:[Assistance Provided FY18 and After]])</f>
        <v>355.9898</v>
      </c>
      <c r="CQ137" s="17">
        <v>0</v>
      </c>
      <c r="CR137" s="17">
        <v>0</v>
      </c>
      <c r="CS137" s="17">
        <v>0</v>
      </c>
      <c r="CT137" s="18">
        <f>SUM(Table2[[#This Row],[Recapture Cancellation Reduction Amount Through FY17]:[Recapture Cancellation Reduction Amount FY18 and After]])</f>
        <v>0</v>
      </c>
      <c r="CU137" s="17">
        <v>0</v>
      </c>
      <c r="CV137" s="17">
        <v>0</v>
      </c>
      <c r="CW137" s="17">
        <v>0</v>
      </c>
      <c r="CX137" s="18">
        <f>SUM(Table2[[#This Row],[Penalty Paid Through FY17]:[Penalty Paid FY18 and After]])</f>
        <v>0</v>
      </c>
      <c r="CY137" s="17">
        <v>38.635300000000001</v>
      </c>
      <c r="CZ137" s="17">
        <v>238.36789999999999</v>
      </c>
      <c r="DA137" s="17">
        <v>117.6219</v>
      </c>
      <c r="DB137" s="18">
        <f>SUM(Table2[[#This Row],[TOTAL Assistance Net of Recapture Penalties Through FY17]:[TOTAL Assistance Net of Recapture Penalties FY18 and After]])</f>
        <v>355.9898</v>
      </c>
      <c r="DC137" s="17">
        <v>1559.6796999999999</v>
      </c>
      <c r="DD137" s="17">
        <v>7390.9612999999999</v>
      </c>
      <c r="DE137" s="17">
        <v>4748.3181000000004</v>
      </c>
      <c r="DF137" s="18">
        <f>SUM(Table2[[#This Row],[Company Direct Tax Revenue Before Assistance Through FY17]:[Company Direct Tax Revenue Before Assistance FY18 and After]])</f>
        <v>12139.279399999999</v>
      </c>
      <c r="DG137" s="17">
        <v>2107.0585999999998</v>
      </c>
      <c r="DH137" s="17">
        <v>9065.8220999999994</v>
      </c>
      <c r="DI137" s="17">
        <v>6414.7690000000002</v>
      </c>
      <c r="DJ137" s="18">
        <f>SUM(Table2[[#This Row],[Indirect and Induced Tax Revenues Through FY17]:[Indirect and Induced Tax Revenues FY18 and After]])</f>
        <v>15480.5911</v>
      </c>
      <c r="DK137" s="17">
        <v>3666.7383</v>
      </c>
      <c r="DL137" s="17">
        <v>16456.7834</v>
      </c>
      <c r="DM137" s="17">
        <v>11163.087100000001</v>
      </c>
      <c r="DN137" s="17">
        <f>SUM(Table2[[#This Row],[TOTAL Tax Revenues Before Assistance Through FY17]:[TOTAL Tax Revenues Before Assistance FY18 and After]])</f>
        <v>27619.870500000001</v>
      </c>
      <c r="DO137" s="17">
        <v>3628.1030000000001</v>
      </c>
      <c r="DP137" s="17">
        <v>16218.415499999999</v>
      </c>
      <c r="DQ137" s="17">
        <v>11045.465200000001</v>
      </c>
      <c r="DR137" s="20">
        <f>SUM(Table2[[#This Row],[TOTAL Tax Revenues Net of Assistance Recapture and Penalty Through FY17]:[TOTAL Tax Revenues Net of Assistance Recapture and Penalty FY18 and After]])</f>
        <v>27263.880700000002</v>
      </c>
      <c r="DS137" s="20">
        <v>0</v>
      </c>
      <c r="DT137" s="20">
        <v>0</v>
      </c>
      <c r="DU137" s="20">
        <v>0</v>
      </c>
      <c r="DV137" s="20">
        <v>0</v>
      </c>
      <c r="DW137" s="15">
        <v>0</v>
      </c>
      <c r="DX137" s="15">
        <v>0</v>
      </c>
      <c r="DY137" s="15">
        <v>0</v>
      </c>
      <c r="DZ137" s="15">
        <v>410</v>
      </c>
      <c r="EA137" s="15">
        <v>0</v>
      </c>
      <c r="EB137" s="15">
        <v>0</v>
      </c>
      <c r="EC137" s="15">
        <v>0</v>
      </c>
      <c r="ED137" s="15">
        <v>410</v>
      </c>
      <c r="EE137" s="15">
        <v>0</v>
      </c>
      <c r="EF137" s="15">
        <v>0</v>
      </c>
      <c r="EG137" s="15">
        <v>0</v>
      </c>
      <c r="EH137" s="15">
        <v>100</v>
      </c>
      <c r="EI137" s="15">
        <f>SUM(Table2[[#This Row],[Total Industrial Employees FY17]:[Total Other Employees FY17]])</f>
        <v>410</v>
      </c>
      <c r="EJ137" s="15">
        <f>SUM(Table2[[#This Row],[Number of Industrial Employees Earning More than Living Wage FY17]:[Number of Other Employees Earning More than Living Wage FY17]])</f>
        <v>410</v>
      </c>
      <c r="EK137" s="15">
        <v>100</v>
      </c>
    </row>
    <row r="138" spans="1:141" x14ac:dyDescent="0.2">
      <c r="A138" s="6">
        <v>93286</v>
      </c>
      <c r="B138" s="6" t="s">
        <v>500</v>
      </c>
      <c r="C138" s="7" t="s">
        <v>501</v>
      </c>
      <c r="D138" s="7" t="s">
        <v>9</v>
      </c>
      <c r="E138" s="33">
        <v>39</v>
      </c>
      <c r="F138" s="8" t="s">
        <v>2055</v>
      </c>
      <c r="G138" s="41" t="s">
        <v>2100</v>
      </c>
      <c r="H138" s="35">
        <v>61100</v>
      </c>
      <c r="I138" s="35">
        <v>171715</v>
      </c>
      <c r="J138" s="39" t="s">
        <v>3224</v>
      </c>
      <c r="K138" s="11" t="s">
        <v>2804</v>
      </c>
      <c r="L138" s="13" t="s">
        <v>2805</v>
      </c>
      <c r="M138" s="13" t="s">
        <v>2806</v>
      </c>
      <c r="N138" s="23">
        <v>48190000</v>
      </c>
      <c r="O138" s="6" t="s">
        <v>2503</v>
      </c>
      <c r="P138" s="15">
        <v>139</v>
      </c>
      <c r="Q138" s="15">
        <v>0</v>
      </c>
      <c r="R138" s="15">
        <v>333</v>
      </c>
      <c r="S138" s="15">
        <v>0</v>
      </c>
      <c r="T138" s="15">
        <v>52</v>
      </c>
      <c r="U138" s="15">
        <v>524</v>
      </c>
      <c r="V138" s="15">
        <v>454</v>
      </c>
      <c r="W138" s="15">
        <v>4</v>
      </c>
      <c r="X138" s="15">
        <v>0</v>
      </c>
      <c r="Y138" s="15">
        <v>492</v>
      </c>
      <c r="Z138" s="15">
        <v>0</v>
      </c>
      <c r="AA138" s="15">
        <v>94</v>
      </c>
      <c r="AB138" s="15">
        <v>14</v>
      </c>
      <c r="AC138" s="15">
        <v>45</v>
      </c>
      <c r="AD138" s="15">
        <v>11</v>
      </c>
      <c r="AE138" s="15">
        <v>2</v>
      </c>
      <c r="AF138" s="15">
        <v>94</v>
      </c>
      <c r="AG138" s="15" t="s">
        <v>1860</v>
      </c>
      <c r="AH138" s="15" t="s">
        <v>1861</v>
      </c>
      <c r="AI138" s="17">
        <v>0</v>
      </c>
      <c r="AJ138" s="17">
        <v>0</v>
      </c>
      <c r="AK138" s="17">
        <v>0</v>
      </c>
      <c r="AL138" s="17">
        <f>SUM(Table2[[#This Row],[Company Direct Land Through FY17]:[Company Direct Land FY18 and After]])</f>
        <v>0</v>
      </c>
      <c r="AM138" s="17">
        <v>0</v>
      </c>
      <c r="AN138" s="17">
        <v>0</v>
      </c>
      <c r="AO138" s="17">
        <v>0</v>
      </c>
      <c r="AP138" s="18">
        <f>SUM(Table2[[#This Row],[Company Direct Building Through FY17]:[Company Direct Building FY18 and After]])</f>
        <v>0</v>
      </c>
      <c r="AQ138" s="17">
        <v>0</v>
      </c>
      <c r="AR138" s="17">
        <v>0</v>
      </c>
      <c r="AS138" s="17">
        <v>0</v>
      </c>
      <c r="AT138" s="18">
        <f>SUM(Table2[[#This Row],[Mortgage Recording Tax Through FY17]:[Mortgage Recording Tax FY18 and After]])</f>
        <v>0</v>
      </c>
      <c r="AU138" s="17">
        <v>0</v>
      </c>
      <c r="AV138" s="17">
        <v>0</v>
      </c>
      <c r="AW138" s="17">
        <v>0</v>
      </c>
      <c r="AX138" s="18">
        <f>SUM(Table2[[#This Row],[Pilot Savings Through FY17]:[Pilot Savings FY18 and After]])</f>
        <v>0</v>
      </c>
      <c r="AY138" s="17">
        <v>0</v>
      </c>
      <c r="AZ138" s="17">
        <v>0</v>
      </c>
      <c r="BA138" s="17">
        <v>0</v>
      </c>
      <c r="BB138" s="18">
        <f>SUM(Table2[[#This Row],[Mortgage Recording Tax Exemption Through FY17]:[Mortgage Recording Tax Exemption FY18 and After]])</f>
        <v>0</v>
      </c>
      <c r="BC138" s="17">
        <v>272.57549999999998</v>
      </c>
      <c r="BD138" s="17">
        <v>2004.3306</v>
      </c>
      <c r="BE138" s="17">
        <v>2478.7244000000001</v>
      </c>
      <c r="BF138" s="18">
        <f>SUM(Table2[[#This Row],[Indirect and Induced Land Through FY17]:[Indirect and Induced Land FY18 and After]])</f>
        <v>4483.0550000000003</v>
      </c>
      <c r="BG138" s="17">
        <v>506.21159999999998</v>
      </c>
      <c r="BH138" s="17">
        <v>3722.3281000000002</v>
      </c>
      <c r="BI138" s="17">
        <v>4603.3453</v>
      </c>
      <c r="BJ138" s="18">
        <f>SUM(Table2[[#This Row],[Indirect and Induced Building Through FY17]:[Indirect and Induced Building FY18 and After]])</f>
        <v>8325.6733999999997</v>
      </c>
      <c r="BK138" s="17">
        <v>778.78710000000001</v>
      </c>
      <c r="BL138" s="17">
        <v>5726.6587</v>
      </c>
      <c r="BM138" s="17">
        <v>7082.0697</v>
      </c>
      <c r="BN138" s="18">
        <f>SUM(Table2[[#This Row],[TOTAL Real Property Related Taxes Through FY17]:[TOTAL Real Property Related Taxes FY18 and After]])</f>
        <v>12808.7284</v>
      </c>
      <c r="BO138" s="17">
        <v>838.61530000000005</v>
      </c>
      <c r="BP138" s="17">
        <v>6785.0515999999998</v>
      </c>
      <c r="BQ138" s="17">
        <v>7576.8127999999997</v>
      </c>
      <c r="BR138" s="18">
        <f>SUM(Table2[[#This Row],[Company Direct Through FY17]:[Company Direct FY18 and After]])</f>
        <v>14361.864399999999</v>
      </c>
      <c r="BS138" s="17">
        <v>0</v>
      </c>
      <c r="BT138" s="17">
        <v>0</v>
      </c>
      <c r="BU138" s="17">
        <v>0</v>
      </c>
      <c r="BV138" s="18">
        <f>SUM(Table2[[#This Row],[Sales Tax Exemption Through FY17]:[Sales Tax Exemption FY18 and After]])</f>
        <v>0</v>
      </c>
      <c r="BW138" s="17">
        <v>0</v>
      </c>
      <c r="BX138" s="17">
        <v>0</v>
      </c>
      <c r="BY138" s="17">
        <v>0</v>
      </c>
      <c r="BZ138" s="17">
        <f>SUM(Table2[[#This Row],[Energy Tax Savings Through FY17]:[Energy Tax Savings FY18 and After]])</f>
        <v>0</v>
      </c>
      <c r="CA138" s="17">
        <v>36.351599999999998</v>
      </c>
      <c r="CB138" s="17">
        <v>71.711500000000001</v>
      </c>
      <c r="CC138" s="17">
        <v>242.68389999999999</v>
      </c>
      <c r="CD138" s="18">
        <f>SUM(Table2[[#This Row],[Tax Exempt Bond Savings Through FY17]:[Tax Exempt Bond Savings FY18 and After]])</f>
        <v>314.3954</v>
      </c>
      <c r="CE138" s="17">
        <v>933.06110000000001</v>
      </c>
      <c r="CF138" s="17">
        <v>7820.4618</v>
      </c>
      <c r="CG138" s="17">
        <v>8616.9928</v>
      </c>
      <c r="CH138" s="18">
        <f>SUM(Table2[[#This Row],[Indirect and Induced Through FY17]:[Indirect and Induced FY18 and After]])</f>
        <v>16437.454600000001</v>
      </c>
      <c r="CI138" s="17">
        <v>1735.3248000000001</v>
      </c>
      <c r="CJ138" s="17">
        <v>14533.8019</v>
      </c>
      <c r="CK138" s="17">
        <v>15951.1217</v>
      </c>
      <c r="CL138" s="18">
        <f>SUM(Table2[[#This Row],[TOTAL Income Consumption Use Taxes Through FY17]:[TOTAL Income Consumption Use Taxes FY18 and After]])</f>
        <v>30484.923600000002</v>
      </c>
      <c r="CM138" s="17">
        <v>36.351599999999998</v>
      </c>
      <c r="CN138" s="17">
        <v>71.711500000000001</v>
      </c>
      <c r="CO138" s="17">
        <v>242.68389999999999</v>
      </c>
      <c r="CP138" s="18">
        <f>SUM(Table2[[#This Row],[Assistance Provided Through FY17]:[Assistance Provided FY18 and After]])</f>
        <v>314.3954</v>
      </c>
      <c r="CQ138" s="17">
        <v>0</v>
      </c>
      <c r="CR138" s="17">
        <v>0</v>
      </c>
      <c r="CS138" s="17">
        <v>0</v>
      </c>
      <c r="CT138" s="18">
        <f>SUM(Table2[[#This Row],[Recapture Cancellation Reduction Amount Through FY17]:[Recapture Cancellation Reduction Amount FY18 and After]])</f>
        <v>0</v>
      </c>
      <c r="CU138" s="17">
        <v>0</v>
      </c>
      <c r="CV138" s="17">
        <v>0</v>
      </c>
      <c r="CW138" s="17">
        <v>0</v>
      </c>
      <c r="CX138" s="18">
        <f>SUM(Table2[[#This Row],[Penalty Paid Through FY17]:[Penalty Paid FY18 and After]])</f>
        <v>0</v>
      </c>
      <c r="CY138" s="17">
        <v>36.351599999999998</v>
      </c>
      <c r="CZ138" s="17">
        <v>71.711500000000001</v>
      </c>
      <c r="DA138" s="17">
        <v>242.68389999999999</v>
      </c>
      <c r="DB138" s="18">
        <f>SUM(Table2[[#This Row],[TOTAL Assistance Net of Recapture Penalties Through FY17]:[TOTAL Assistance Net of Recapture Penalties FY18 and After]])</f>
        <v>314.3954</v>
      </c>
      <c r="DC138" s="17">
        <v>838.61530000000005</v>
      </c>
      <c r="DD138" s="17">
        <v>6785.0515999999998</v>
      </c>
      <c r="DE138" s="17">
        <v>7576.8127999999997</v>
      </c>
      <c r="DF138" s="18">
        <f>SUM(Table2[[#This Row],[Company Direct Tax Revenue Before Assistance Through FY17]:[Company Direct Tax Revenue Before Assistance FY18 and After]])</f>
        <v>14361.864399999999</v>
      </c>
      <c r="DG138" s="17">
        <v>1711.8481999999999</v>
      </c>
      <c r="DH138" s="17">
        <v>13547.120500000001</v>
      </c>
      <c r="DI138" s="17">
        <v>15699.0625</v>
      </c>
      <c r="DJ138" s="18">
        <f>SUM(Table2[[#This Row],[Indirect and Induced Tax Revenues Through FY17]:[Indirect and Induced Tax Revenues FY18 and After]])</f>
        <v>29246.183000000001</v>
      </c>
      <c r="DK138" s="17">
        <v>2550.4634999999998</v>
      </c>
      <c r="DL138" s="17">
        <v>20332.1721</v>
      </c>
      <c r="DM138" s="17">
        <v>23275.8753</v>
      </c>
      <c r="DN138" s="17">
        <f>SUM(Table2[[#This Row],[TOTAL Tax Revenues Before Assistance Through FY17]:[TOTAL Tax Revenues Before Assistance FY18 and After]])</f>
        <v>43608.047399999996</v>
      </c>
      <c r="DO138" s="17">
        <v>2514.1118999999999</v>
      </c>
      <c r="DP138" s="17">
        <v>20260.460599999999</v>
      </c>
      <c r="DQ138" s="17">
        <v>23033.1914</v>
      </c>
      <c r="DR138" s="20">
        <f>SUM(Table2[[#This Row],[TOTAL Tax Revenues Net of Assistance Recapture and Penalty Through FY17]:[TOTAL Tax Revenues Net of Assistance Recapture and Penalty FY18 and After]])</f>
        <v>43293.652000000002</v>
      </c>
      <c r="DS138" s="20">
        <v>0</v>
      </c>
      <c r="DT138" s="20">
        <v>0</v>
      </c>
      <c r="DU138" s="20">
        <v>0</v>
      </c>
      <c r="DV138" s="20">
        <v>0</v>
      </c>
      <c r="DW138" s="15">
        <v>0</v>
      </c>
      <c r="DX138" s="15">
        <v>0</v>
      </c>
      <c r="DY138" s="15">
        <v>0</v>
      </c>
      <c r="DZ138" s="15">
        <v>472</v>
      </c>
      <c r="EA138" s="15">
        <v>0</v>
      </c>
      <c r="EB138" s="15">
        <v>0</v>
      </c>
      <c r="EC138" s="15">
        <v>0</v>
      </c>
      <c r="ED138" s="15">
        <v>472</v>
      </c>
      <c r="EE138" s="15">
        <v>0</v>
      </c>
      <c r="EF138" s="15">
        <v>0</v>
      </c>
      <c r="EG138" s="15">
        <v>0</v>
      </c>
      <c r="EH138" s="15">
        <v>100</v>
      </c>
      <c r="EI138" s="15">
        <f>SUM(Table2[[#This Row],[Total Industrial Employees FY17]:[Total Other Employees FY17]])</f>
        <v>472</v>
      </c>
      <c r="EJ138" s="15">
        <f>SUM(Table2[[#This Row],[Number of Industrial Employees Earning More than Living Wage FY17]:[Number of Other Employees Earning More than Living Wage FY17]])</f>
        <v>472</v>
      </c>
      <c r="EK138" s="15">
        <v>100</v>
      </c>
    </row>
    <row r="139" spans="1:141" x14ac:dyDescent="0.2">
      <c r="A139" s="6">
        <v>93140</v>
      </c>
      <c r="B139" s="6" t="s">
        <v>413</v>
      </c>
      <c r="C139" s="7" t="s">
        <v>414</v>
      </c>
      <c r="D139" s="7" t="s">
        <v>6</v>
      </c>
      <c r="E139" s="33">
        <v>11</v>
      </c>
      <c r="F139" s="8" t="s">
        <v>2135</v>
      </c>
      <c r="G139" s="41" t="s">
        <v>1863</v>
      </c>
      <c r="H139" s="35">
        <v>2650425</v>
      </c>
      <c r="I139" s="35">
        <v>513326</v>
      </c>
      <c r="J139" s="39" t="s">
        <v>3267</v>
      </c>
      <c r="K139" s="11" t="s">
        <v>2519</v>
      </c>
      <c r="L139" s="13" t="s">
        <v>2711</v>
      </c>
      <c r="M139" s="13" t="s">
        <v>2727</v>
      </c>
      <c r="N139" s="23">
        <v>22000000</v>
      </c>
      <c r="O139" s="6" t="s">
        <v>2518</v>
      </c>
      <c r="P139" s="15">
        <v>175</v>
      </c>
      <c r="Q139" s="15">
        <v>6</v>
      </c>
      <c r="R139" s="15">
        <v>245</v>
      </c>
      <c r="S139" s="15">
        <v>0</v>
      </c>
      <c r="T139" s="15">
        <v>5</v>
      </c>
      <c r="U139" s="15">
        <v>431</v>
      </c>
      <c r="V139" s="15">
        <v>340</v>
      </c>
      <c r="W139" s="15">
        <v>0</v>
      </c>
      <c r="X139" s="15">
        <v>0</v>
      </c>
      <c r="Y139" s="15">
        <v>304</v>
      </c>
      <c r="Z139" s="15">
        <v>0</v>
      </c>
      <c r="AA139" s="15">
        <v>50</v>
      </c>
      <c r="AB139" s="15">
        <v>4</v>
      </c>
      <c r="AC139" s="15">
        <v>13</v>
      </c>
      <c r="AD139" s="15">
        <v>5</v>
      </c>
      <c r="AE139" s="15">
        <v>1</v>
      </c>
      <c r="AF139" s="15">
        <v>50</v>
      </c>
      <c r="AG139" s="15" t="s">
        <v>1860</v>
      </c>
      <c r="AH139" s="15" t="s">
        <v>1861</v>
      </c>
      <c r="AI139" s="17">
        <v>0</v>
      </c>
      <c r="AJ139" s="17">
        <v>0</v>
      </c>
      <c r="AK139" s="17">
        <v>0</v>
      </c>
      <c r="AL139" s="17">
        <f>SUM(Table2[[#This Row],[Company Direct Land Through FY17]:[Company Direct Land FY18 and After]])</f>
        <v>0</v>
      </c>
      <c r="AM139" s="17">
        <v>0</v>
      </c>
      <c r="AN139" s="17">
        <v>0</v>
      </c>
      <c r="AO139" s="17">
        <v>0</v>
      </c>
      <c r="AP139" s="18">
        <f>SUM(Table2[[#This Row],[Company Direct Building Through FY17]:[Company Direct Building FY18 and After]])</f>
        <v>0</v>
      </c>
      <c r="AQ139" s="17">
        <v>0</v>
      </c>
      <c r="AR139" s="17">
        <v>393.00790000000001</v>
      </c>
      <c r="AS139" s="17">
        <v>0</v>
      </c>
      <c r="AT139" s="18">
        <f>SUM(Table2[[#This Row],[Mortgage Recording Tax Through FY17]:[Mortgage Recording Tax FY18 and After]])</f>
        <v>393.00790000000001</v>
      </c>
      <c r="AU139" s="17">
        <v>0</v>
      </c>
      <c r="AV139" s="17">
        <v>0</v>
      </c>
      <c r="AW139" s="17">
        <v>0</v>
      </c>
      <c r="AX139" s="18">
        <f>SUM(Table2[[#This Row],[Pilot Savings Through FY17]:[Pilot Savings FY18 and After]])</f>
        <v>0</v>
      </c>
      <c r="AY139" s="17">
        <v>0</v>
      </c>
      <c r="AZ139" s="17">
        <v>393.00790000000001</v>
      </c>
      <c r="BA139" s="17">
        <v>0</v>
      </c>
      <c r="BB139" s="18">
        <f>SUM(Table2[[#This Row],[Mortgage Recording Tax Exemption Through FY17]:[Mortgage Recording Tax Exemption FY18 and After]])</f>
        <v>393.00790000000001</v>
      </c>
      <c r="BC139" s="17">
        <v>226.39619999999999</v>
      </c>
      <c r="BD139" s="17">
        <v>1592.0293999999999</v>
      </c>
      <c r="BE139" s="17">
        <v>1716.2828999999999</v>
      </c>
      <c r="BF139" s="18">
        <f>SUM(Table2[[#This Row],[Indirect and Induced Land Through FY17]:[Indirect and Induced Land FY18 and After]])</f>
        <v>3308.3122999999996</v>
      </c>
      <c r="BG139" s="17">
        <v>420.45</v>
      </c>
      <c r="BH139" s="17">
        <v>2956.6264999999999</v>
      </c>
      <c r="BI139" s="17">
        <v>3187.3827000000001</v>
      </c>
      <c r="BJ139" s="18">
        <f>SUM(Table2[[#This Row],[Indirect and Induced Building Through FY17]:[Indirect and Induced Building FY18 and After]])</f>
        <v>6144.0092000000004</v>
      </c>
      <c r="BK139" s="17">
        <v>646.84619999999995</v>
      </c>
      <c r="BL139" s="17">
        <v>4548.6558999999997</v>
      </c>
      <c r="BM139" s="17">
        <v>4903.6656000000003</v>
      </c>
      <c r="BN139" s="18">
        <f>SUM(Table2[[#This Row],[TOTAL Real Property Related Taxes Through FY17]:[TOTAL Real Property Related Taxes FY18 and After]])</f>
        <v>9452.3215</v>
      </c>
      <c r="BO139" s="17">
        <v>620.35550000000001</v>
      </c>
      <c r="BP139" s="17">
        <v>4693.3738999999996</v>
      </c>
      <c r="BQ139" s="17">
        <v>4702.8422</v>
      </c>
      <c r="BR139" s="18">
        <f>SUM(Table2[[#This Row],[Company Direct Through FY17]:[Company Direct FY18 and After]])</f>
        <v>9396.2160999999996</v>
      </c>
      <c r="BS139" s="17">
        <v>0</v>
      </c>
      <c r="BT139" s="17">
        <v>0</v>
      </c>
      <c r="BU139" s="17">
        <v>0</v>
      </c>
      <c r="BV139" s="18">
        <f>SUM(Table2[[#This Row],[Sales Tax Exemption Through FY17]:[Sales Tax Exemption FY18 and After]])</f>
        <v>0</v>
      </c>
      <c r="BW139" s="17">
        <v>0</v>
      </c>
      <c r="BX139" s="17">
        <v>0</v>
      </c>
      <c r="BY139" s="17">
        <v>0</v>
      </c>
      <c r="BZ139" s="17">
        <f>SUM(Table2[[#This Row],[Energy Tax Savings Through FY17]:[Energy Tax Savings FY18 and After]])</f>
        <v>0</v>
      </c>
      <c r="CA139" s="17">
        <v>6.1143000000000001</v>
      </c>
      <c r="CB139" s="17">
        <v>84.915000000000006</v>
      </c>
      <c r="CC139" s="17">
        <v>34.345799999999997</v>
      </c>
      <c r="CD139" s="18">
        <f>SUM(Table2[[#This Row],[Tax Exempt Bond Savings Through FY17]:[Tax Exempt Bond Savings FY18 and After]])</f>
        <v>119.2608</v>
      </c>
      <c r="CE139" s="17">
        <v>714.49260000000004</v>
      </c>
      <c r="CF139" s="17">
        <v>5613.4310999999998</v>
      </c>
      <c r="CG139" s="17">
        <v>5416.4854999999998</v>
      </c>
      <c r="CH139" s="18">
        <f>SUM(Table2[[#This Row],[Indirect and Induced Through FY17]:[Indirect and Induced FY18 and After]])</f>
        <v>11029.9166</v>
      </c>
      <c r="CI139" s="17">
        <v>1328.7338</v>
      </c>
      <c r="CJ139" s="17">
        <v>10221.89</v>
      </c>
      <c r="CK139" s="17">
        <v>10084.981900000001</v>
      </c>
      <c r="CL139" s="18">
        <f>SUM(Table2[[#This Row],[TOTAL Income Consumption Use Taxes Through FY17]:[TOTAL Income Consumption Use Taxes FY18 and After]])</f>
        <v>20306.871899999998</v>
      </c>
      <c r="CM139" s="17">
        <v>6.1143000000000001</v>
      </c>
      <c r="CN139" s="17">
        <v>477.92290000000003</v>
      </c>
      <c r="CO139" s="17">
        <v>34.345799999999997</v>
      </c>
      <c r="CP139" s="18">
        <f>SUM(Table2[[#This Row],[Assistance Provided Through FY17]:[Assistance Provided FY18 and After]])</f>
        <v>512.26870000000008</v>
      </c>
      <c r="CQ139" s="17">
        <v>0</v>
      </c>
      <c r="CR139" s="17">
        <v>0</v>
      </c>
      <c r="CS139" s="17">
        <v>0</v>
      </c>
      <c r="CT139" s="18">
        <f>SUM(Table2[[#This Row],[Recapture Cancellation Reduction Amount Through FY17]:[Recapture Cancellation Reduction Amount FY18 and After]])</f>
        <v>0</v>
      </c>
      <c r="CU139" s="17">
        <v>0</v>
      </c>
      <c r="CV139" s="17">
        <v>0</v>
      </c>
      <c r="CW139" s="17">
        <v>0</v>
      </c>
      <c r="CX139" s="18">
        <f>SUM(Table2[[#This Row],[Penalty Paid Through FY17]:[Penalty Paid FY18 and After]])</f>
        <v>0</v>
      </c>
      <c r="CY139" s="17">
        <v>6.1143000000000001</v>
      </c>
      <c r="CZ139" s="17">
        <v>477.92290000000003</v>
      </c>
      <c r="DA139" s="17">
        <v>34.345799999999997</v>
      </c>
      <c r="DB139" s="18">
        <f>SUM(Table2[[#This Row],[TOTAL Assistance Net of Recapture Penalties Through FY17]:[TOTAL Assistance Net of Recapture Penalties FY18 and After]])</f>
        <v>512.26870000000008</v>
      </c>
      <c r="DC139" s="17">
        <v>620.35550000000001</v>
      </c>
      <c r="DD139" s="17">
        <v>5086.3818000000001</v>
      </c>
      <c r="DE139" s="17">
        <v>4702.8422</v>
      </c>
      <c r="DF139" s="18">
        <f>SUM(Table2[[#This Row],[Company Direct Tax Revenue Before Assistance Through FY17]:[Company Direct Tax Revenue Before Assistance FY18 and After]])</f>
        <v>9789.2240000000002</v>
      </c>
      <c r="DG139" s="17">
        <v>1361.3388</v>
      </c>
      <c r="DH139" s="17">
        <v>10162.087</v>
      </c>
      <c r="DI139" s="17">
        <v>10320.151099999999</v>
      </c>
      <c r="DJ139" s="18">
        <f>SUM(Table2[[#This Row],[Indirect and Induced Tax Revenues Through FY17]:[Indirect and Induced Tax Revenues FY18 and After]])</f>
        <v>20482.238099999999</v>
      </c>
      <c r="DK139" s="17">
        <v>1981.6943000000001</v>
      </c>
      <c r="DL139" s="17">
        <v>15248.468800000001</v>
      </c>
      <c r="DM139" s="17">
        <v>15022.9933</v>
      </c>
      <c r="DN139" s="17">
        <f>SUM(Table2[[#This Row],[TOTAL Tax Revenues Before Assistance Through FY17]:[TOTAL Tax Revenues Before Assistance FY18 and After]])</f>
        <v>30271.462100000001</v>
      </c>
      <c r="DO139" s="17">
        <v>1975.58</v>
      </c>
      <c r="DP139" s="17">
        <v>14770.545899999999</v>
      </c>
      <c r="DQ139" s="17">
        <v>14988.647499999999</v>
      </c>
      <c r="DR139" s="20">
        <f>SUM(Table2[[#This Row],[TOTAL Tax Revenues Net of Assistance Recapture and Penalty Through FY17]:[TOTAL Tax Revenues Net of Assistance Recapture and Penalty FY18 and After]])</f>
        <v>29759.193399999996</v>
      </c>
      <c r="DS139" s="20">
        <v>0</v>
      </c>
      <c r="DT139" s="20">
        <v>0</v>
      </c>
      <c r="DU139" s="20">
        <v>0</v>
      </c>
      <c r="DV139" s="20">
        <v>0</v>
      </c>
      <c r="DW139" s="15">
        <v>0</v>
      </c>
      <c r="DX139" s="15">
        <v>0</v>
      </c>
      <c r="DY139" s="15">
        <v>0</v>
      </c>
      <c r="DZ139" s="15">
        <v>431</v>
      </c>
      <c r="EA139" s="15">
        <v>0</v>
      </c>
      <c r="EB139" s="15">
        <v>0</v>
      </c>
      <c r="EC139" s="15">
        <v>0</v>
      </c>
      <c r="ED139" s="15">
        <v>431</v>
      </c>
      <c r="EE139" s="15">
        <v>0</v>
      </c>
      <c r="EF139" s="15">
        <v>0</v>
      </c>
      <c r="EG139" s="15">
        <v>0</v>
      </c>
      <c r="EH139" s="15">
        <v>100</v>
      </c>
      <c r="EI139" s="15">
        <f>SUM(Table2[[#This Row],[Total Industrial Employees FY17]:[Total Other Employees FY17]])</f>
        <v>431</v>
      </c>
      <c r="EJ139" s="15">
        <f>SUM(Table2[[#This Row],[Number of Industrial Employees Earning More than Living Wage FY17]:[Number of Other Employees Earning More than Living Wage FY17]])</f>
        <v>431</v>
      </c>
      <c r="EK139" s="15">
        <v>100</v>
      </c>
    </row>
    <row r="140" spans="1:141" x14ac:dyDescent="0.2">
      <c r="A140" s="6">
        <v>94124</v>
      </c>
      <c r="B140" s="6" t="s">
        <v>1710</v>
      </c>
      <c r="C140" s="7" t="s">
        <v>414</v>
      </c>
      <c r="D140" s="7" t="s">
        <v>6</v>
      </c>
      <c r="E140" s="33">
        <v>11</v>
      </c>
      <c r="F140" s="8" t="s">
        <v>2402</v>
      </c>
      <c r="G140" s="41" t="s">
        <v>2437</v>
      </c>
      <c r="H140" s="35">
        <v>550000</v>
      </c>
      <c r="I140" s="35">
        <v>50100</v>
      </c>
      <c r="J140" s="39" t="s">
        <v>3389</v>
      </c>
      <c r="K140" s="11" t="s">
        <v>2804</v>
      </c>
      <c r="L140" s="13" t="s">
        <v>3150</v>
      </c>
      <c r="M140" s="13" t="s">
        <v>2727</v>
      </c>
      <c r="N140" s="23">
        <v>10880000</v>
      </c>
      <c r="O140" s="6" t="s">
        <v>2518</v>
      </c>
      <c r="P140" s="15">
        <v>175</v>
      </c>
      <c r="Q140" s="15">
        <v>6</v>
      </c>
      <c r="R140" s="15">
        <v>245</v>
      </c>
      <c r="S140" s="15">
        <v>0</v>
      </c>
      <c r="T140" s="15">
        <v>5</v>
      </c>
      <c r="U140" s="15">
        <v>431</v>
      </c>
      <c r="V140" s="15">
        <v>340</v>
      </c>
      <c r="W140" s="15">
        <v>0</v>
      </c>
      <c r="X140" s="15">
        <v>0</v>
      </c>
      <c r="Y140" s="15">
        <v>251</v>
      </c>
      <c r="Z140" s="15">
        <v>33</v>
      </c>
      <c r="AA140" s="15">
        <v>50</v>
      </c>
      <c r="AB140" s="15">
        <v>4</v>
      </c>
      <c r="AC140" s="15">
        <v>13</v>
      </c>
      <c r="AD140" s="15">
        <v>5</v>
      </c>
      <c r="AE140" s="15">
        <v>1</v>
      </c>
      <c r="AF140" s="15">
        <v>50</v>
      </c>
      <c r="AG140" s="15" t="s">
        <v>1860</v>
      </c>
      <c r="AH140" s="15" t="s">
        <v>1861</v>
      </c>
      <c r="AI140" s="17">
        <v>0</v>
      </c>
      <c r="AJ140" s="17">
        <v>0</v>
      </c>
      <c r="AK140" s="17">
        <v>0</v>
      </c>
      <c r="AL140" s="17">
        <f>SUM(Table2[[#This Row],[Company Direct Land Through FY17]:[Company Direct Land FY18 and After]])</f>
        <v>0</v>
      </c>
      <c r="AM140" s="17">
        <v>0</v>
      </c>
      <c r="AN140" s="17">
        <v>0</v>
      </c>
      <c r="AO140" s="17">
        <v>0</v>
      </c>
      <c r="AP140" s="18">
        <f>SUM(Table2[[#This Row],[Company Direct Building Through FY17]:[Company Direct Building FY18 and After]])</f>
        <v>0</v>
      </c>
      <c r="AQ140" s="17">
        <v>327.04000000000002</v>
      </c>
      <c r="AR140" s="17">
        <v>327.04000000000002</v>
      </c>
      <c r="AS140" s="17">
        <v>0</v>
      </c>
      <c r="AT140" s="18">
        <f>SUM(Table2[[#This Row],[Mortgage Recording Tax Through FY17]:[Mortgage Recording Tax FY18 and After]])</f>
        <v>327.04000000000002</v>
      </c>
      <c r="AU140" s="17">
        <v>0</v>
      </c>
      <c r="AV140" s="17">
        <v>0</v>
      </c>
      <c r="AW140" s="17">
        <v>0</v>
      </c>
      <c r="AX140" s="18">
        <f>SUM(Table2[[#This Row],[Pilot Savings Through FY17]:[Pilot Savings FY18 and After]])</f>
        <v>0</v>
      </c>
      <c r="AY140" s="17">
        <v>327.04000000000002</v>
      </c>
      <c r="AZ140" s="17">
        <v>327.04000000000002</v>
      </c>
      <c r="BA140" s="17">
        <v>0</v>
      </c>
      <c r="BB140" s="18">
        <f>SUM(Table2[[#This Row],[Mortgage Recording Tax Exemption Through FY17]:[Mortgage Recording Tax Exemption FY18 and After]])</f>
        <v>327.04000000000002</v>
      </c>
      <c r="BC140" s="17">
        <v>226.39619999999999</v>
      </c>
      <c r="BD140" s="17">
        <v>226.39619999999999</v>
      </c>
      <c r="BE140" s="17">
        <v>3343.5459000000001</v>
      </c>
      <c r="BF140" s="18">
        <f>SUM(Table2[[#This Row],[Indirect and Induced Land Through FY17]:[Indirect and Induced Land FY18 and After]])</f>
        <v>3569.9421000000002</v>
      </c>
      <c r="BG140" s="17">
        <v>420.45</v>
      </c>
      <c r="BH140" s="17">
        <v>420.45</v>
      </c>
      <c r="BI140" s="17">
        <v>6209.4414999999999</v>
      </c>
      <c r="BJ140" s="18">
        <f>SUM(Table2[[#This Row],[Indirect and Induced Building Through FY17]:[Indirect and Induced Building FY18 and After]])</f>
        <v>6629.8914999999997</v>
      </c>
      <c r="BK140" s="17">
        <v>646.84619999999995</v>
      </c>
      <c r="BL140" s="17">
        <v>646.84619999999995</v>
      </c>
      <c r="BM140" s="17">
        <v>9552.9874</v>
      </c>
      <c r="BN140" s="18">
        <f>SUM(Table2[[#This Row],[TOTAL Real Property Related Taxes Through FY17]:[TOTAL Real Property Related Taxes FY18 and After]])</f>
        <v>10199.8336</v>
      </c>
      <c r="BO140" s="17">
        <v>620.35550000000001</v>
      </c>
      <c r="BP140" s="17">
        <v>620.35550000000001</v>
      </c>
      <c r="BQ140" s="17">
        <v>9161.7562999999991</v>
      </c>
      <c r="BR140" s="18">
        <f>SUM(Table2[[#This Row],[Company Direct Through FY17]:[Company Direct FY18 and After]])</f>
        <v>9782.1117999999988</v>
      </c>
      <c r="BS140" s="17">
        <v>0</v>
      </c>
      <c r="BT140" s="17">
        <v>0</v>
      </c>
      <c r="BU140" s="17">
        <v>0</v>
      </c>
      <c r="BV140" s="18">
        <f>SUM(Table2[[#This Row],[Sales Tax Exemption Through FY17]:[Sales Tax Exemption FY18 and After]])</f>
        <v>0</v>
      </c>
      <c r="BW140" s="17">
        <v>0</v>
      </c>
      <c r="BX140" s="17">
        <v>0</v>
      </c>
      <c r="BY140" s="17">
        <v>0</v>
      </c>
      <c r="BZ140" s="17">
        <f>SUM(Table2[[#This Row],[Energy Tax Savings Through FY17]:[Energy Tax Savings FY18 and After]])</f>
        <v>0</v>
      </c>
      <c r="CA140" s="17">
        <v>0</v>
      </c>
      <c r="CB140" s="17">
        <v>0</v>
      </c>
      <c r="CC140" s="17">
        <v>0</v>
      </c>
      <c r="CD140" s="18">
        <f>SUM(Table2[[#This Row],[Tax Exempt Bond Savings Through FY17]:[Tax Exempt Bond Savings FY18 and After]])</f>
        <v>0</v>
      </c>
      <c r="CE140" s="17">
        <v>714.49260000000004</v>
      </c>
      <c r="CF140" s="17">
        <v>714.49260000000004</v>
      </c>
      <c r="CG140" s="17">
        <v>10552.0272</v>
      </c>
      <c r="CH140" s="18">
        <f>SUM(Table2[[#This Row],[Indirect and Induced Through FY17]:[Indirect and Induced FY18 and After]])</f>
        <v>11266.5198</v>
      </c>
      <c r="CI140" s="17">
        <v>1334.8480999999999</v>
      </c>
      <c r="CJ140" s="17">
        <v>1334.8480999999999</v>
      </c>
      <c r="CK140" s="17">
        <v>19713.783500000001</v>
      </c>
      <c r="CL140" s="18">
        <f>SUM(Table2[[#This Row],[TOTAL Income Consumption Use Taxes Through FY17]:[TOTAL Income Consumption Use Taxes FY18 and After]])</f>
        <v>21048.631600000001</v>
      </c>
      <c r="CM140" s="17">
        <v>327.04000000000002</v>
      </c>
      <c r="CN140" s="17">
        <v>327.04000000000002</v>
      </c>
      <c r="CO140" s="17">
        <v>0</v>
      </c>
      <c r="CP140" s="18">
        <f>SUM(Table2[[#This Row],[Assistance Provided Through FY17]:[Assistance Provided FY18 and After]])</f>
        <v>327.04000000000002</v>
      </c>
      <c r="CQ140" s="17">
        <v>0</v>
      </c>
      <c r="CR140" s="17">
        <v>0</v>
      </c>
      <c r="CS140" s="17">
        <v>0</v>
      </c>
      <c r="CT140" s="18">
        <f>SUM(Table2[[#This Row],[Recapture Cancellation Reduction Amount Through FY17]:[Recapture Cancellation Reduction Amount FY18 and After]])</f>
        <v>0</v>
      </c>
      <c r="CU140" s="17">
        <v>0</v>
      </c>
      <c r="CV140" s="17">
        <v>0</v>
      </c>
      <c r="CW140" s="17">
        <v>0</v>
      </c>
      <c r="CX140" s="18">
        <f>SUM(Table2[[#This Row],[Penalty Paid Through FY17]:[Penalty Paid FY18 and After]])</f>
        <v>0</v>
      </c>
      <c r="CY140" s="17">
        <v>327.04000000000002</v>
      </c>
      <c r="CZ140" s="17">
        <v>327.04000000000002</v>
      </c>
      <c r="DA140" s="17">
        <v>0</v>
      </c>
      <c r="DB140" s="18">
        <f>SUM(Table2[[#This Row],[TOTAL Assistance Net of Recapture Penalties Through FY17]:[TOTAL Assistance Net of Recapture Penalties FY18 and After]])</f>
        <v>327.04000000000002</v>
      </c>
      <c r="DC140" s="17">
        <v>947.39549999999997</v>
      </c>
      <c r="DD140" s="17">
        <v>947.39549999999997</v>
      </c>
      <c r="DE140" s="17">
        <v>9161.7562999999991</v>
      </c>
      <c r="DF140" s="18">
        <f>SUM(Table2[[#This Row],[Company Direct Tax Revenue Before Assistance Through FY17]:[Company Direct Tax Revenue Before Assistance FY18 and After]])</f>
        <v>10109.1518</v>
      </c>
      <c r="DG140" s="17">
        <v>1361.3388</v>
      </c>
      <c r="DH140" s="17">
        <v>1361.3388</v>
      </c>
      <c r="DI140" s="17">
        <v>20105.014599999999</v>
      </c>
      <c r="DJ140" s="18">
        <f>SUM(Table2[[#This Row],[Indirect and Induced Tax Revenues Through FY17]:[Indirect and Induced Tax Revenues FY18 and After]])</f>
        <v>21466.3534</v>
      </c>
      <c r="DK140" s="17">
        <v>2308.7343000000001</v>
      </c>
      <c r="DL140" s="17">
        <v>2308.7343000000001</v>
      </c>
      <c r="DM140" s="17">
        <v>29266.7709</v>
      </c>
      <c r="DN140" s="17">
        <f>SUM(Table2[[#This Row],[TOTAL Tax Revenues Before Assistance Through FY17]:[TOTAL Tax Revenues Before Assistance FY18 and After]])</f>
        <v>31575.5052</v>
      </c>
      <c r="DO140" s="17">
        <v>1981.6943000000001</v>
      </c>
      <c r="DP140" s="17">
        <v>1981.6943000000001</v>
      </c>
      <c r="DQ140" s="17">
        <v>29266.7709</v>
      </c>
      <c r="DR140" s="20">
        <f>SUM(Table2[[#This Row],[TOTAL Tax Revenues Net of Assistance Recapture and Penalty Through FY17]:[TOTAL Tax Revenues Net of Assistance Recapture and Penalty FY18 and After]])</f>
        <v>31248.465199999999</v>
      </c>
      <c r="DS140" s="20">
        <v>0</v>
      </c>
      <c r="DT140" s="20">
        <v>0</v>
      </c>
      <c r="DU140" s="20">
        <v>0</v>
      </c>
      <c r="DV140" s="20">
        <v>0</v>
      </c>
      <c r="DW140" s="15">
        <v>0</v>
      </c>
      <c r="DX140" s="15">
        <v>0</v>
      </c>
      <c r="DY140" s="15">
        <v>0</v>
      </c>
      <c r="DZ140" s="15">
        <v>431</v>
      </c>
      <c r="EA140" s="15">
        <v>0</v>
      </c>
      <c r="EB140" s="15">
        <v>0</v>
      </c>
      <c r="EC140" s="15">
        <v>0</v>
      </c>
      <c r="ED140" s="15">
        <v>431</v>
      </c>
      <c r="EE140" s="15">
        <v>0</v>
      </c>
      <c r="EF140" s="15">
        <v>0</v>
      </c>
      <c r="EG140" s="15">
        <v>0</v>
      </c>
      <c r="EH140" s="15">
        <v>100</v>
      </c>
      <c r="EI140" s="15">
        <f>SUM(Table2[[#This Row],[Total Industrial Employees FY17]:[Total Other Employees FY17]])</f>
        <v>431</v>
      </c>
      <c r="EJ140" s="15">
        <f>SUM(Table2[[#This Row],[Number of Industrial Employees Earning More than Living Wage FY17]:[Number of Other Employees Earning More than Living Wage FY17]])</f>
        <v>431</v>
      </c>
      <c r="EK140" s="15">
        <v>100</v>
      </c>
    </row>
    <row r="141" spans="1:141" x14ac:dyDescent="0.2">
      <c r="A141" s="6">
        <v>94113</v>
      </c>
      <c r="B141" s="6" t="s">
        <v>1628</v>
      </c>
      <c r="C141" s="7" t="s">
        <v>1668</v>
      </c>
      <c r="D141" s="7" t="s">
        <v>19</v>
      </c>
      <c r="E141" s="33">
        <v>6</v>
      </c>
      <c r="F141" s="8" t="s">
        <v>2429</v>
      </c>
      <c r="G141" s="41" t="s">
        <v>2430</v>
      </c>
      <c r="H141" s="35">
        <v>29638</v>
      </c>
      <c r="I141" s="35">
        <v>180000</v>
      </c>
      <c r="J141" s="39" t="s">
        <v>3204</v>
      </c>
      <c r="K141" s="11" t="s">
        <v>2895</v>
      </c>
      <c r="L141" s="13" t="s">
        <v>2851</v>
      </c>
      <c r="M141" s="13" t="s">
        <v>3133</v>
      </c>
      <c r="N141" s="23">
        <v>40000000</v>
      </c>
      <c r="O141" s="6" t="s">
        <v>2518</v>
      </c>
      <c r="P141" s="15">
        <v>15</v>
      </c>
      <c r="Q141" s="15">
        <v>20</v>
      </c>
      <c r="R141" s="15">
        <v>150</v>
      </c>
      <c r="S141" s="15">
        <v>0</v>
      </c>
      <c r="T141" s="15">
        <v>0</v>
      </c>
      <c r="U141" s="15">
        <v>185</v>
      </c>
      <c r="V141" s="15">
        <v>167</v>
      </c>
      <c r="W141" s="15">
        <v>0</v>
      </c>
      <c r="X141" s="15">
        <v>0</v>
      </c>
      <c r="Y141" s="15">
        <v>197</v>
      </c>
      <c r="Z141" s="15">
        <v>0</v>
      </c>
      <c r="AA141" s="15">
        <v>81</v>
      </c>
      <c r="AB141" s="15">
        <v>0</v>
      </c>
      <c r="AC141" s="15">
        <v>0</v>
      </c>
      <c r="AD141" s="15">
        <v>0</v>
      </c>
      <c r="AE141" s="15">
        <v>0</v>
      </c>
      <c r="AF141" s="15">
        <v>81</v>
      </c>
      <c r="AG141" s="15" t="s">
        <v>1860</v>
      </c>
      <c r="AH141" s="15" t="s">
        <v>1861</v>
      </c>
      <c r="AI141" s="17">
        <v>101.9049</v>
      </c>
      <c r="AJ141" s="17">
        <v>198.60570000000001</v>
      </c>
      <c r="AK141" s="17">
        <v>1922.3717999999999</v>
      </c>
      <c r="AL141" s="17">
        <f>SUM(Table2[[#This Row],[Company Direct Land Through FY17]:[Company Direct Land FY18 and After]])</f>
        <v>2120.9775</v>
      </c>
      <c r="AM141" s="17">
        <v>189.25200000000001</v>
      </c>
      <c r="AN141" s="17">
        <v>368.83909999999997</v>
      </c>
      <c r="AO141" s="17">
        <v>3570.1237000000001</v>
      </c>
      <c r="AP141" s="18">
        <f>SUM(Table2[[#This Row],[Company Direct Building Through FY17]:[Company Direct Building FY18 and After]])</f>
        <v>3938.9628000000002</v>
      </c>
      <c r="AQ141" s="17">
        <v>0</v>
      </c>
      <c r="AR141" s="17">
        <v>655.20000000000005</v>
      </c>
      <c r="AS141" s="17">
        <v>0</v>
      </c>
      <c r="AT141" s="18">
        <f>SUM(Table2[[#This Row],[Mortgage Recording Tax Through FY17]:[Mortgage Recording Tax FY18 and After]])</f>
        <v>655.20000000000005</v>
      </c>
      <c r="AU141" s="17">
        <v>0</v>
      </c>
      <c r="AV141" s="17">
        <v>0</v>
      </c>
      <c r="AW141" s="17">
        <v>0</v>
      </c>
      <c r="AX141" s="18">
        <f>SUM(Table2[[#This Row],[Pilot Savings Through FY17]:[Pilot Savings FY18 and After]])</f>
        <v>0</v>
      </c>
      <c r="AY141" s="17">
        <v>0</v>
      </c>
      <c r="AZ141" s="17">
        <v>655.20000000000005</v>
      </c>
      <c r="BA141" s="17">
        <v>0</v>
      </c>
      <c r="BB141" s="18">
        <f>SUM(Table2[[#This Row],[Mortgage Recording Tax Exemption Through FY17]:[Mortgage Recording Tax Exemption FY18 and After]])</f>
        <v>655.20000000000005</v>
      </c>
      <c r="BC141" s="17">
        <v>111.2011</v>
      </c>
      <c r="BD141" s="17">
        <v>213.5745</v>
      </c>
      <c r="BE141" s="17">
        <v>2097.741</v>
      </c>
      <c r="BF141" s="18">
        <f>SUM(Table2[[#This Row],[Indirect and Induced Land Through FY17]:[Indirect and Induced Land FY18 and After]])</f>
        <v>2311.3155000000002</v>
      </c>
      <c r="BG141" s="17">
        <v>206.5163</v>
      </c>
      <c r="BH141" s="17">
        <v>396.63830000000002</v>
      </c>
      <c r="BI141" s="17">
        <v>3895.8056999999999</v>
      </c>
      <c r="BJ141" s="18">
        <f>SUM(Table2[[#This Row],[Indirect and Induced Building Through FY17]:[Indirect and Induced Building FY18 and After]])</f>
        <v>4292.4439999999995</v>
      </c>
      <c r="BK141" s="17">
        <v>608.87429999999995</v>
      </c>
      <c r="BL141" s="17">
        <v>1177.6576</v>
      </c>
      <c r="BM141" s="17">
        <v>11486.0422</v>
      </c>
      <c r="BN141" s="18">
        <f>SUM(Table2[[#This Row],[TOTAL Real Property Related Taxes Through FY17]:[TOTAL Real Property Related Taxes FY18 and After]])</f>
        <v>12663.6998</v>
      </c>
      <c r="BO141" s="17">
        <v>413.21230000000003</v>
      </c>
      <c r="BP141" s="17">
        <v>799.64369999999997</v>
      </c>
      <c r="BQ141" s="17">
        <v>7794.9988000000003</v>
      </c>
      <c r="BR141" s="18">
        <f>SUM(Table2[[#This Row],[Company Direct Through FY17]:[Company Direct FY18 and After]])</f>
        <v>8594.6424999999999</v>
      </c>
      <c r="BS141" s="17">
        <v>0</v>
      </c>
      <c r="BT141" s="17">
        <v>0</v>
      </c>
      <c r="BU141" s="17">
        <v>0</v>
      </c>
      <c r="BV141" s="18">
        <f>SUM(Table2[[#This Row],[Sales Tax Exemption Through FY17]:[Sales Tax Exemption FY18 and After]])</f>
        <v>0</v>
      </c>
      <c r="BW141" s="17">
        <v>0</v>
      </c>
      <c r="BX141" s="17">
        <v>0</v>
      </c>
      <c r="BY141" s="17">
        <v>0</v>
      </c>
      <c r="BZ141" s="17">
        <f>SUM(Table2[[#This Row],[Energy Tax Savings Through FY17]:[Energy Tax Savings FY18 and After]])</f>
        <v>0</v>
      </c>
      <c r="CA141" s="17">
        <v>22.227699999999999</v>
      </c>
      <c r="CB141" s="17">
        <v>32.034100000000002</v>
      </c>
      <c r="CC141" s="17">
        <v>277.02690000000001</v>
      </c>
      <c r="CD141" s="18">
        <f>SUM(Table2[[#This Row],[Tax Exempt Bond Savings Through FY17]:[Tax Exempt Bond Savings FY18 and After]])</f>
        <v>309.06100000000004</v>
      </c>
      <c r="CE141" s="17">
        <v>318.21780000000001</v>
      </c>
      <c r="CF141" s="17">
        <v>614.95349999999996</v>
      </c>
      <c r="CG141" s="17">
        <v>6002.9853000000003</v>
      </c>
      <c r="CH141" s="18">
        <f>SUM(Table2[[#This Row],[Indirect and Induced Through FY17]:[Indirect and Induced FY18 and After]])</f>
        <v>6617.9387999999999</v>
      </c>
      <c r="CI141" s="17">
        <v>709.20240000000001</v>
      </c>
      <c r="CJ141" s="17">
        <v>1382.5631000000001</v>
      </c>
      <c r="CK141" s="17">
        <v>13520.957200000001</v>
      </c>
      <c r="CL141" s="18">
        <f>SUM(Table2[[#This Row],[TOTAL Income Consumption Use Taxes Through FY17]:[TOTAL Income Consumption Use Taxes FY18 and After]])</f>
        <v>14903.5203</v>
      </c>
      <c r="CM141" s="17">
        <v>22.227699999999999</v>
      </c>
      <c r="CN141" s="17">
        <v>687.23410000000001</v>
      </c>
      <c r="CO141" s="17">
        <v>277.02690000000001</v>
      </c>
      <c r="CP141" s="18">
        <f>SUM(Table2[[#This Row],[Assistance Provided Through FY17]:[Assistance Provided FY18 and After]])</f>
        <v>964.26099999999997</v>
      </c>
      <c r="CQ141" s="17">
        <v>0</v>
      </c>
      <c r="CR141" s="17">
        <v>0</v>
      </c>
      <c r="CS141" s="17">
        <v>0</v>
      </c>
      <c r="CT141" s="18">
        <f>SUM(Table2[[#This Row],[Recapture Cancellation Reduction Amount Through FY17]:[Recapture Cancellation Reduction Amount FY18 and After]])</f>
        <v>0</v>
      </c>
      <c r="CU141" s="17">
        <v>0</v>
      </c>
      <c r="CV141" s="17">
        <v>0</v>
      </c>
      <c r="CW141" s="17">
        <v>0</v>
      </c>
      <c r="CX141" s="18">
        <f>SUM(Table2[[#This Row],[Penalty Paid Through FY17]:[Penalty Paid FY18 and After]])</f>
        <v>0</v>
      </c>
      <c r="CY141" s="17">
        <v>22.227699999999999</v>
      </c>
      <c r="CZ141" s="17">
        <v>687.23410000000001</v>
      </c>
      <c r="DA141" s="17">
        <v>277.02690000000001</v>
      </c>
      <c r="DB141" s="18">
        <f>SUM(Table2[[#This Row],[TOTAL Assistance Net of Recapture Penalties Through FY17]:[TOTAL Assistance Net of Recapture Penalties FY18 and After]])</f>
        <v>964.26099999999997</v>
      </c>
      <c r="DC141" s="17">
        <v>704.36919999999998</v>
      </c>
      <c r="DD141" s="17">
        <v>2022.2885000000001</v>
      </c>
      <c r="DE141" s="17">
        <v>13287.4943</v>
      </c>
      <c r="DF141" s="18">
        <f>SUM(Table2[[#This Row],[Company Direct Tax Revenue Before Assistance Through FY17]:[Company Direct Tax Revenue Before Assistance FY18 and After]])</f>
        <v>15309.782800000001</v>
      </c>
      <c r="DG141" s="17">
        <v>635.93520000000001</v>
      </c>
      <c r="DH141" s="17">
        <v>1225.1663000000001</v>
      </c>
      <c r="DI141" s="17">
        <v>11996.531999999999</v>
      </c>
      <c r="DJ141" s="18">
        <f>SUM(Table2[[#This Row],[Indirect and Induced Tax Revenues Through FY17]:[Indirect and Induced Tax Revenues FY18 and After]])</f>
        <v>13221.6983</v>
      </c>
      <c r="DK141" s="17">
        <v>1340.3044</v>
      </c>
      <c r="DL141" s="17">
        <v>3247.4548</v>
      </c>
      <c r="DM141" s="17">
        <v>25284.026300000001</v>
      </c>
      <c r="DN141" s="17">
        <f>SUM(Table2[[#This Row],[TOTAL Tax Revenues Before Assistance Through FY17]:[TOTAL Tax Revenues Before Assistance FY18 and After]])</f>
        <v>28531.481100000001</v>
      </c>
      <c r="DO141" s="17">
        <v>1318.0767000000001</v>
      </c>
      <c r="DP141" s="17">
        <v>2560.2206999999999</v>
      </c>
      <c r="DQ141" s="17">
        <v>25006.999400000001</v>
      </c>
      <c r="DR141" s="20">
        <f>SUM(Table2[[#This Row],[TOTAL Tax Revenues Net of Assistance Recapture and Penalty Through FY17]:[TOTAL Tax Revenues Net of Assistance Recapture and Penalty FY18 and After]])</f>
        <v>27567.220099999999</v>
      </c>
      <c r="DS141" s="20">
        <v>0</v>
      </c>
      <c r="DT141" s="20">
        <v>0</v>
      </c>
      <c r="DU141" s="20">
        <v>0</v>
      </c>
      <c r="DV141" s="20">
        <v>0</v>
      </c>
      <c r="DW141" s="15">
        <v>9</v>
      </c>
      <c r="DX141" s="15">
        <v>12</v>
      </c>
      <c r="DY141" s="15">
        <v>0</v>
      </c>
      <c r="DZ141" s="15">
        <v>164</v>
      </c>
      <c r="EA141" s="15">
        <v>9</v>
      </c>
      <c r="EB141" s="15">
        <v>8</v>
      </c>
      <c r="EC141" s="15">
        <v>0</v>
      </c>
      <c r="ED141" s="15">
        <v>164</v>
      </c>
      <c r="EE141" s="15">
        <v>100</v>
      </c>
      <c r="EF141" s="15">
        <v>66.67</v>
      </c>
      <c r="EG141" s="15">
        <v>0</v>
      </c>
      <c r="EH141" s="15">
        <v>100</v>
      </c>
      <c r="EI141" s="15">
        <f>SUM(Table2[[#This Row],[Total Industrial Employees FY17]:[Total Other Employees FY17]])</f>
        <v>185</v>
      </c>
      <c r="EJ141" s="15">
        <f>SUM(Table2[[#This Row],[Number of Industrial Employees Earning More than Living Wage FY17]:[Number of Other Employees Earning More than Living Wage FY17]])</f>
        <v>181</v>
      </c>
      <c r="EK141" s="15">
        <v>97.837837837837839</v>
      </c>
    </row>
    <row r="142" spans="1:141" x14ac:dyDescent="0.2">
      <c r="A142" s="6">
        <v>93892</v>
      </c>
      <c r="B142" s="6" t="s">
        <v>712</v>
      </c>
      <c r="C142" s="7" t="s">
        <v>1752</v>
      </c>
      <c r="D142" s="7" t="s">
        <v>19</v>
      </c>
      <c r="E142" s="33">
        <v>7</v>
      </c>
      <c r="F142" s="8" t="s">
        <v>2291</v>
      </c>
      <c r="G142" s="41" t="s">
        <v>1863</v>
      </c>
      <c r="H142" s="35">
        <v>1175130</v>
      </c>
      <c r="I142" s="35">
        <v>2974242</v>
      </c>
      <c r="J142" s="39" t="s">
        <v>3267</v>
      </c>
      <c r="K142" s="11" t="s">
        <v>2923</v>
      </c>
      <c r="L142" s="13" t="s">
        <v>2924</v>
      </c>
      <c r="M142" s="13" t="s">
        <v>2601</v>
      </c>
      <c r="N142" s="23">
        <v>95000000</v>
      </c>
      <c r="O142" s="6" t="s">
        <v>2707</v>
      </c>
      <c r="P142" s="15">
        <v>0</v>
      </c>
      <c r="Q142" s="15">
        <v>0</v>
      </c>
      <c r="R142" s="15">
        <v>0</v>
      </c>
      <c r="S142" s="15">
        <v>0</v>
      </c>
      <c r="T142" s="15">
        <v>0</v>
      </c>
      <c r="U142" s="15">
        <v>0</v>
      </c>
      <c r="V142" s="15">
        <v>17323</v>
      </c>
      <c r="W142" s="15">
        <v>0</v>
      </c>
      <c r="X142" s="15">
        <v>0</v>
      </c>
      <c r="Y142" s="15">
        <v>0</v>
      </c>
      <c r="Z142" s="15">
        <v>30</v>
      </c>
      <c r="AA142" s="15">
        <v>0</v>
      </c>
      <c r="AB142" s="15">
        <v>0</v>
      </c>
      <c r="AC142" s="15">
        <v>0</v>
      </c>
      <c r="AD142" s="15">
        <v>0</v>
      </c>
      <c r="AE142" s="15">
        <v>0</v>
      </c>
      <c r="AF142" s="15">
        <v>0</v>
      </c>
      <c r="AG142" s="15"/>
      <c r="AH142" s="15"/>
      <c r="AI142" s="17">
        <v>30738.414400000001</v>
      </c>
      <c r="AJ142" s="17">
        <v>66725.881399999998</v>
      </c>
      <c r="AK142" s="17">
        <v>278935.04629999999</v>
      </c>
      <c r="AL142" s="17">
        <f>SUM(Table2[[#This Row],[Company Direct Land Through FY17]:[Company Direct Land FY18 and After]])</f>
        <v>345660.9277</v>
      </c>
      <c r="AM142" s="17">
        <v>4371.6850000000004</v>
      </c>
      <c r="AN142" s="17">
        <v>82556.712599999999</v>
      </c>
      <c r="AO142" s="17">
        <v>39670.756699999998</v>
      </c>
      <c r="AP142" s="18">
        <f>SUM(Table2[[#This Row],[Company Direct Building Through FY17]:[Company Direct Building FY18 and After]])</f>
        <v>122227.4693</v>
      </c>
      <c r="AQ142" s="17">
        <v>0</v>
      </c>
      <c r="AR142" s="17">
        <v>0</v>
      </c>
      <c r="AS142" s="17">
        <v>0</v>
      </c>
      <c r="AT142" s="18">
        <f>SUM(Table2[[#This Row],[Mortgage Recording Tax Through FY17]:[Mortgage Recording Tax FY18 and After]])</f>
        <v>0</v>
      </c>
      <c r="AU142" s="17">
        <v>0</v>
      </c>
      <c r="AV142" s="17">
        <v>0</v>
      </c>
      <c r="AW142" s="17">
        <v>0</v>
      </c>
      <c r="AX142" s="18">
        <f>SUM(Table2[[#This Row],[Pilot Savings Through FY17]:[Pilot Savings FY18 and After]])</f>
        <v>0</v>
      </c>
      <c r="AY142" s="17">
        <v>0</v>
      </c>
      <c r="AZ142" s="17">
        <v>0</v>
      </c>
      <c r="BA142" s="17">
        <v>0</v>
      </c>
      <c r="BB142" s="18">
        <f>SUM(Table2[[#This Row],[Mortgage Recording Tax Exemption Through FY17]:[Mortgage Recording Tax Exemption FY18 and After]])</f>
        <v>0</v>
      </c>
      <c r="BC142" s="17">
        <v>11534.891600000001</v>
      </c>
      <c r="BD142" s="17">
        <v>38459.563399999999</v>
      </c>
      <c r="BE142" s="17">
        <v>104673.1118</v>
      </c>
      <c r="BF142" s="18">
        <f>SUM(Table2[[#This Row],[Indirect and Induced Land Through FY17]:[Indirect and Induced Land FY18 and After]])</f>
        <v>143132.6752</v>
      </c>
      <c r="BG142" s="17">
        <v>21421.941500000001</v>
      </c>
      <c r="BH142" s="17">
        <v>71424.903099999996</v>
      </c>
      <c r="BI142" s="17">
        <v>194392.92370000001</v>
      </c>
      <c r="BJ142" s="18">
        <f>SUM(Table2[[#This Row],[Indirect and Induced Building Through FY17]:[Indirect and Induced Building FY18 and After]])</f>
        <v>265817.82680000004</v>
      </c>
      <c r="BK142" s="17">
        <v>68066.932499999995</v>
      </c>
      <c r="BL142" s="17">
        <v>259167.06049999999</v>
      </c>
      <c r="BM142" s="17">
        <v>617671.83849999995</v>
      </c>
      <c r="BN142" s="18">
        <f>SUM(Table2[[#This Row],[TOTAL Real Property Related Taxes Through FY17]:[TOTAL Real Property Related Taxes FY18 and After]])</f>
        <v>876838.89899999998</v>
      </c>
      <c r="BO142" s="17">
        <v>42862.735500000003</v>
      </c>
      <c r="BP142" s="17">
        <v>143580.42439999999</v>
      </c>
      <c r="BQ142" s="17">
        <v>388956.92300000001</v>
      </c>
      <c r="BR142" s="18">
        <f>SUM(Table2[[#This Row],[Company Direct Through FY17]:[Company Direct FY18 and After]])</f>
        <v>532537.34739999997</v>
      </c>
      <c r="BS142" s="17">
        <v>0</v>
      </c>
      <c r="BT142" s="17">
        <v>0</v>
      </c>
      <c r="BU142" s="17">
        <v>0</v>
      </c>
      <c r="BV142" s="18">
        <f>SUM(Table2[[#This Row],[Sales Tax Exemption Through FY17]:[Sales Tax Exemption FY18 and After]])</f>
        <v>0</v>
      </c>
      <c r="BW142" s="17">
        <v>0</v>
      </c>
      <c r="BX142" s="17">
        <v>170.7611</v>
      </c>
      <c r="BY142" s="17">
        <v>0</v>
      </c>
      <c r="BZ142" s="17">
        <f>SUM(Table2[[#This Row],[Energy Tax Savings Through FY17]:[Energy Tax Savings FY18 and After]])</f>
        <v>170.7611</v>
      </c>
      <c r="CA142" s="17">
        <v>0</v>
      </c>
      <c r="CB142" s="17">
        <v>0</v>
      </c>
      <c r="CC142" s="17">
        <v>0</v>
      </c>
      <c r="CD142" s="18">
        <f>SUM(Table2[[#This Row],[Tax Exempt Bond Savings Through FY17]:[Tax Exempt Bond Savings FY18 and After]])</f>
        <v>0</v>
      </c>
      <c r="CE142" s="17">
        <v>33008.743000000002</v>
      </c>
      <c r="CF142" s="17">
        <v>110908.9844</v>
      </c>
      <c r="CG142" s="17">
        <v>299537.09159999999</v>
      </c>
      <c r="CH142" s="18">
        <f>SUM(Table2[[#This Row],[Indirect and Induced Through FY17]:[Indirect and Induced FY18 and After]])</f>
        <v>410446.076</v>
      </c>
      <c r="CI142" s="17">
        <v>75871.478499999997</v>
      </c>
      <c r="CJ142" s="17">
        <v>254318.6477</v>
      </c>
      <c r="CK142" s="17">
        <v>688494.01459999999</v>
      </c>
      <c r="CL142" s="18">
        <f>SUM(Table2[[#This Row],[TOTAL Income Consumption Use Taxes Through FY17]:[TOTAL Income Consumption Use Taxes FY18 and After]])</f>
        <v>942812.66229999997</v>
      </c>
      <c r="CM142" s="17">
        <v>0</v>
      </c>
      <c r="CN142" s="17">
        <v>170.7611</v>
      </c>
      <c r="CO142" s="17">
        <v>0</v>
      </c>
      <c r="CP142" s="18">
        <f>SUM(Table2[[#This Row],[Assistance Provided Through FY17]:[Assistance Provided FY18 and After]])</f>
        <v>170.7611</v>
      </c>
      <c r="CQ142" s="17">
        <v>0</v>
      </c>
      <c r="CR142" s="17">
        <v>0</v>
      </c>
      <c r="CS142" s="17">
        <v>0</v>
      </c>
      <c r="CT142" s="18">
        <f>SUM(Table2[[#This Row],[Recapture Cancellation Reduction Amount Through FY17]:[Recapture Cancellation Reduction Amount FY18 and After]])</f>
        <v>0</v>
      </c>
      <c r="CU142" s="17">
        <v>0</v>
      </c>
      <c r="CV142" s="17">
        <v>0</v>
      </c>
      <c r="CW142" s="17">
        <v>0</v>
      </c>
      <c r="CX142" s="18">
        <f>SUM(Table2[[#This Row],[Penalty Paid Through FY17]:[Penalty Paid FY18 and After]])</f>
        <v>0</v>
      </c>
      <c r="CY142" s="17">
        <v>0</v>
      </c>
      <c r="CZ142" s="17">
        <v>170.7611</v>
      </c>
      <c r="DA142" s="17">
        <v>0</v>
      </c>
      <c r="DB142" s="18">
        <f>SUM(Table2[[#This Row],[TOTAL Assistance Net of Recapture Penalties Through FY17]:[TOTAL Assistance Net of Recapture Penalties FY18 and After]])</f>
        <v>170.7611</v>
      </c>
      <c r="DC142" s="17">
        <v>77972.834900000002</v>
      </c>
      <c r="DD142" s="17">
        <v>292863.0184</v>
      </c>
      <c r="DE142" s="17">
        <v>707562.72600000002</v>
      </c>
      <c r="DF142" s="18">
        <f>SUM(Table2[[#This Row],[Company Direct Tax Revenue Before Assistance Through FY17]:[Company Direct Tax Revenue Before Assistance FY18 and After]])</f>
        <v>1000425.7444</v>
      </c>
      <c r="DG142" s="17">
        <v>65965.576100000006</v>
      </c>
      <c r="DH142" s="17">
        <v>220793.4509</v>
      </c>
      <c r="DI142" s="17">
        <v>598603.12710000004</v>
      </c>
      <c r="DJ142" s="18">
        <f>SUM(Table2[[#This Row],[Indirect and Induced Tax Revenues Through FY17]:[Indirect and Induced Tax Revenues FY18 and After]])</f>
        <v>819396.57799999998</v>
      </c>
      <c r="DK142" s="17">
        <v>143938.41099999999</v>
      </c>
      <c r="DL142" s="17">
        <v>513656.4693</v>
      </c>
      <c r="DM142" s="17">
        <v>1306165.8530999999</v>
      </c>
      <c r="DN142" s="17">
        <f>SUM(Table2[[#This Row],[TOTAL Tax Revenues Before Assistance Through FY17]:[TOTAL Tax Revenues Before Assistance FY18 and After]])</f>
        <v>1819822.3223999999</v>
      </c>
      <c r="DO142" s="17">
        <v>143938.41099999999</v>
      </c>
      <c r="DP142" s="17">
        <v>513485.70819999999</v>
      </c>
      <c r="DQ142" s="17">
        <v>1306165.8530999999</v>
      </c>
      <c r="DR142" s="20">
        <f>SUM(Table2[[#This Row],[TOTAL Tax Revenues Net of Assistance Recapture and Penalty Through FY17]:[TOTAL Tax Revenues Net of Assistance Recapture and Penalty FY18 and After]])</f>
        <v>1819651.5612999999</v>
      </c>
      <c r="DS142" s="20">
        <v>0</v>
      </c>
      <c r="DT142" s="20">
        <v>0</v>
      </c>
      <c r="DU142" s="20">
        <v>0</v>
      </c>
      <c r="DV142" s="20">
        <v>0</v>
      </c>
      <c r="DW142" s="15">
        <v>0</v>
      </c>
      <c r="DX142" s="15">
        <v>0</v>
      </c>
      <c r="DY142" s="15">
        <v>0</v>
      </c>
      <c r="DZ142" s="15">
        <v>0</v>
      </c>
      <c r="EA142" s="15">
        <v>0</v>
      </c>
      <c r="EB142" s="15">
        <v>0</v>
      </c>
      <c r="EC142" s="15">
        <v>0</v>
      </c>
      <c r="ED142" s="15">
        <v>0</v>
      </c>
      <c r="EE142" s="15">
        <v>0</v>
      </c>
      <c r="EF142" s="15">
        <v>0</v>
      </c>
      <c r="EG142" s="15">
        <v>0</v>
      </c>
      <c r="EH142" s="15">
        <v>0</v>
      </c>
      <c r="EI142" s="15">
        <v>0</v>
      </c>
      <c r="EJ142" s="15">
        <v>0</v>
      </c>
      <c r="EK142" s="15">
        <v>0</v>
      </c>
    </row>
    <row r="143" spans="1:141" x14ac:dyDescent="0.2">
      <c r="A143" s="6">
        <v>92989</v>
      </c>
      <c r="B143" s="6" t="s">
        <v>1006</v>
      </c>
      <c r="C143" s="7" t="s">
        <v>366</v>
      </c>
      <c r="D143" s="7" t="s">
        <v>9</v>
      </c>
      <c r="E143" s="33">
        <v>37</v>
      </c>
      <c r="F143" s="8" t="s">
        <v>2105</v>
      </c>
      <c r="G143" s="41" t="s">
        <v>1894</v>
      </c>
      <c r="H143" s="35">
        <v>28500</v>
      </c>
      <c r="I143" s="35">
        <v>16500</v>
      </c>
      <c r="J143" s="39" t="s">
        <v>3289</v>
      </c>
      <c r="K143" s="11" t="s">
        <v>2453</v>
      </c>
      <c r="L143" s="13" t="s">
        <v>2692</v>
      </c>
      <c r="M143" s="13" t="s">
        <v>2668</v>
      </c>
      <c r="N143" s="23">
        <v>1900000</v>
      </c>
      <c r="O143" s="6" t="s">
        <v>2458</v>
      </c>
      <c r="P143" s="15">
        <v>7</v>
      </c>
      <c r="Q143" s="15">
        <v>0</v>
      </c>
      <c r="R143" s="15">
        <v>30</v>
      </c>
      <c r="S143" s="15">
        <v>0</v>
      </c>
      <c r="T143" s="15">
        <v>0</v>
      </c>
      <c r="U143" s="15">
        <v>37</v>
      </c>
      <c r="V143" s="15">
        <v>33</v>
      </c>
      <c r="W143" s="15">
        <v>0</v>
      </c>
      <c r="X143" s="15">
        <v>0</v>
      </c>
      <c r="Y143" s="15">
        <v>0</v>
      </c>
      <c r="Z143" s="15">
        <v>6</v>
      </c>
      <c r="AA143" s="15">
        <v>100</v>
      </c>
      <c r="AB143" s="15">
        <v>0</v>
      </c>
      <c r="AC143" s="15">
        <v>0</v>
      </c>
      <c r="AD143" s="15">
        <v>0</v>
      </c>
      <c r="AE143" s="15">
        <v>0</v>
      </c>
      <c r="AF143" s="15">
        <v>100</v>
      </c>
      <c r="AG143" s="15" t="s">
        <v>1860</v>
      </c>
      <c r="AH143" s="15" t="s">
        <v>1860</v>
      </c>
      <c r="AI143" s="17">
        <v>29.490200000000002</v>
      </c>
      <c r="AJ143" s="17">
        <v>145.09950000000001</v>
      </c>
      <c r="AK143" s="17">
        <v>126.30549999999999</v>
      </c>
      <c r="AL143" s="17">
        <f>SUM(Table2[[#This Row],[Company Direct Land Through FY17]:[Company Direct Land FY18 and After]])</f>
        <v>271.40499999999997</v>
      </c>
      <c r="AM143" s="17">
        <v>29.854299999999999</v>
      </c>
      <c r="AN143" s="17">
        <v>142.44839999999999</v>
      </c>
      <c r="AO143" s="17">
        <v>127.8642</v>
      </c>
      <c r="AP143" s="18">
        <f>SUM(Table2[[#This Row],[Company Direct Building Through FY17]:[Company Direct Building FY18 and After]])</f>
        <v>270.31259999999997</v>
      </c>
      <c r="AQ143" s="17">
        <v>0</v>
      </c>
      <c r="AR143" s="17">
        <v>28.659700000000001</v>
      </c>
      <c r="AS143" s="17">
        <v>0</v>
      </c>
      <c r="AT143" s="18">
        <f>SUM(Table2[[#This Row],[Mortgage Recording Tax Through FY17]:[Mortgage Recording Tax FY18 and After]])</f>
        <v>28.659700000000001</v>
      </c>
      <c r="AU143" s="17">
        <v>27.936900000000001</v>
      </c>
      <c r="AV143" s="17">
        <v>126.2962</v>
      </c>
      <c r="AW143" s="17">
        <v>119.6523</v>
      </c>
      <c r="AX143" s="18">
        <f>SUM(Table2[[#This Row],[Pilot Savings Through FY17]:[Pilot Savings FY18 and After]])</f>
        <v>245.9485</v>
      </c>
      <c r="AY143" s="17">
        <v>0</v>
      </c>
      <c r="AZ143" s="17">
        <v>28.659700000000001</v>
      </c>
      <c r="BA143" s="17">
        <v>0</v>
      </c>
      <c r="BB143" s="18">
        <f>SUM(Table2[[#This Row],[Mortgage Recording Tax Exemption Through FY17]:[Mortgage Recording Tax Exemption FY18 and After]])</f>
        <v>28.659700000000001</v>
      </c>
      <c r="BC143" s="17">
        <v>34.258499999999998</v>
      </c>
      <c r="BD143" s="17">
        <v>279.19959999999998</v>
      </c>
      <c r="BE143" s="17">
        <v>146.7269</v>
      </c>
      <c r="BF143" s="18">
        <f>SUM(Table2[[#This Row],[Indirect and Induced Land Through FY17]:[Indirect and Induced Land FY18 and After]])</f>
        <v>425.92649999999998</v>
      </c>
      <c r="BG143" s="17">
        <v>63.622900000000001</v>
      </c>
      <c r="BH143" s="17">
        <v>518.51390000000004</v>
      </c>
      <c r="BI143" s="17">
        <v>272.49349999999998</v>
      </c>
      <c r="BJ143" s="18">
        <f>SUM(Table2[[#This Row],[Indirect and Induced Building Through FY17]:[Indirect and Induced Building FY18 and After]])</f>
        <v>791.00739999999996</v>
      </c>
      <c r="BK143" s="17">
        <v>129.28899999999999</v>
      </c>
      <c r="BL143" s="17">
        <v>958.96519999999998</v>
      </c>
      <c r="BM143" s="17">
        <v>553.73779999999999</v>
      </c>
      <c r="BN143" s="18">
        <f>SUM(Table2[[#This Row],[TOTAL Real Property Related Taxes Through FY17]:[TOTAL Real Property Related Taxes FY18 and After]])</f>
        <v>1512.703</v>
      </c>
      <c r="BO143" s="17">
        <v>278.7636</v>
      </c>
      <c r="BP143" s="17">
        <v>2276.6316000000002</v>
      </c>
      <c r="BQ143" s="17">
        <v>1193.9303</v>
      </c>
      <c r="BR143" s="18">
        <f>SUM(Table2[[#This Row],[Company Direct Through FY17]:[Company Direct FY18 and After]])</f>
        <v>3470.5619000000002</v>
      </c>
      <c r="BS143" s="17">
        <v>0</v>
      </c>
      <c r="BT143" s="17">
        <v>4.4325000000000001</v>
      </c>
      <c r="BU143" s="17">
        <v>0</v>
      </c>
      <c r="BV143" s="18">
        <f>SUM(Table2[[#This Row],[Sales Tax Exemption Through FY17]:[Sales Tax Exemption FY18 and After]])</f>
        <v>4.4325000000000001</v>
      </c>
      <c r="BW143" s="17">
        <v>0</v>
      </c>
      <c r="BX143" s="17">
        <v>0</v>
      </c>
      <c r="BY143" s="17">
        <v>0</v>
      </c>
      <c r="BZ143" s="17">
        <f>SUM(Table2[[#This Row],[Energy Tax Savings Through FY17]:[Energy Tax Savings FY18 and After]])</f>
        <v>0</v>
      </c>
      <c r="CA143" s="17">
        <v>0</v>
      </c>
      <c r="CB143" s="17">
        <v>0</v>
      </c>
      <c r="CC143" s="17">
        <v>0</v>
      </c>
      <c r="CD143" s="18">
        <f>SUM(Table2[[#This Row],[Tax Exempt Bond Savings Through FY17]:[Tax Exempt Bond Savings FY18 and After]])</f>
        <v>0</v>
      </c>
      <c r="CE143" s="17">
        <v>117.2713</v>
      </c>
      <c r="CF143" s="17">
        <v>1106.5355999999999</v>
      </c>
      <c r="CG143" s="17">
        <v>502.26749999999998</v>
      </c>
      <c r="CH143" s="18">
        <f>SUM(Table2[[#This Row],[Indirect and Induced Through FY17]:[Indirect and Induced FY18 and After]])</f>
        <v>1608.8030999999999</v>
      </c>
      <c r="CI143" s="17">
        <v>396.03489999999999</v>
      </c>
      <c r="CJ143" s="17">
        <v>3378.7347</v>
      </c>
      <c r="CK143" s="17">
        <v>1696.1977999999999</v>
      </c>
      <c r="CL143" s="18">
        <f>SUM(Table2[[#This Row],[TOTAL Income Consumption Use Taxes Through FY17]:[TOTAL Income Consumption Use Taxes FY18 and After]])</f>
        <v>5074.9324999999999</v>
      </c>
      <c r="CM143" s="17">
        <v>27.936900000000001</v>
      </c>
      <c r="CN143" s="17">
        <v>159.38839999999999</v>
      </c>
      <c r="CO143" s="17">
        <v>119.6523</v>
      </c>
      <c r="CP143" s="18">
        <f>SUM(Table2[[#This Row],[Assistance Provided Through FY17]:[Assistance Provided FY18 and After]])</f>
        <v>279.04070000000002</v>
      </c>
      <c r="CQ143" s="17">
        <v>0</v>
      </c>
      <c r="CR143" s="17">
        <v>0</v>
      </c>
      <c r="CS143" s="17">
        <v>0</v>
      </c>
      <c r="CT143" s="18">
        <f>SUM(Table2[[#This Row],[Recapture Cancellation Reduction Amount Through FY17]:[Recapture Cancellation Reduction Amount FY18 and After]])</f>
        <v>0</v>
      </c>
      <c r="CU143" s="17">
        <v>0</v>
      </c>
      <c r="CV143" s="17">
        <v>0</v>
      </c>
      <c r="CW143" s="17">
        <v>0</v>
      </c>
      <c r="CX143" s="18">
        <f>SUM(Table2[[#This Row],[Penalty Paid Through FY17]:[Penalty Paid FY18 and After]])</f>
        <v>0</v>
      </c>
      <c r="CY143" s="17">
        <v>27.936900000000001</v>
      </c>
      <c r="CZ143" s="17">
        <v>159.38839999999999</v>
      </c>
      <c r="DA143" s="17">
        <v>119.6523</v>
      </c>
      <c r="DB143" s="18">
        <f>SUM(Table2[[#This Row],[TOTAL Assistance Net of Recapture Penalties Through FY17]:[TOTAL Assistance Net of Recapture Penalties FY18 and After]])</f>
        <v>279.04070000000002</v>
      </c>
      <c r="DC143" s="17">
        <v>338.10809999999998</v>
      </c>
      <c r="DD143" s="17">
        <v>2592.8391999999999</v>
      </c>
      <c r="DE143" s="17">
        <v>1448.1</v>
      </c>
      <c r="DF143" s="18">
        <f>SUM(Table2[[#This Row],[Company Direct Tax Revenue Before Assistance Through FY17]:[Company Direct Tax Revenue Before Assistance FY18 and After]])</f>
        <v>4040.9391999999998</v>
      </c>
      <c r="DG143" s="17">
        <v>215.15270000000001</v>
      </c>
      <c r="DH143" s="17">
        <v>1904.2491</v>
      </c>
      <c r="DI143" s="17">
        <v>921.48789999999997</v>
      </c>
      <c r="DJ143" s="18">
        <f>SUM(Table2[[#This Row],[Indirect and Induced Tax Revenues Through FY17]:[Indirect and Induced Tax Revenues FY18 and After]])</f>
        <v>2825.7370000000001</v>
      </c>
      <c r="DK143" s="17">
        <v>553.26080000000002</v>
      </c>
      <c r="DL143" s="17">
        <v>4497.0883000000003</v>
      </c>
      <c r="DM143" s="17">
        <v>2369.5879</v>
      </c>
      <c r="DN143" s="17">
        <f>SUM(Table2[[#This Row],[TOTAL Tax Revenues Before Assistance Through FY17]:[TOTAL Tax Revenues Before Assistance FY18 and After]])</f>
        <v>6866.6761999999999</v>
      </c>
      <c r="DO143" s="17">
        <v>525.32389999999998</v>
      </c>
      <c r="DP143" s="17">
        <v>4337.6998999999996</v>
      </c>
      <c r="DQ143" s="17">
        <v>2249.9355999999998</v>
      </c>
      <c r="DR143" s="20">
        <f>SUM(Table2[[#This Row],[TOTAL Tax Revenues Net of Assistance Recapture and Penalty Through FY17]:[TOTAL Tax Revenues Net of Assistance Recapture and Penalty FY18 and After]])</f>
        <v>6587.6354999999994</v>
      </c>
      <c r="DS143" s="20">
        <v>0</v>
      </c>
      <c r="DT143" s="20">
        <v>0</v>
      </c>
      <c r="DU143" s="20">
        <v>0</v>
      </c>
      <c r="DV143" s="20">
        <v>0</v>
      </c>
      <c r="DW143" s="15">
        <v>37</v>
      </c>
      <c r="DX143" s="15">
        <v>0</v>
      </c>
      <c r="DY143" s="15">
        <v>0</v>
      </c>
      <c r="DZ143" s="15">
        <v>0</v>
      </c>
      <c r="EA143" s="15">
        <v>37</v>
      </c>
      <c r="EB143" s="15">
        <v>0</v>
      </c>
      <c r="EC143" s="15">
        <v>0</v>
      </c>
      <c r="ED143" s="15">
        <v>0</v>
      </c>
      <c r="EE143" s="15">
        <v>100</v>
      </c>
      <c r="EF143" s="15">
        <v>0</v>
      </c>
      <c r="EG143" s="15">
        <v>0</v>
      </c>
      <c r="EH143" s="15">
        <v>0</v>
      </c>
      <c r="EI143" s="15">
        <f>SUM(Table2[[#This Row],[Total Industrial Employees FY17]:[Total Other Employees FY17]])</f>
        <v>37</v>
      </c>
      <c r="EJ143" s="15">
        <f>SUM(Table2[[#This Row],[Number of Industrial Employees Earning More than Living Wage FY17]:[Number of Other Employees Earning More than Living Wage FY17]])</f>
        <v>37</v>
      </c>
      <c r="EK143" s="15">
        <v>100</v>
      </c>
    </row>
    <row r="144" spans="1:141" x14ac:dyDescent="0.2">
      <c r="A144" s="24">
        <v>92765</v>
      </c>
      <c r="B144" s="24" t="s">
        <v>315</v>
      </c>
      <c r="C144" s="25" t="s">
        <v>316</v>
      </c>
      <c r="D144" s="25" t="s">
        <v>9</v>
      </c>
      <c r="E144" s="34">
        <v>38</v>
      </c>
      <c r="F144" s="26" t="s">
        <v>2045</v>
      </c>
      <c r="G144" s="42" t="s">
        <v>1885</v>
      </c>
      <c r="H144" s="36">
        <v>12520</v>
      </c>
      <c r="I144" s="36">
        <v>12500</v>
      </c>
      <c r="J144" s="39" t="s">
        <v>3256</v>
      </c>
      <c r="K144" s="11" t="s">
        <v>2453</v>
      </c>
      <c r="L144" s="27" t="s">
        <v>2631</v>
      </c>
      <c r="M144" s="27" t="s">
        <v>2598</v>
      </c>
      <c r="N144" s="28">
        <v>2075000</v>
      </c>
      <c r="O144" s="24" t="s">
        <v>2458</v>
      </c>
      <c r="P144" s="15">
        <v>0</v>
      </c>
      <c r="Q144" s="15">
        <v>0</v>
      </c>
      <c r="R144" s="15">
        <v>15</v>
      </c>
      <c r="S144" s="15">
        <v>0</v>
      </c>
      <c r="T144" s="15">
        <v>0</v>
      </c>
      <c r="U144" s="15">
        <v>15</v>
      </c>
      <c r="V144" s="15">
        <v>15</v>
      </c>
      <c r="W144" s="15">
        <v>0</v>
      </c>
      <c r="X144" s="15">
        <v>0</v>
      </c>
      <c r="Y144" s="15">
        <v>0</v>
      </c>
      <c r="Z144" s="15">
        <v>4</v>
      </c>
      <c r="AA144" s="15">
        <v>87</v>
      </c>
      <c r="AB144" s="15">
        <v>0</v>
      </c>
      <c r="AC144" s="15">
        <v>0</v>
      </c>
      <c r="AD144" s="15">
        <v>0</v>
      </c>
      <c r="AE144" s="15">
        <v>0</v>
      </c>
      <c r="AF144" s="15">
        <v>87</v>
      </c>
      <c r="AG144" s="15" t="s">
        <v>1860</v>
      </c>
      <c r="AH144" s="15" t="s">
        <v>1861</v>
      </c>
      <c r="AI144" s="29">
        <v>25.7712</v>
      </c>
      <c r="AJ144" s="29">
        <v>105.8514</v>
      </c>
      <c r="AK144" s="29">
        <v>96.878900000000002</v>
      </c>
      <c r="AL144" s="17">
        <f>SUM(Table2[[#This Row],[Company Direct Land Through FY17]:[Company Direct Land FY18 and After]])</f>
        <v>202.7303</v>
      </c>
      <c r="AM144" s="29">
        <v>29.372</v>
      </c>
      <c r="AN144" s="29">
        <v>117.8064</v>
      </c>
      <c r="AO144" s="29">
        <v>110.4144</v>
      </c>
      <c r="AP144" s="18">
        <f>SUM(Table2[[#This Row],[Company Direct Building Through FY17]:[Company Direct Building FY18 and After]])</f>
        <v>228.2208</v>
      </c>
      <c r="AQ144" s="29">
        <v>0</v>
      </c>
      <c r="AR144" s="29">
        <v>31.581</v>
      </c>
      <c r="AS144" s="29">
        <v>0</v>
      </c>
      <c r="AT144" s="18">
        <f>SUM(Table2[[#This Row],[Mortgage Recording Tax Through FY17]:[Mortgage Recording Tax FY18 and After]])</f>
        <v>31.581</v>
      </c>
      <c r="AU144" s="29">
        <v>35.8855</v>
      </c>
      <c r="AV144" s="29">
        <v>130.46449999999999</v>
      </c>
      <c r="AW144" s="29">
        <v>134.8999</v>
      </c>
      <c r="AX144" s="18">
        <f>SUM(Table2[[#This Row],[Pilot Savings Through FY17]:[Pilot Savings FY18 and After]])</f>
        <v>265.36439999999999</v>
      </c>
      <c r="AY144" s="29">
        <v>0</v>
      </c>
      <c r="AZ144" s="29">
        <v>31.581</v>
      </c>
      <c r="BA144" s="29">
        <v>0</v>
      </c>
      <c r="BB144" s="18">
        <f>SUM(Table2[[#This Row],[Mortgage Recording Tax Exemption Through FY17]:[Mortgage Recording Tax Exemption FY18 and After]])</f>
        <v>31.581</v>
      </c>
      <c r="BC144" s="29">
        <v>15.1858</v>
      </c>
      <c r="BD144" s="29">
        <v>169.71629999999999</v>
      </c>
      <c r="BE144" s="29">
        <v>57.086399999999998</v>
      </c>
      <c r="BF144" s="18">
        <f>SUM(Table2[[#This Row],[Indirect and Induced Land Through FY17]:[Indirect and Induced Land FY18 and After]])</f>
        <v>226.80269999999999</v>
      </c>
      <c r="BG144" s="29">
        <v>28.202100000000002</v>
      </c>
      <c r="BH144" s="29">
        <v>315.18709999999999</v>
      </c>
      <c r="BI144" s="29">
        <v>106.0167</v>
      </c>
      <c r="BJ144" s="18">
        <f>SUM(Table2[[#This Row],[Indirect and Induced Building Through FY17]:[Indirect and Induced Building FY18 and After]])</f>
        <v>421.2038</v>
      </c>
      <c r="BK144" s="29">
        <v>62.645600000000002</v>
      </c>
      <c r="BL144" s="29">
        <v>578.09670000000006</v>
      </c>
      <c r="BM144" s="29">
        <v>235.4965</v>
      </c>
      <c r="BN144" s="18">
        <f>SUM(Table2[[#This Row],[TOTAL Real Property Related Taxes Through FY17]:[TOTAL Real Property Related Taxes FY18 and After]])</f>
        <v>813.59320000000002</v>
      </c>
      <c r="BO144" s="29">
        <v>120.3108</v>
      </c>
      <c r="BP144" s="29">
        <v>1328.0971</v>
      </c>
      <c r="BQ144" s="29">
        <v>452.26909999999998</v>
      </c>
      <c r="BR144" s="18">
        <f>SUM(Table2[[#This Row],[Company Direct Through FY17]:[Company Direct FY18 and After]])</f>
        <v>1780.3661999999999</v>
      </c>
      <c r="BS144" s="29">
        <v>0</v>
      </c>
      <c r="BT144" s="29">
        <v>2.8811</v>
      </c>
      <c r="BU144" s="29">
        <v>0</v>
      </c>
      <c r="BV144" s="18">
        <f>SUM(Table2[[#This Row],[Sales Tax Exemption Through FY17]:[Sales Tax Exemption FY18 and After]])</f>
        <v>2.8811</v>
      </c>
      <c r="BW144" s="29">
        <v>0</v>
      </c>
      <c r="BX144" s="29">
        <v>0</v>
      </c>
      <c r="BY144" s="29">
        <v>0</v>
      </c>
      <c r="BZ144" s="17">
        <f>SUM(Table2[[#This Row],[Energy Tax Savings Through FY17]:[Energy Tax Savings FY18 and After]])</f>
        <v>0</v>
      </c>
      <c r="CA144" s="29">
        <v>0</v>
      </c>
      <c r="CB144" s="29">
        <v>0</v>
      </c>
      <c r="CC144" s="29">
        <v>0</v>
      </c>
      <c r="CD144" s="18">
        <f>SUM(Table2[[#This Row],[Tax Exempt Bond Savings Through FY17]:[Tax Exempt Bond Savings FY18 and After]])</f>
        <v>0</v>
      </c>
      <c r="CE144" s="29">
        <v>51.982799999999997</v>
      </c>
      <c r="CF144" s="29">
        <v>679.84979999999996</v>
      </c>
      <c r="CG144" s="29">
        <v>195.41229999999999</v>
      </c>
      <c r="CH144" s="18">
        <f>SUM(Table2[[#This Row],[Indirect and Induced Through FY17]:[Indirect and Induced FY18 and After]])</f>
        <v>875.26209999999992</v>
      </c>
      <c r="CI144" s="29">
        <v>172.2936</v>
      </c>
      <c r="CJ144" s="29">
        <v>2005.0658000000001</v>
      </c>
      <c r="CK144" s="29">
        <v>647.68140000000005</v>
      </c>
      <c r="CL144" s="18">
        <f>SUM(Table2[[#This Row],[TOTAL Income Consumption Use Taxes Through FY17]:[TOTAL Income Consumption Use Taxes FY18 and After]])</f>
        <v>2652.7472000000002</v>
      </c>
      <c r="CM144" s="17">
        <v>35.8855</v>
      </c>
      <c r="CN144" s="17">
        <v>164.92660000000001</v>
      </c>
      <c r="CO144" s="29">
        <v>134.8999</v>
      </c>
      <c r="CP144" s="18">
        <f>SUM(Table2[[#This Row],[Assistance Provided Through FY17]:[Assistance Provided FY18 and After]])</f>
        <v>299.82650000000001</v>
      </c>
      <c r="CQ144" s="29">
        <v>0</v>
      </c>
      <c r="CR144" s="29">
        <v>0</v>
      </c>
      <c r="CS144" s="29">
        <v>0</v>
      </c>
      <c r="CT144" s="18">
        <f>SUM(Table2[[#This Row],[Recapture Cancellation Reduction Amount Through FY17]:[Recapture Cancellation Reduction Amount FY18 and After]])</f>
        <v>0</v>
      </c>
      <c r="CU144" s="17">
        <v>0</v>
      </c>
      <c r="CV144" s="17">
        <v>0</v>
      </c>
      <c r="CW144" s="29">
        <v>0</v>
      </c>
      <c r="CX144" s="18">
        <f>SUM(Table2[[#This Row],[Penalty Paid Through FY17]:[Penalty Paid FY18 and After]])</f>
        <v>0</v>
      </c>
      <c r="CY144" s="29">
        <v>35.8855</v>
      </c>
      <c r="CZ144" s="29">
        <v>164.92660000000001</v>
      </c>
      <c r="DA144" s="29">
        <v>134.8999</v>
      </c>
      <c r="DB144" s="18">
        <f>SUM(Table2[[#This Row],[TOTAL Assistance Net of Recapture Penalties Through FY17]:[TOTAL Assistance Net of Recapture Penalties FY18 and After]])</f>
        <v>299.82650000000001</v>
      </c>
      <c r="DC144" s="29">
        <v>175.45400000000001</v>
      </c>
      <c r="DD144" s="29">
        <v>1583.3359</v>
      </c>
      <c r="DE144" s="29">
        <v>659.56240000000003</v>
      </c>
      <c r="DF144" s="18">
        <f>SUM(Table2[[#This Row],[Company Direct Tax Revenue Before Assistance Through FY17]:[Company Direct Tax Revenue Before Assistance FY18 and After]])</f>
        <v>2242.8982999999998</v>
      </c>
      <c r="DG144" s="29">
        <v>95.370699999999999</v>
      </c>
      <c r="DH144" s="29">
        <v>1164.7532000000001</v>
      </c>
      <c r="DI144" s="29">
        <v>358.5154</v>
      </c>
      <c r="DJ144" s="18">
        <f>SUM(Table2[[#This Row],[Indirect and Induced Tax Revenues Through FY17]:[Indirect and Induced Tax Revenues FY18 and After]])</f>
        <v>1523.2686000000001</v>
      </c>
      <c r="DK144" s="29">
        <v>270.82470000000001</v>
      </c>
      <c r="DL144" s="29">
        <v>2748.0891000000001</v>
      </c>
      <c r="DM144" s="29">
        <v>1018.0778</v>
      </c>
      <c r="DN144" s="17">
        <f>SUM(Table2[[#This Row],[TOTAL Tax Revenues Before Assistance Through FY17]:[TOTAL Tax Revenues Before Assistance FY18 and After]])</f>
        <v>3766.1669000000002</v>
      </c>
      <c r="DO144" s="29">
        <v>234.9392</v>
      </c>
      <c r="DP144" s="29">
        <v>2583.1624999999999</v>
      </c>
      <c r="DQ144" s="29">
        <v>883.17790000000002</v>
      </c>
      <c r="DR144" s="20">
        <f>SUM(Table2[[#This Row],[TOTAL Tax Revenues Net of Assistance Recapture and Penalty Through FY17]:[TOTAL Tax Revenues Net of Assistance Recapture and Penalty FY18 and After]])</f>
        <v>3466.3404</v>
      </c>
      <c r="DS144" s="30">
        <v>0</v>
      </c>
      <c r="DT144" s="30">
        <v>0</v>
      </c>
      <c r="DU144" s="30">
        <v>0</v>
      </c>
      <c r="DV144" s="30">
        <v>0</v>
      </c>
      <c r="DW144" s="15">
        <v>15</v>
      </c>
      <c r="DX144" s="15">
        <v>0</v>
      </c>
      <c r="DY144" s="15">
        <v>0</v>
      </c>
      <c r="DZ144" s="15">
        <v>0</v>
      </c>
      <c r="EA144" s="15">
        <v>15</v>
      </c>
      <c r="EB144" s="15">
        <v>0</v>
      </c>
      <c r="EC144" s="15">
        <v>0</v>
      </c>
      <c r="ED144" s="15">
        <v>0</v>
      </c>
      <c r="EE144" s="15">
        <v>100</v>
      </c>
      <c r="EF144" s="15">
        <v>0</v>
      </c>
      <c r="EG144" s="15">
        <v>0</v>
      </c>
      <c r="EH144" s="15">
        <v>0</v>
      </c>
      <c r="EI144" s="15">
        <f>SUM(Table2[[#This Row],[Total Industrial Employees FY17]:[Total Other Employees FY17]])</f>
        <v>15</v>
      </c>
      <c r="EJ144" s="15">
        <f>SUM(Table2[[#This Row],[Number of Industrial Employees Earning More than Living Wage FY17]:[Number of Other Employees Earning More than Living Wage FY17]])</f>
        <v>15</v>
      </c>
      <c r="EK144" s="15">
        <v>100</v>
      </c>
    </row>
    <row r="145" spans="1:141" x14ac:dyDescent="0.2">
      <c r="A145" s="6">
        <v>92255</v>
      </c>
      <c r="B145" s="6" t="s">
        <v>29</v>
      </c>
      <c r="C145" s="7" t="s">
        <v>1723</v>
      </c>
      <c r="D145" s="7" t="s">
        <v>12</v>
      </c>
      <c r="E145" s="33">
        <v>26</v>
      </c>
      <c r="F145" s="8" t="s">
        <v>1895</v>
      </c>
      <c r="G145" s="41" t="s">
        <v>1896</v>
      </c>
      <c r="H145" s="35">
        <v>5000</v>
      </c>
      <c r="I145" s="35">
        <v>7500</v>
      </c>
      <c r="J145" s="39" t="s">
        <v>3179</v>
      </c>
      <c r="K145" s="11" t="s">
        <v>2453</v>
      </c>
      <c r="L145" s="13" t="s">
        <v>2491</v>
      </c>
      <c r="M145" s="13" t="s">
        <v>2470</v>
      </c>
      <c r="N145" s="23">
        <v>545000</v>
      </c>
      <c r="O145" s="6" t="s">
        <v>2458</v>
      </c>
      <c r="P145" s="15">
        <v>0</v>
      </c>
      <c r="Q145" s="15">
        <v>0</v>
      </c>
      <c r="R145" s="15">
        <v>90</v>
      </c>
      <c r="S145" s="15">
        <v>0</v>
      </c>
      <c r="T145" s="15">
        <v>0</v>
      </c>
      <c r="U145" s="15">
        <v>90</v>
      </c>
      <c r="V145" s="15">
        <v>90</v>
      </c>
      <c r="W145" s="15">
        <v>0</v>
      </c>
      <c r="X145" s="15">
        <v>0</v>
      </c>
      <c r="Y145" s="15">
        <v>0</v>
      </c>
      <c r="Z145" s="15">
        <v>14</v>
      </c>
      <c r="AA145" s="15">
        <v>56</v>
      </c>
      <c r="AB145" s="15">
        <v>0</v>
      </c>
      <c r="AC145" s="15">
        <v>0</v>
      </c>
      <c r="AD145" s="15">
        <v>0</v>
      </c>
      <c r="AE145" s="15">
        <v>0</v>
      </c>
      <c r="AF145" s="15">
        <v>56</v>
      </c>
      <c r="AG145" s="15" t="s">
        <v>1860</v>
      </c>
      <c r="AH145" s="15" t="s">
        <v>1861</v>
      </c>
      <c r="AI145" s="17">
        <v>6.6329000000000002</v>
      </c>
      <c r="AJ145" s="17">
        <v>88.980999999999995</v>
      </c>
      <c r="AK145" s="17">
        <v>10.346500000000001</v>
      </c>
      <c r="AL145" s="17">
        <f>SUM(Table2[[#This Row],[Company Direct Land Through FY17]:[Company Direct Land FY18 and After]])</f>
        <v>99.327500000000001</v>
      </c>
      <c r="AM145" s="17">
        <v>21.6952</v>
      </c>
      <c r="AN145" s="17">
        <v>132.59829999999999</v>
      </c>
      <c r="AO145" s="17">
        <v>33.841299999999997</v>
      </c>
      <c r="AP145" s="18">
        <f>SUM(Table2[[#This Row],[Company Direct Building Through FY17]:[Company Direct Building FY18 and After]])</f>
        <v>166.43959999999998</v>
      </c>
      <c r="AQ145" s="17">
        <v>0</v>
      </c>
      <c r="AR145" s="17">
        <v>6.3735999999999997</v>
      </c>
      <c r="AS145" s="17">
        <v>0</v>
      </c>
      <c r="AT145" s="18">
        <f>SUM(Table2[[#This Row],[Mortgage Recording Tax Through FY17]:[Mortgage Recording Tax FY18 and After]])</f>
        <v>6.3735999999999997</v>
      </c>
      <c r="AU145" s="17">
        <v>19.5472</v>
      </c>
      <c r="AV145" s="17">
        <v>122.1343</v>
      </c>
      <c r="AW145" s="17">
        <v>30.491</v>
      </c>
      <c r="AX145" s="18">
        <f>SUM(Table2[[#This Row],[Pilot Savings Through FY17]:[Pilot Savings FY18 and After]])</f>
        <v>152.62529999999998</v>
      </c>
      <c r="AY145" s="17">
        <v>0</v>
      </c>
      <c r="AZ145" s="17">
        <v>6.3735999999999997</v>
      </c>
      <c r="BA145" s="17">
        <v>0</v>
      </c>
      <c r="BB145" s="18">
        <f>SUM(Table2[[#This Row],[Mortgage Recording Tax Exemption Through FY17]:[Mortgage Recording Tax Exemption FY18 and After]])</f>
        <v>6.3735999999999997</v>
      </c>
      <c r="BC145" s="17">
        <v>91.114599999999996</v>
      </c>
      <c r="BD145" s="17">
        <v>521.26949999999999</v>
      </c>
      <c r="BE145" s="17">
        <v>142.12569999999999</v>
      </c>
      <c r="BF145" s="18">
        <f>SUM(Table2[[#This Row],[Indirect and Induced Land Through FY17]:[Indirect and Induced Land FY18 and After]])</f>
        <v>663.39519999999993</v>
      </c>
      <c r="BG145" s="17">
        <v>169.21279999999999</v>
      </c>
      <c r="BH145" s="17">
        <v>968.07159999999999</v>
      </c>
      <c r="BI145" s="17">
        <v>263.9477</v>
      </c>
      <c r="BJ145" s="18">
        <f>SUM(Table2[[#This Row],[Indirect and Induced Building Through FY17]:[Indirect and Induced Building FY18 and After]])</f>
        <v>1232.0192999999999</v>
      </c>
      <c r="BK145" s="17">
        <v>269.10829999999999</v>
      </c>
      <c r="BL145" s="17">
        <v>1588.7861</v>
      </c>
      <c r="BM145" s="17">
        <v>419.77019999999999</v>
      </c>
      <c r="BN145" s="18">
        <f>SUM(Table2[[#This Row],[TOTAL Real Property Related Taxes Through FY17]:[TOTAL Real Property Related Taxes FY18 and After]])</f>
        <v>2008.5563</v>
      </c>
      <c r="BO145" s="17">
        <v>663.07050000000004</v>
      </c>
      <c r="BP145" s="17">
        <v>3801.8915999999999</v>
      </c>
      <c r="BQ145" s="17">
        <v>1034.2954999999999</v>
      </c>
      <c r="BR145" s="18">
        <f>SUM(Table2[[#This Row],[Company Direct Through FY17]:[Company Direct FY18 and After]])</f>
        <v>4836.1871000000001</v>
      </c>
      <c r="BS145" s="17">
        <v>0</v>
      </c>
      <c r="BT145" s="17">
        <v>0</v>
      </c>
      <c r="BU145" s="17">
        <v>0</v>
      </c>
      <c r="BV145" s="18">
        <f>SUM(Table2[[#This Row],[Sales Tax Exemption Through FY17]:[Sales Tax Exemption FY18 and After]])</f>
        <v>0</v>
      </c>
      <c r="BW145" s="17">
        <v>0</v>
      </c>
      <c r="BX145" s="17">
        <v>0</v>
      </c>
      <c r="BY145" s="17">
        <v>0</v>
      </c>
      <c r="BZ145" s="17">
        <f>SUM(Table2[[#This Row],[Energy Tax Savings Through FY17]:[Energy Tax Savings FY18 and After]])</f>
        <v>0</v>
      </c>
      <c r="CA145" s="17">
        <v>0</v>
      </c>
      <c r="CB145" s="17">
        <v>0</v>
      </c>
      <c r="CC145" s="17">
        <v>0</v>
      </c>
      <c r="CD145" s="18">
        <f>SUM(Table2[[#This Row],[Tax Exempt Bond Savings Through FY17]:[Tax Exempt Bond Savings FY18 and After]])</f>
        <v>0</v>
      </c>
      <c r="CE145" s="17">
        <v>286.49360000000001</v>
      </c>
      <c r="CF145" s="17">
        <v>1922.8275000000001</v>
      </c>
      <c r="CG145" s="17">
        <v>446.88929999999999</v>
      </c>
      <c r="CH145" s="18">
        <f>SUM(Table2[[#This Row],[Indirect and Induced Through FY17]:[Indirect and Induced FY18 and After]])</f>
        <v>2369.7168000000001</v>
      </c>
      <c r="CI145" s="17">
        <v>949.56410000000005</v>
      </c>
      <c r="CJ145" s="17">
        <v>5724.7191000000003</v>
      </c>
      <c r="CK145" s="17">
        <v>1481.1848</v>
      </c>
      <c r="CL145" s="18">
        <f>SUM(Table2[[#This Row],[TOTAL Income Consumption Use Taxes Through FY17]:[TOTAL Income Consumption Use Taxes FY18 and After]])</f>
        <v>7205.9039000000002</v>
      </c>
      <c r="CM145" s="17">
        <v>19.5472</v>
      </c>
      <c r="CN145" s="17">
        <v>128.50790000000001</v>
      </c>
      <c r="CO145" s="17">
        <v>30.491</v>
      </c>
      <c r="CP145" s="18">
        <f>SUM(Table2[[#This Row],[Assistance Provided Through FY17]:[Assistance Provided FY18 and After]])</f>
        <v>158.99889999999999</v>
      </c>
      <c r="CQ145" s="17">
        <v>0</v>
      </c>
      <c r="CR145" s="17">
        <v>0</v>
      </c>
      <c r="CS145" s="17">
        <v>0</v>
      </c>
      <c r="CT145" s="18">
        <f>SUM(Table2[[#This Row],[Recapture Cancellation Reduction Amount Through FY17]:[Recapture Cancellation Reduction Amount FY18 and After]])</f>
        <v>0</v>
      </c>
      <c r="CU145" s="17">
        <v>0</v>
      </c>
      <c r="CV145" s="17">
        <v>0</v>
      </c>
      <c r="CW145" s="17">
        <v>0</v>
      </c>
      <c r="CX145" s="18">
        <f>SUM(Table2[[#This Row],[Penalty Paid Through FY17]:[Penalty Paid FY18 and After]])</f>
        <v>0</v>
      </c>
      <c r="CY145" s="17">
        <v>19.5472</v>
      </c>
      <c r="CZ145" s="17">
        <v>128.50790000000001</v>
      </c>
      <c r="DA145" s="17">
        <v>30.491</v>
      </c>
      <c r="DB145" s="18">
        <f>SUM(Table2[[#This Row],[TOTAL Assistance Net of Recapture Penalties Through FY17]:[TOTAL Assistance Net of Recapture Penalties FY18 and After]])</f>
        <v>158.99889999999999</v>
      </c>
      <c r="DC145" s="17">
        <v>691.39859999999999</v>
      </c>
      <c r="DD145" s="17">
        <v>4029.8445000000002</v>
      </c>
      <c r="DE145" s="17">
        <v>1078.4833000000001</v>
      </c>
      <c r="DF145" s="18">
        <f>SUM(Table2[[#This Row],[Company Direct Tax Revenue Before Assistance Through FY17]:[Company Direct Tax Revenue Before Assistance FY18 and After]])</f>
        <v>5108.3278</v>
      </c>
      <c r="DG145" s="17">
        <v>546.82100000000003</v>
      </c>
      <c r="DH145" s="17">
        <v>3412.1686</v>
      </c>
      <c r="DI145" s="17">
        <v>852.96270000000004</v>
      </c>
      <c r="DJ145" s="18">
        <f>SUM(Table2[[#This Row],[Indirect and Induced Tax Revenues Through FY17]:[Indirect and Induced Tax Revenues FY18 and After]])</f>
        <v>4265.1313</v>
      </c>
      <c r="DK145" s="17">
        <v>1238.2195999999999</v>
      </c>
      <c r="DL145" s="17">
        <v>7442.0131000000001</v>
      </c>
      <c r="DM145" s="17">
        <v>1931.4459999999999</v>
      </c>
      <c r="DN145" s="17">
        <f>SUM(Table2[[#This Row],[TOTAL Tax Revenues Before Assistance Through FY17]:[TOTAL Tax Revenues Before Assistance FY18 and After]])</f>
        <v>9373.4591</v>
      </c>
      <c r="DO145" s="17">
        <v>1218.6723999999999</v>
      </c>
      <c r="DP145" s="17">
        <v>7313.5051999999996</v>
      </c>
      <c r="DQ145" s="17">
        <v>1900.9549999999999</v>
      </c>
      <c r="DR145" s="20">
        <f>SUM(Table2[[#This Row],[TOTAL Tax Revenues Net of Assistance Recapture and Penalty Through FY17]:[TOTAL Tax Revenues Net of Assistance Recapture and Penalty FY18 and After]])</f>
        <v>9214.4601999999995</v>
      </c>
      <c r="DS145" s="20">
        <v>0</v>
      </c>
      <c r="DT145" s="20">
        <v>0</v>
      </c>
      <c r="DU145" s="20">
        <v>0</v>
      </c>
      <c r="DV145" s="20">
        <v>0</v>
      </c>
      <c r="DW145" s="15">
        <v>0</v>
      </c>
      <c r="DX145" s="15">
        <v>0</v>
      </c>
      <c r="DY145" s="15">
        <v>0</v>
      </c>
      <c r="DZ145" s="15">
        <v>0</v>
      </c>
      <c r="EA145" s="15">
        <v>0</v>
      </c>
      <c r="EB145" s="15">
        <v>0</v>
      </c>
      <c r="EC145" s="15">
        <v>0</v>
      </c>
      <c r="ED145" s="15">
        <v>0</v>
      </c>
      <c r="EE145" s="15">
        <v>0</v>
      </c>
      <c r="EF145" s="15">
        <v>0</v>
      </c>
      <c r="EG145" s="15">
        <v>0</v>
      </c>
      <c r="EH145" s="15">
        <v>0</v>
      </c>
      <c r="EI145" s="15">
        <v>0</v>
      </c>
      <c r="EJ145" s="15">
        <v>0</v>
      </c>
      <c r="EK145" s="15">
        <v>0</v>
      </c>
    </row>
    <row r="146" spans="1:141" x14ac:dyDescent="0.2">
      <c r="A146" s="6">
        <v>94067</v>
      </c>
      <c r="B146" s="6" t="s">
        <v>1034</v>
      </c>
      <c r="C146" s="7" t="s">
        <v>1066</v>
      </c>
      <c r="D146" s="7" t="s">
        <v>71</v>
      </c>
      <c r="E146" s="33">
        <v>50</v>
      </c>
      <c r="F146" s="8" t="s">
        <v>2395</v>
      </c>
      <c r="G146" s="41" t="s">
        <v>1863</v>
      </c>
      <c r="H146" s="35">
        <v>180757</v>
      </c>
      <c r="I146" s="35">
        <v>54233</v>
      </c>
      <c r="J146" s="39" t="s">
        <v>3219</v>
      </c>
      <c r="K146" s="11" t="s">
        <v>2804</v>
      </c>
      <c r="L146" s="13" t="s">
        <v>3080</v>
      </c>
      <c r="M146" s="13" t="s">
        <v>2496</v>
      </c>
      <c r="N146" s="23">
        <v>9911000</v>
      </c>
      <c r="O146" s="6" t="s">
        <v>2518</v>
      </c>
      <c r="P146" s="15">
        <v>93</v>
      </c>
      <c r="Q146" s="15">
        <v>0</v>
      </c>
      <c r="R146" s="15">
        <v>254</v>
      </c>
      <c r="S146" s="15">
        <v>0</v>
      </c>
      <c r="T146" s="15">
        <v>7</v>
      </c>
      <c r="U146" s="15">
        <v>354</v>
      </c>
      <c r="V146" s="15">
        <v>307</v>
      </c>
      <c r="W146" s="15">
        <v>0</v>
      </c>
      <c r="X146" s="15">
        <v>0</v>
      </c>
      <c r="Y146" s="15">
        <v>185</v>
      </c>
      <c r="Z146" s="15">
        <v>0</v>
      </c>
      <c r="AA146" s="15">
        <v>98</v>
      </c>
      <c r="AB146" s="15">
        <v>33</v>
      </c>
      <c r="AC146" s="15">
        <v>19</v>
      </c>
      <c r="AD146" s="15">
        <v>10</v>
      </c>
      <c r="AE146" s="15">
        <v>17</v>
      </c>
      <c r="AF146" s="15">
        <v>98</v>
      </c>
      <c r="AG146" s="15" t="s">
        <v>1860</v>
      </c>
      <c r="AH146" s="15" t="s">
        <v>1861</v>
      </c>
      <c r="AI146" s="17">
        <v>0</v>
      </c>
      <c r="AJ146" s="17">
        <v>0</v>
      </c>
      <c r="AK146" s="17">
        <v>0</v>
      </c>
      <c r="AL146" s="17">
        <f>SUM(Table2[[#This Row],[Company Direct Land Through FY17]:[Company Direct Land FY18 and After]])</f>
        <v>0</v>
      </c>
      <c r="AM146" s="17">
        <v>0</v>
      </c>
      <c r="AN146" s="17">
        <v>0</v>
      </c>
      <c r="AO146" s="17">
        <v>0</v>
      </c>
      <c r="AP146" s="18">
        <f>SUM(Table2[[#This Row],[Company Direct Building Through FY17]:[Company Direct Building FY18 and After]])</f>
        <v>0</v>
      </c>
      <c r="AQ146" s="17">
        <v>0</v>
      </c>
      <c r="AR146" s="17">
        <v>162.34219999999999</v>
      </c>
      <c r="AS146" s="17">
        <v>0</v>
      </c>
      <c r="AT146" s="18">
        <f>SUM(Table2[[#This Row],[Mortgage Recording Tax Through FY17]:[Mortgage Recording Tax FY18 and After]])</f>
        <v>162.34219999999999</v>
      </c>
      <c r="AU146" s="17">
        <v>0</v>
      </c>
      <c r="AV146" s="17">
        <v>0</v>
      </c>
      <c r="AW146" s="17">
        <v>0</v>
      </c>
      <c r="AX146" s="18">
        <f>SUM(Table2[[#This Row],[Pilot Savings Through FY17]:[Pilot Savings FY18 and After]])</f>
        <v>0</v>
      </c>
      <c r="AY146" s="17">
        <v>0</v>
      </c>
      <c r="AZ146" s="17">
        <v>162.34219999999999</v>
      </c>
      <c r="BA146" s="17">
        <v>0</v>
      </c>
      <c r="BB146" s="18">
        <f>SUM(Table2[[#This Row],[Mortgage Recording Tax Exemption Through FY17]:[Mortgage Recording Tax Exemption FY18 and After]])</f>
        <v>162.34219999999999</v>
      </c>
      <c r="BC146" s="17">
        <v>145.172</v>
      </c>
      <c r="BD146" s="17">
        <v>390.78179999999998</v>
      </c>
      <c r="BE146" s="17">
        <v>1017.4654</v>
      </c>
      <c r="BF146" s="18">
        <f>SUM(Table2[[#This Row],[Indirect and Induced Land Through FY17]:[Indirect and Induced Land FY18 and After]])</f>
        <v>1408.2472</v>
      </c>
      <c r="BG146" s="17">
        <v>269.60509999999999</v>
      </c>
      <c r="BH146" s="17">
        <v>725.73760000000004</v>
      </c>
      <c r="BI146" s="17">
        <v>1889.5780999999999</v>
      </c>
      <c r="BJ146" s="18">
        <f>SUM(Table2[[#This Row],[Indirect and Induced Building Through FY17]:[Indirect and Induced Building FY18 and After]])</f>
        <v>2615.3157000000001</v>
      </c>
      <c r="BK146" s="17">
        <v>414.77710000000002</v>
      </c>
      <c r="BL146" s="17">
        <v>1116.5193999999999</v>
      </c>
      <c r="BM146" s="17">
        <v>2907.0435000000002</v>
      </c>
      <c r="BN146" s="18">
        <f>SUM(Table2[[#This Row],[TOTAL Real Property Related Taxes Through FY17]:[TOTAL Real Property Related Taxes FY18 and After]])</f>
        <v>4023.5628999999999</v>
      </c>
      <c r="BO146" s="17">
        <v>434.5829</v>
      </c>
      <c r="BP146" s="17">
        <v>1181.6862000000001</v>
      </c>
      <c r="BQ146" s="17">
        <v>3045.8562000000002</v>
      </c>
      <c r="BR146" s="18">
        <f>SUM(Table2[[#This Row],[Company Direct Through FY17]:[Company Direct FY18 and After]])</f>
        <v>4227.5424000000003</v>
      </c>
      <c r="BS146" s="17">
        <v>0</v>
      </c>
      <c r="BT146" s="17">
        <v>0</v>
      </c>
      <c r="BU146" s="17">
        <v>0</v>
      </c>
      <c r="BV146" s="18">
        <f>SUM(Table2[[#This Row],[Sales Tax Exemption Through FY17]:[Sales Tax Exemption FY18 and After]])</f>
        <v>0</v>
      </c>
      <c r="BW146" s="17">
        <v>0</v>
      </c>
      <c r="BX146" s="17">
        <v>0</v>
      </c>
      <c r="BY146" s="17">
        <v>0</v>
      </c>
      <c r="BZ146" s="17">
        <f>SUM(Table2[[#This Row],[Energy Tax Savings Through FY17]:[Energy Tax Savings FY18 and After]])</f>
        <v>0</v>
      </c>
      <c r="CA146" s="17">
        <v>4.7205000000000004</v>
      </c>
      <c r="CB146" s="17">
        <v>11.781599999999999</v>
      </c>
      <c r="CC146" s="17">
        <v>28.1342</v>
      </c>
      <c r="CD146" s="18">
        <f>SUM(Table2[[#This Row],[Tax Exempt Bond Savings Through FY17]:[Tax Exempt Bond Savings FY18 and After]])</f>
        <v>39.915799999999997</v>
      </c>
      <c r="CE146" s="17">
        <v>511.55840000000001</v>
      </c>
      <c r="CF146" s="17">
        <v>1396.729</v>
      </c>
      <c r="CG146" s="17">
        <v>3585.3530999999998</v>
      </c>
      <c r="CH146" s="18">
        <f>SUM(Table2[[#This Row],[Indirect and Induced Through FY17]:[Indirect and Induced FY18 and After]])</f>
        <v>4982.0820999999996</v>
      </c>
      <c r="CI146" s="17">
        <v>941.42079999999999</v>
      </c>
      <c r="CJ146" s="17">
        <v>2566.6336000000001</v>
      </c>
      <c r="CK146" s="17">
        <v>6603.0751</v>
      </c>
      <c r="CL146" s="18">
        <f>SUM(Table2[[#This Row],[TOTAL Income Consumption Use Taxes Through FY17]:[TOTAL Income Consumption Use Taxes FY18 and After]])</f>
        <v>9169.7086999999992</v>
      </c>
      <c r="CM146" s="17">
        <v>4.7205000000000004</v>
      </c>
      <c r="CN146" s="17">
        <v>174.12379999999999</v>
      </c>
      <c r="CO146" s="17">
        <v>28.1342</v>
      </c>
      <c r="CP146" s="18">
        <f>SUM(Table2[[#This Row],[Assistance Provided Through FY17]:[Assistance Provided FY18 and After]])</f>
        <v>202.25799999999998</v>
      </c>
      <c r="CQ146" s="17">
        <v>0</v>
      </c>
      <c r="CR146" s="17">
        <v>0</v>
      </c>
      <c r="CS146" s="17">
        <v>0</v>
      </c>
      <c r="CT146" s="18">
        <f>SUM(Table2[[#This Row],[Recapture Cancellation Reduction Amount Through FY17]:[Recapture Cancellation Reduction Amount FY18 and After]])</f>
        <v>0</v>
      </c>
      <c r="CU146" s="17">
        <v>0</v>
      </c>
      <c r="CV146" s="17">
        <v>0</v>
      </c>
      <c r="CW146" s="17">
        <v>0</v>
      </c>
      <c r="CX146" s="18">
        <f>SUM(Table2[[#This Row],[Penalty Paid Through FY17]:[Penalty Paid FY18 and After]])</f>
        <v>0</v>
      </c>
      <c r="CY146" s="17">
        <v>4.7205000000000004</v>
      </c>
      <c r="CZ146" s="17">
        <v>174.12379999999999</v>
      </c>
      <c r="DA146" s="17">
        <v>28.1342</v>
      </c>
      <c r="DB146" s="18">
        <f>SUM(Table2[[#This Row],[TOTAL Assistance Net of Recapture Penalties Through FY17]:[TOTAL Assistance Net of Recapture Penalties FY18 and After]])</f>
        <v>202.25799999999998</v>
      </c>
      <c r="DC146" s="17">
        <v>434.5829</v>
      </c>
      <c r="DD146" s="17">
        <v>1344.0283999999999</v>
      </c>
      <c r="DE146" s="17">
        <v>3045.8562000000002</v>
      </c>
      <c r="DF146" s="18">
        <f>SUM(Table2[[#This Row],[Company Direct Tax Revenue Before Assistance Through FY17]:[Company Direct Tax Revenue Before Assistance FY18 and After]])</f>
        <v>4389.8846000000003</v>
      </c>
      <c r="DG146" s="17">
        <v>926.33550000000002</v>
      </c>
      <c r="DH146" s="17">
        <v>2513.2483999999999</v>
      </c>
      <c r="DI146" s="17">
        <v>6492.3966</v>
      </c>
      <c r="DJ146" s="18">
        <f>SUM(Table2[[#This Row],[Indirect and Induced Tax Revenues Through FY17]:[Indirect and Induced Tax Revenues FY18 and After]])</f>
        <v>9005.6450000000004</v>
      </c>
      <c r="DK146" s="17">
        <v>1360.9184</v>
      </c>
      <c r="DL146" s="17">
        <v>3857.2768000000001</v>
      </c>
      <c r="DM146" s="17">
        <v>9538.2528000000002</v>
      </c>
      <c r="DN146" s="17">
        <f>SUM(Table2[[#This Row],[TOTAL Tax Revenues Before Assistance Through FY17]:[TOTAL Tax Revenues Before Assistance FY18 and After]])</f>
        <v>13395.5296</v>
      </c>
      <c r="DO146" s="17">
        <v>1356.1978999999999</v>
      </c>
      <c r="DP146" s="17">
        <v>3683.1529999999998</v>
      </c>
      <c r="DQ146" s="17">
        <v>9510.1185999999998</v>
      </c>
      <c r="DR146" s="20">
        <f>SUM(Table2[[#This Row],[TOTAL Tax Revenues Net of Assistance Recapture and Penalty Through FY17]:[TOTAL Tax Revenues Net of Assistance Recapture and Penalty FY18 and After]])</f>
        <v>13193.2716</v>
      </c>
      <c r="DS146" s="20">
        <v>0</v>
      </c>
      <c r="DT146" s="20">
        <v>0</v>
      </c>
      <c r="DU146" s="20">
        <v>0</v>
      </c>
      <c r="DV146" s="20">
        <v>0</v>
      </c>
      <c r="DW146" s="15">
        <v>0</v>
      </c>
      <c r="DX146" s="15">
        <v>0</v>
      </c>
      <c r="DY146" s="15">
        <v>0</v>
      </c>
      <c r="DZ146" s="15">
        <v>354</v>
      </c>
      <c r="EA146" s="15">
        <v>0</v>
      </c>
      <c r="EB146" s="15">
        <v>0</v>
      </c>
      <c r="EC146" s="15">
        <v>0</v>
      </c>
      <c r="ED146" s="15">
        <v>354</v>
      </c>
      <c r="EE146" s="15">
        <v>0</v>
      </c>
      <c r="EF146" s="15">
        <v>0</v>
      </c>
      <c r="EG146" s="15">
        <v>0</v>
      </c>
      <c r="EH146" s="15">
        <v>100</v>
      </c>
      <c r="EI146" s="15">
        <f>SUM(Table2[[#This Row],[Total Industrial Employees FY17]:[Total Other Employees FY17]])</f>
        <v>354</v>
      </c>
      <c r="EJ146" s="15">
        <f>SUM(Table2[[#This Row],[Number of Industrial Employees Earning More than Living Wage FY17]:[Number of Other Employees Earning More than Living Wage FY17]])</f>
        <v>354</v>
      </c>
      <c r="EK146" s="15">
        <v>100</v>
      </c>
    </row>
    <row r="147" spans="1:141" x14ac:dyDescent="0.2">
      <c r="A147" s="6">
        <v>93391</v>
      </c>
      <c r="B147" s="6" t="s">
        <v>30</v>
      </c>
      <c r="C147" s="7" t="s">
        <v>31</v>
      </c>
      <c r="D147" s="7" t="s">
        <v>6</v>
      </c>
      <c r="E147" s="33">
        <v>15</v>
      </c>
      <c r="F147" s="8" t="s">
        <v>2232</v>
      </c>
      <c r="G147" s="41" t="s">
        <v>2180</v>
      </c>
      <c r="H147" s="35">
        <v>308600</v>
      </c>
      <c r="I147" s="35">
        <v>996141</v>
      </c>
      <c r="J147" s="39" t="s">
        <v>3219</v>
      </c>
      <c r="K147" s="11" t="s">
        <v>2519</v>
      </c>
      <c r="L147" s="13" t="s">
        <v>2843</v>
      </c>
      <c r="M147" s="13" t="s">
        <v>2844</v>
      </c>
      <c r="N147" s="23">
        <v>6525000</v>
      </c>
      <c r="O147" s="6" t="s">
        <v>2503</v>
      </c>
      <c r="P147" s="15">
        <v>7</v>
      </c>
      <c r="Q147" s="15">
        <v>0</v>
      </c>
      <c r="R147" s="15">
        <v>130</v>
      </c>
      <c r="S147" s="15">
        <v>0</v>
      </c>
      <c r="T147" s="15">
        <v>0</v>
      </c>
      <c r="U147" s="15">
        <v>137</v>
      </c>
      <c r="V147" s="15">
        <v>133</v>
      </c>
      <c r="W147" s="15">
        <v>0</v>
      </c>
      <c r="X147" s="15">
        <v>0</v>
      </c>
      <c r="Y147" s="15">
        <v>145</v>
      </c>
      <c r="Z147" s="15">
        <v>145</v>
      </c>
      <c r="AA147" s="15">
        <v>77</v>
      </c>
      <c r="AB147" s="15">
        <v>0</v>
      </c>
      <c r="AC147" s="15">
        <v>0</v>
      </c>
      <c r="AD147" s="15">
        <v>0</v>
      </c>
      <c r="AE147" s="15">
        <v>0</v>
      </c>
      <c r="AF147" s="15">
        <v>77</v>
      </c>
      <c r="AG147" s="15" t="s">
        <v>1860</v>
      </c>
      <c r="AH147" s="15" t="s">
        <v>1861</v>
      </c>
      <c r="AI147" s="17">
        <v>0</v>
      </c>
      <c r="AJ147" s="17">
        <v>0</v>
      </c>
      <c r="AK147" s="17">
        <v>0</v>
      </c>
      <c r="AL147" s="17">
        <f>SUM(Table2[[#This Row],[Company Direct Land Through FY17]:[Company Direct Land FY18 and After]])</f>
        <v>0</v>
      </c>
      <c r="AM147" s="17">
        <v>0</v>
      </c>
      <c r="AN147" s="17">
        <v>0</v>
      </c>
      <c r="AO147" s="17">
        <v>0</v>
      </c>
      <c r="AP147" s="18">
        <f>SUM(Table2[[#This Row],[Company Direct Building Through FY17]:[Company Direct Building FY18 and After]])</f>
        <v>0</v>
      </c>
      <c r="AQ147" s="17">
        <v>0</v>
      </c>
      <c r="AR147" s="17">
        <v>0</v>
      </c>
      <c r="AS147" s="17">
        <v>0</v>
      </c>
      <c r="AT147" s="18">
        <f>SUM(Table2[[#This Row],[Mortgage Recording Tax Through FY17]:[Mortgage Recording Tax FY18 and After]])</f>
        <v>0</v>
      </c>
      <c r="AU147" s="17">
        <v>0</v>
      </c>
      <c r="AV147" s="17">
        <v>0</v>
      </c>
      <c r="AW147" s="17">
        <v>0</v>
      </c>
      <c r="AX147" s="18">
        <f>SUM(Table2[[#This Row],[Pilot Savings Through FY17]:[Pilot Savings FY18 and After]])</f>
        <v>0</v>
      </c>
      <c r="AY147" s="17">
        <v>0</v>
      </c>
      <c r="AZ147" s="17">
        <v>0</v>
      </c>
      <c r="BA147" s="17">
        <v>0</v>
      </c>
      <c r="BB147" s="18">
        <f>SUM(Table2[[#This Row],[Mortgage Recording Tax Exemption Through FY17]:[Mortgage Recording Tax Exemption FY18 and After]])</f>
        <v>0</v>
      </c>
      <c r="BC147" s="17">
        <v>62.892000000000003</v>
      </c>
      <c r="BD147" s="17">
        <v>1105.7765999999999</v>
      </c>
      <c r="BE147" s="17">
        <v>122.3479</v>
      </c>
      <c r="BF147" s="18">
        <f>SUM(Table2[[#This Row],[Indirect and Induced Land Through FY17]:[Indirect and Induced Land FY18 and After]])</f>
        <v>1228.1244999999999</v>
      </c>
      <c r="BG147" s="17">
        <v>116.79940000000001</v>
      </c>
      <c r="BH147" s="17">
        <v>2053.5853999999999</v>
      </c>
      <c r="BI147" s="17">
        <v>227.2174</v>
      </c>
      <c r="BJ147" s="18">
        <f>SUM(Table2[[#This Row],[Indirect and Induced Building Through FY17]:[Indirect and Induced Building FY18 and After]])</f>
        <v>2280.8027999999999</v>
      </c>
      <c r="BK147" s="17">
        <v>179.69139999999999</v>
      </c>
      <c r="BL147" s="17">
        <v>3159.3620000000001</v>
      </c>
      <c r="BM147" s="17">
        <v>349.56529999999998</v>
      </c>
      <c r="BN147" s="18">
        <f>SUM(Table2[[#This Row],[TOTAL Real Property Related Taxes Through FY17]:[TOTAL Real Property Related Taxes FY18 and After]])</f>
        <v>3508.9273000000003</v>
      </c>
      <c r="BO147" s="17">
        <v>168.6173</v>
      </c>
      <c r="BP147" s="17">
        <v>3246.5263</v>
      </c>
      <c r="BQ147" s="17">
        <v>328.02190000000002</v>
      </c>
      <c r="BR147" s="18">
        <f>SUM(Table2[[#This Row],[Company Direct Through FY17]:[Company Direct FY18 and After]])</f>
        <v>3574.5482000000002</v>
      </c>
      <c r="BS147" s="17">
        <v>0</v>
      </c>
      <c r="BT147" s="17">
        <v>0</v>
      </c>
      <c r="BU147" s="17">
        <v>0</v>
      </c>
      <c r="BV147" s="18">
        <f>SUM(Table2[[#This Row],[Sales Tax Exemption Through FY17]:[Sales Tax Exemption FY18 and After]])</f>
        <v>0</v>
      </c>
      <c r="BW147" s="17">
        <v>0</v>
      </c>
      <c r="BX147" s="17">
        <v>0</v>
      </c>
      <c r="BY147" s="17">
        <v>0</v>
      </c>
      <c r="BZ147" s="17">
        <f>SUM(Table2[[#This Row],[Energy Tax Savings Through FY17]:[Energy Tax Savings FY18 and After]])</f>
        <v>0</v>
      </c>
      <c r="CA147" s="17">
        <v>1.2818000000000001</v>
      </c>
      <c r="CB147" s="17">
        <v>44.342300000000002</v>
      </c>
      <c r="CC147" s="17">
        <v>2.0409999999999999</v>
      </c>
      <c r="CD147" s="18">
        <f>SUM(Table2[[#This Row],[Tax Exempt Bond Savings Through FY17]:[Tax Exempt Bond Savings FY18 and After]])</f>
        <v>46.383299999999998</v>
      </c>
      <c r="CE147" s="17">
        <v>198.48320000000001</v>
      </c>
      <c r="CF147" s="17">
        <v>4089.2042000000001</v>
      </c>
      <c r="CG147" s="17">
        <v>386.12200000000001</v>
      </c>
      <c r="CH147" s="18">
        <f>SUM(Table2[[#This Row],[Indirect and Induced Through FY17]:[Indirect and Induced FY18 and After]])</f>
        <v>4475.3262000000004</v>
      </c>
      <c r="CI147" s="17">
        <v>365.81869999999998</v>
      </c>
      <c r="CJ147" s="17">
        <v>7291.3882000000003</v>
      </c>
      <c r="CK147" s="17">
        <v>712.10289999999998</v>
      </c>
      <c r="CL147" s="18">
        <f>SUM(Table2[[#This Row],[TOTAL Income Consumption Use Taxes Through FY17]:[TOTAL Income Consumption Use Taxes FY18 and After]])</f>
        <v>8003.4911000000002</v>
      </c>
      <c r="CM147" s="17">
        <v>1.2818000000000001</v>
      </c>
      <c r="CN147" s="17">
        <v>44.342300000000002</v>
      </c>
      <c r="CO147" s="17">
        <v>2.0409999999999999</v>
      </c>
      <c r="CP147" s="18">
        <f>SUM(Table2[[#This Row],[Assistance Provided Through FY17]:[Assistance Provided FY18 and After]])</f>
        <v>46.383299999999998</v>
      </c>
      <c r="CQ147" s="17">
        <v>0</v>
      </c>
      <c r="CR147" s="17">
        <v>0</v>
      </c>
      <c r="CS147" s="17">
        <v>0</v>
      </c>
      <c r="CT147" s="18">
        <f>SUM(Table2[[#This Row],[Recapture Cancellation Reduction Amount Through FY17]:[Recapture Cancellation Reduction Amount FY18 and After]])</f>
        <v>0</v>
      </c>
      <c r="CU147" s="17">
        <v>0</v>
      </c>
      <c r="CV147" s="17">
        <v>0</v>
      </c>
      <c r="CW147" s="17">
        <v>0</v>
      </c>
      <c r="CX147" s="18">
        <f>SUM(Table2[[#This Row],[Penalty Paid Through FY17]:[Penalty Paid FY18 and After]])</f>
        <v>0</v>
      </c>
      <c r="CY147" s="17">
        <v>1.2818000000000001</v>
      </c>
      <c r="CZ147" s="17">
        <v>44.342300000000002</v>
      </c>
      <c r="DA147" s="17">
        <v>2.0409999999999999</v>
      </c>
      <c r="DB147" s="18">
        <f>SUM(Table2[[#This Row],[TOTAL Assistance Net of Recapture Penalties Through FY17]:[TOTAL Assistance Net of Recapture Penalties FY18 and After]])</f>
        <v>46.383299999999998</v>
      </c>
      <c r="DC147" s="17">
        <v>168.6173</v>
      </c>
      <c r="DD147" s="17">
        <v>3246.5263</v>
      </c>
      <c r="DE147" s="17">
        <v>328.02190000000002</v>
      </c>
      <c r="DF147" s="18">
        <f>SUM(Table2[[#This Row],[Company Direct Tax Revenue Before Assistance Through FY17]:[Company Direct Tax Revenue Before Assistance FY18 and After]])</f>
        <v>3574.5482000000002</v>
      </c>
      <c r="DG147" s="17">
        <v>378.1746</v>
      </c>
      <c r="DH147" s="17">
        <v>7248.5662000000002</v>
      </c>
      <c r="DI147" s="17">
        <v>735.68730000000005</v>
      </c>
      <c r="DJ147" s="18">
        <f>SUM(Table2[[#This Row],[Indirect and Induced Tax Revenues Through FY17]:[Indirect and Induced Tax Revenues FY18 and After]])</f>
        <v>7984.2535000000007</v>
      </c>
      <c r="DK147" s="17">
        <v>546.79190000000006</v>
      </c>
      <c r="DL147" s="17">
        <v>10495.092500000001</v>
      </c>
      <c r="DM147" s="17">
        <v>1063.7092</v>
      </c>
      <c r="DN147" s="17">
        <f>SUM(Table2[[#This Row],[TOTAL Tax Revenues Before Assistance Through FY17]:[TOTAL Tax Revenues Before Assistance FY18 and After]])</f>
        <v>11558.8017</v>
      </c>
      <c r="DO147" s="17">
        <v>545.51009999999997</v>
      </c>
      <c r="DP147" s="17">
        <v>10450.7502</v>
      </c>
      <c r="DQ147" s="17">
        <v>1061.6682000000001</v>
      </c>
      <c r="DR147" s="20">
        <f>SUM(Table2[[#This Row],[TOTAL Tax Revenues Net of Assistance Recapture and Penalty Through FY17]:[TOTAL Tax Revenues Net of Assistance Recapture and Penalty FY18 and After]])</f>
        <v>11512.4184</v>
      </c>
      <c r="DS147" s="20">
        <v>0</v>
      </c>
      <c r="DT147" s="20">
        <v>0</v>
      </c>
      <c r="DU147" s="20">
        <v>0</v>
      </c>
      <c r="DV147" s="20">
        <v>0</v>
      </c>
      <c r="DW147" s="15">
        <v>0</v>
      </c>
      <c r="DX147" s="15">
        <v>0</v>
      </c>
      <c r="DY147" s="15">
        <v>0</v>
      </c>
      <c r="DZ147" s="15">
        <v>137</v>
      </c>
      <c r="EA147" s="15">
        <v>0</v>
      </c>
      <c r="EB147" s="15">
        <v>0</v>
      </c>
      <c r="EC147" s="15">
        <v>0</v>
      </c>
      <c r="ED147" s="15">
        <v>137</v>
      </c>
      <c r="EE147" s="15">
        <v>0</v>
      </c>
      <c r="EF147" s="15">
        <v>0</v>
      </c>
      <c r="EG147" s="15">
        <v>0</v>
      </c>
      <c r="EH147" s="15">
        <v>100</v>
      </c>
      <c r="EI147" s="15">
        <f>SUM(Table2[[#This Row],[Total Industrial Employees FY17]:[Total Other Employees FY17]])</f>
        <v>137</v>
      </c>
      <c r="EJ147" s="15">
        <f>SUM(Table2[[#This Row],[Number of Industrial Employees Earning More than Living Wage FY17]:[Number of Other Employees Earning More than Living Wage FY17]])</f>
        <v>137</v>
      </c>
      <c r="EK147" s="15">
        <v>100</v>
      </c>
    </row>
    <row r="148" spans="1:141" x14ac:dyDescent="0.2">
      <c r="A148" s="6">
        <v>93104</v>
      </c>
      <c r="B148" s="6" t="s">
        <v>311</v>
      </c>
      <c r="C148" s="7" t="s">
        <v>312</v>
      </c>
      <c r="D148" s="7" t="s">
        <v>9</v>
      </c>
      <c r="E148" s="33">
        <v>47</v>
      </c>
      <c r="F148" s="8" t="s">
        <v>2059</v>
      </c>
      <c r="G148" s="41" t="s">
        <v>1863</v>
      </c>
      <c r="H148" s="35">
        <v>345711</v>
      </c>
      <c r="I148" s="35">
        <v>629783</v>
      </c>
      <c r="J148" s="39" t="s">
        <v>3219</v>
      </c>
      <c r="K148" s="11" t="s">
        <v>2519</v>
      </c>
      <c r="L148" s="13" t="s">
        <v>2722</v>
      </c>
      <c r="M148" s="13" t="s">
        <v>2559</v>
      </c>
      <c r="N148" s="23">
        <v>16170000</v>
      </c>
      <c r="O148" s="6" t="s">
        <v>2518</v>
      </c>
      <c r="P148" s="15">
        <v>8</v>
      </c>
      <c r="Q148" s="15">
        <v>0</v>
      </c>
      <c r="R148" s="15">
        <v>156</v>
      </c>
      <c r="S148" s="15">
        <v>3</v>
      </c>
      <c r="T148" s="15">
        <v>0</v>
      </c>
      <c r="U148" s="15">
        <v>167</v>
      </c>
      <c r="V148" s="15">
        <v>163</v>
      </c>
      <c r="W148" s="15">
        <v>0</v>
      </c>
      <c r="X148" s="15">
        <v>0</v>
      </c>
      <c r="Y148" s="15">
        <v>78</v>
      </c>
      <c r="Z148" s="15">
        <v>207</v>
      </c>
      <c r="AA148" s="15">
        <v>90</v>
      </c>
      <c r="AB148" s="15">
        <v>0</v>
      </c>
      <c r="AC148" s="15">
        <v>0</v>
      </c>
      <c r="AD148" s="15">
        <v>0</v>
      </c>
      <c r="AE148" s="15">
        <v>0</v>
      </c>
      <c r="AF148" s="15">
        <v>90</v>
      </c>
      <c r="AG148" s="15" t="s">
        <v>1860</v>
      </c>
      <c r="AH148" s="15" t="s">
        <v>1861</v>
      </c>
      <c r="AI148" s="17">
        <v>0</v>
      </c>
      <c r="AJ148" s="17">
        <v>0</v>
      </c>
      <c r="AK148" s="17">
        <v>0</v>
      </c>
      <c r="AL148" s="17">
        <f>SUM(Table2[[#This Row],[Company Direct Land Through FY17]:[Company Direct Land FY18 and After]])</f>
        <v>0</v>
      </c>
      <c r="AM148" s="17">
        <v>0</v>
      </c>
      <c r="AN148" s="17">
        <v>0</v>
      </c>
      <c r="AO148" s="17">
        <v>0</v>
      </c>
      <c r="AP148" s="18">
        <f>SUM(Table2[[#This Row],[Company Direct Building Through FY17]:[Company Direct Building FY18 and After]])</f>
        <v>0</v>
      </c>
      <c r="AQ148" s="17">
        <v>0</v>
      </c>
      <c r="AR148" s="17">
        <v>74.850200000000001</v>
      </c>
      <c r="AS148" s="17">
        <v>0</v>
      </c>
      <c r="AT148" s="18">
        <f>SUM(Table2[[#This Row],[Mortgage Recording Tax Through FY17]:[Mortgage Recording Tax FY18 and After]])</f>
        <v>74.850200000000001</v>
      </c>
      <c r="AU148" s="17">
        <v>0</v>
      </c>
      <c r="AV148" s="17">
        <v>0</v>
      </c>
      <c r="AW148" s="17">
        <v>0</v>
      </c>
      <c r="AX148" s="18">
        <f>SUM(Table2[[#This Row],[Pilot Savings Through FY17]:[Pilot Savings FY18 and After]])</f>
        <v>0</v>
      </c>
      <c r="AY148" s="17">
        <v>0</v>
      </c>
      <c r="AZ148" s="17">
        <v>74.850200000000001</v>
      </c>
      <c r="BA148" s="17">
        <v>0</v>
      </c>
      <c r="BB148" s="18">
        <f>SUM(Table2[[#This Row],[Mortgage Recording Tax Exemption Through FY17]:[Mortgage Recording Tax Exemption FY18 and After]])</f>
        <v>74.850200000000001</v>
      </c>
      <c r="BC148" s="17">
        <v>77.078299999999999</v>
      </c>
      <c r="BD148" s="17">
        <v>1014.9191</v>
      </c>
      <c r="BE148" s="17">
        <v>313.04610000000002</v>
      </c>
      <c r="BF148" s="18">
        <f>SUM(Table2[[#This Row],[Indirect and Induced Land Through FY17]:[Indirect and Induced Land FY18 and After]])</f>
        <v>1327.9652000000001</v>
      </c>
      <c r="BG148" s="17">
        <v>143.1454</v>
      </c>
      <c r="BH148" s="17">
        <v>1884.8498999999999</v>
      </c>
      <c r="BI148" s="17">
        <v>581.37130000000002</v>
      </c>
      <c r="BJ148" s="18">
        <f>SUM(Table2[[#This Row],[Indirect and Induced Building Through FY17]:[Indirect and Induced Building FY18 and After]])</f>
        <v>2466.2212</v>
      </c>
      <c r="BK148" s="17">
        <v>220.22370000000001</v>
      </c>
      <c r="BL148" s="17">
        <v>2899.7689999999998</v>
      </c>
      <c r="BM148" s="17">
        <v>894.41740000000004</v>
      </c>
      <c r="BN148" s="18">
        <f>SUM(Table2[[#This Row],[TOTAL Real Property Related Taxes Through FY17]:[TOTAL Real Property Related Taxes FY18 and After]])</f>
        <v>3794.1863999999996</v>
      </c>
      <c r="BO148" s="17">
        <v>224.14689999999999</v>
      </c>
      <c r="BP148" s="17">
        <v>3189.2411000000002</v>
      </c>
      <c r="BQ148" s="17">
        <v>910.351</v>
      </c>
      <c r="BR148" s="18">
        <f>SUM(Table2[[#This Row],[Company Direct Through FY17]:[Company Direct FY18 and After]])</f>
        <v>4099.5920999999998</v>
      </c>
      <c r="BS148" s="17">
        <v>0</v>
      </c>
      <c r="BT148" s="17">
        <v>0</v>
      </c>
      <c r="BU148" s="17">
        <v>0</v>
      </c>
      <c r="BV148" s="18">
        <f>SUM(Table2[[#This Row],[Sales Tax Exemption Through FY17]:[Sales Tax Exemption FY18 and After]])</f>
        <v>0</v>
      </c>
      <c r="BW148" s="17">
        <v>0</v>
      </c>
      <c r="BX148" s="17">
        <v>0</v>
      </c>
      <c r="BY148" s="17">
        <v>0</v>
      </c>
      <c r="BZ148" s="17">
        <f>SUM(Table2[[#This Row],[Energy Tax Savings Through FY17]:[Energy Tax Savings FY18 and After]])</f>
        <v>0</v>
      </c>
      <c r="CA148" s="17">
        <v>7.1829000000000001</v>
      </c>
      <c r="CB148" s="17">
        <v>102.542</v>
      </c>
      <c r="CC148" s="17">
        <v>24.807700000000001</v>
      </c>
      <c r="CD148" s="18">
        <f>SUM(Table2[[#This Row],[Tax Exempt Bond Savings Through FY17]:[Tax Exempt Bond Savings FY18 and After]])</f>
        <v>127.3497</v>
      </c>
      <c r="CE148" s="17">
        <v>263.84890000000001</v>
      </c>
      <c r="CF148" s="17">
        <v>4119.2556999999997</v>
      </c>
      <c r="CG148" s="17">
        <v>1071.597</v>
      </c>
      <c r="CH148" s="18">
        <f>SUM(Table2[[#This Row],[Indirect and Induced Through FY17]:[Indirect and Induced FY18 and After]])</f>
        <v>5190.8526999999995</v>
      </c>
      <c r="CI148" s="17">
        <v>480.81290000000001</v>
      </c>
      <c r="CJ148" s="17">
        <v>7205.9548000000004</v>
      </c>
      <c r="CK148" s="17">
        <v>1957.1403</v>
      </c>
      <c r="CL148" s="18">
        <f>SUM(Table2[[#This Row],[TOTAL Income Consumption Use Taxes Through FY17]:[TOTAL Income Consumption Use Taxes FY18 and After]])</f>
        <v>9163.0951000000005</v>
      </c>
      <c r="CM148" s="17">
        <v>7.1829000000000001</v>
      </c>
      <c r="CN148" s="17">
        <v>177.3922</v>
      </c>
      <c r="CO148" s="17">
        <v>24.807700000000001</v>
      </c>
      <c r="CP148" s="18">
        <f>SUM(Table2[[#This Row],[Assistance Provided Through FY17]:[Assistance Provided FY18 and After]])</f>
        <v>202.19990000000001</v>
      </c>
      <c r="CQ148" s="17">
        <v>0</v>
      </c>
      <c r="CR148" s="17">
        <v>0</v>
      </c>
      <c r="CS148" s="17">
        <v>0</v>
      </c>
      <c r="CT148" s="18">
        <f>SUM(Table2[[#This Row],[Recapture Cancellation Reduction Amount Through FY17]:[Recapture Cancellation Reduction Amount FY18 and After]])</f>
        <v>0</v>
      </c>
      <c r="CU148" s="17">
        <v>0</v>
      </c>
      <c r="CV148" s="17">
        <v>0</v>
      </c>
      <c r="CW148" s="17">
        <v>0</v>
      </c>
      <c r="CX148" s="18">
        <f>SUM(Table2[[#This Row],[Penalty Paid Through FY17]:[Penalty Paid FY18 and After]])</f>
        <v>0</v>
      </c>
      <c r="CY148" s="17">
        <v>7.1829000000000001</v>
      </c>
      <c r="CZ148" s="17">
        <v>177.3922</v>
      </c>
      <c r="DA148" s="17">
        <v>24.807700000000001</v>
      </c>
      <c r="DB148" s="18">
        <f>SUM(Table2[[#This Row],[TOTAL Assistance Net of Recapture Penalties Through FY17]:[TOTAL Assistance Net of Recapture Penalties FY18 and After]])</f>
        <v>202.19990000000001</v>
      </c>
      <c r="DC148" s="17">
        <v>224.14689999999999</v>
      </c>
      <c r="DD148" s="17">
        <v>3264.0913</v>
      </c>
      <c r="DE148" s="17">
        <v>910.351</v>
      </c>
      <c r="DF148" s="18">
        <f>SUM(Table2[[#This Row],[Company Direct Tax Revenue Before Assistance Through FY17]:[Company Direct Tax Revenue Before Assistance FY18 and After]])</f>
        <v>4174.4422999999997</v>
      </c>
      <c r="DG148" s="17">
        <v>484.07260000000002</v>
      </c>
      <c r="DH148" s="17">
        <v>7019.0246999999999</v>
      </c>
      <c r="DI148" s="17">
        <v>1966.0144</v>
      </c>
      <c r="DJ148" s="18">
        <f>SUM(Table2[[#This Row],[Indirect and Induced Tax Revenues Through FY17]:[Indirect and Induced Tax Revenues FY18 and After]])</f>
        <v>8985.0391</v>
      </c>
      <c r="DK148" s="17">
        <v>708.21950000000004</v>
      </c>
      <c r="DL148" s="17">
        <v>10283.116</v>
      </c>
      <c r="DM148" s="17">
        <v>2876.3654000000001</v>
      </c>
      <c r="DN148" s="17">
        <f>SUM(Table2[[#This Row],[TOTAL Tax Revenues Before Assistance Through FY17]:[TOTAL Tax Revenues Before Assistance FY18 and After]])</f>
        <v>13159.481400000001</v>
      </c>
      <c r="DO148" s="17">
        <v>701.03660000000002</v>
      </c>
      <c r="DP148" s="17">
        <v>10105.7238</v>
      </c>
      <c r="DQ148" s="17">
        <v>2851.5576999999998</v>
      </c>
      <c r="DR148" s="20">
        <f>SUM(Table2[[#This Row],[TOTAL Tax Revenues Net of Assistance Recapture and Penalty Through FY17]:[TOTAL Tax Revenues Net of Assistance Recapture and Penalty FY18 and After]])</f>
        <v>12957.281499999999</v>
      </c>
      <c r="DS148" s="20">
        <v>0</v>
      </c>
      <c r="DT148" s="20">
        <v>0</v>
      </c>
      <c r="DU148" s="20">
        <v>0</v>
      </c>
      <c r="DV148" s="20">
        <v>0</v>
      </c>
      <c r="DW148" s="15">
        <v>0</v>
      </c>
      <c r="DX148" s="15">
        <v>0</v>
      </c>
      <c r="DY148" s="15">
        <v>0</v>
      </c>
      <c r="DZ148" s="15">
        <v>167</v>
      </c>
      <c r="EA148" s="15">
        <v>0</v>
      </c>
      <c r="EB148" s="15">
        <v>0</v>
      </c>
      <c r="EC148" s="15">
        <v>0</v>
      </c>
      <c r="ED148" s="15">
        <v>167</v>
      </c>
      <c r="EE148" s="15">
        <v>0</v>
      </c>
      <c r="EF148" s="15">
        <v>0</v>
      </c>
      <c r="EG148" s="15">
        <v>0</v>
      </c>
      <c r="EH148" s="15">
        <v>100</v>
      </c>
      <c r="EI148" s="15">
        <f>SUM(Table2[[#This Row],[Total Industrial Employees FY17]:[Total Other Employees FY17]])</f>
        <v>167</v>
      </c>
      <c r="EJ148" s="15">
        <f>SUM(Table2[[#This Row],[Number of Industrial Employees Earning More than Living Wage FY17]:[Number of Other Employees Earning More than Living Wage FY17]])</f>
        <v>167</v>
      </c>
      <c r="EK148" s="15">
        <v>100</v>
      </c>
    </row>
    <row r="149" spans="1:141" x14ac:dyDescent="0.2">
      <c r="A149" s="6">
        <v>93910</v>
      </c>
      <c r="B149" s="6" t="s">
        <v>562</v>
      </c>
      <c r="C149" s="7" t="s">
        <v>563</v>
      </c>
      <c r="D149" s="7" t="s">
        <v>6</v>
      </c>
      <c r="E149" s="33">
        <v>15</v>
      </c>
      <c r="F149" s="8" t="s">
        <v>2293</v>
      </c>
      <c r="G149" s="41" t="s">
        <v>1863</v>
      </c>
      <c r="H149" s="35">
        <v>25000</v>
      </c>
      <c r="I149" s="35">
        <v>21338</v>
      </c>
      <c r="J149" s="39" t="s">
        <v>3219</v>
      </c>
      <c r="K149" s="11" t="s">
        <v>2519</v>
      </c>
      <c r="L149" s="13" t="s">
        <v>2927</v>
      </c>
      <c r="M149" s="13" t="s">
        <v>2928</v>
      </c>
      <c r="N149" s="23">
        <v>4760000</v>
      </c>
      <c r="O149" s="6" t="s">
        <v>2518</v>
      </c>
      <c r="P149" s="15">
        <v>8</v>
      </c>
      <c r="Q149" s="15">
        <v>0</v>
      </c>
      <c r="R149" s="15">
        <v>54</v>
      </c>
      <c r="S149" s="15">
        <v>0</v>
      </c>
      <c r="T149" s="15">
        <v>0</v>
      </c>
      <c r="U149" s="15">
        <v>62</v>
      </c>
      <c r="V149" s="15">
        <v>58</v>
      </c>
      <c r="W149" s="15">
        <v>0</v>
      </c>
      <c r="X149" s="15">
        <v>0</v>
      </c>
      <c r="Y149" s="15">
        <v>114</v>
      </c>
      <c r="Z149" s="15">
        <v>0</v>
      </c>
      <c r="AA149" s="15">
        <v>73</v>
      </c>
      <c r="AB149" s="15">
        <v>0</v>
      </c>
      <c r="AC149" s="15">
        <v>0</v>
      </c>
      <c r="AD149" s="15">
        <v>0</v>
      </c>
      <c r="AE149" s="15">
        <v>0</v>
      </c>
      <c r="AF149" s="15">
        <v>73</v>
      </c>
      <c r="AG149" s="15" t="s">
        <v>1860</v>
      </c>
      <c r="AH149" s="15" t="s">
        <v>1861</v>
      </c>
      <c r="AI149" s="17">
        <v>0</v>
      </c>
      <c r="AJ149" s="17">
        <v>0</v>
      </c>
      <c r="AK149" s="17">
        <v>0</v>
      </c>
      <c r="AL149" s="17">
        <f>SUM(Table2[[#This Row],[Company Direct Land Through FY17]:[Company Direct Land FY18 and After]])</f>
        <v>0</v>
      </c>
      <c r="AM149" s="17">
        <v>0</v>
      </c>
      <c r="AN149" s="17">
        <v>0</v>
      </c>
      <c r="AO149" s="17">
        <v>0</v>
      </c>
      <c r="AP149" s="18">
        <f>SUM(Table2[[#This Row],[Company Direct Building Through FY17]:[Company Direct Building FY18 and After]])</f>
        <v>0</v>
      </c>
      <c r="AQ149" s="17">
        <v>0</v>
      </c>
      <c r="AR149" s="17">
        <v>81.759699999999995</v>
      </c>
      <c r="AS149" s="17">
        <v>0</v>
      </c>
      <c r="AT149" s="18">
        <f>SUM(Table2[[#This Row],[Mortgage Recording Tax Through FY17]:[Mortgage Recording Tax FY18 and After]])</f>
        <v>81.759699999999995</v>
      </c>
      <c r="AU149" s="17">
        <v>0</v>
      </c>
      <c r="AV149" s="17">
        <v>0</v>
      </c>
      <c r="AW149" s="17">
        <v>0</v>
      </c>
      <c r="AX149" s="18">
        <f>SUM(Table2[[#This Row],[Pilot Savings Through FY17]:[Pilot Savings FY18 and After]])</f>
        <v>0</v>
      </c>
      <c r="AY149" s="17">
        <v>0</v>
      </c>
      <c r="AZ149" s="17">
        <v>81.759699999999995</v>
      </c>
      <c r="BA149" s="17">
        <v>0</v>
      </c>
      <c r="BB149" s="18">
        <f>SUM(Table2[[#This Row],[Mortgage Recording Tax Exemption Through FY17]:[Mortgage Recording Tax Exemption FY18 and After]])</f>
        <v>81.759699999999995</v>
      </c>
      <c r="BC149" s="17">
        <v>27.4267</v>
      </c>
      <c r="BD149" s="17">
        <v>352.5027</v>
      </c>
      <c r="BE149" s="17">
        <v>66.745999999999995</v>
      </c>
      <c r="BF149" s="18">
        <f>SUM(Table2[[#This Row],[Indirect and Induced Land Through FY17]:[Indirect and Induced Land FY18 and After]])</f>
        <v>419.24869999999999</v>
      </c>
      <c r="BG149" s="17">
        <v>50.935200000000002</v>
      </c>
      <c r="BH149" s="17">
        <v>654.64689999999996</v>
      </c>
      <c r="BI149" s="17">
        <v>123.95650000000001</v>
      </c>
      <c r="BJ149" s="18">
        <f>SUM(Table2[[#This Row],[Indirect and Induced Building Through FY17]:[Indirect and Induced Building FY18 and After]])</f>
        <v>778.60339999999997</v>
      </c>
      <c r="BK149" s="17">
        <v>78.361900000000006</v>
      </c>
      <c r="BL149" s="17">
        <v>1007.1496</v>
      </c>
      <c r="BM149" s="17">
        <v>190.70249999999999</v>
      </c>
      <c r="BN149" s="18">
        <f>SUM(Table2[[#This Row],[TOTAL Real Property Related Taxes Through FY17]:[TOTAL Real Property Related Taxes FY18 and After]])</f>
        <v>1197.8521000000001</v>
      </c>
      <c r="BO149" s="17">
        <v>73.532399999999996</v>
      </c>
      <c r="BP149" s="17">
        <v>1066.7099000000001</v>
      </c>
      <c r="BQ149" s="17">
        <v>178.9496</v>
      </c>
      <c r="BR149" s="18">
        <f>SUM(Table2[[#This Row],[Company Direct Through FY17]:[Company Direct FY18 and After]])</f>
        <v>1245.6595</v>
      </c>
      <c r="BS149" s="17">
        <v>0</v>
      </c>
      <c r="BT149" s="17">
        <v>0</v>
      </c>
      <c r="BU149" s="17">
        <v>0</v>
      </c>
      <c r="BV149" s="18">
        <f>SUM(Table2[[#This Row],[Sales Tax Exemption Through FY17]:[Sales Tax Exemption FY18 and After]])</f>
        <v>0</v>
      </c>
      <c r="BW149" s="17">
        <v>0</v>
      </c>
      <c r="BX149" s="17">
        <v>0</v>
      </c>
      <c r="BY149" s="17">
        <v>0</v>
      </c>
      <c r="BZ149" s="17">
        <f>SUM(Table2[[#This Row],[Energy Tax Savings Through FY17]:[Energy Tax Savings FY18 and After]])</f>
        <v>0</v>
      </c>
      <c r="CA149" s="17">
        <v>3.2366000000000001</v>
      </c>
      <c r="CB149" s="17">
        <v>16.299900000000001</v>
      </c>
      <c r="CC149" s="17">
        <v>6.4470999999999998</v>
      </c>
      <c r="CD149" s="18">
        <f>SUM(Table2[[#This Row],[Tax Exempt Bond Savings Through FY17]:[Tax Exempt Bond Savings FY18 and After]])</f>
        <v>22.747</v>
      </c>
      <c r="CE149" s="17">
        <v>86.556899999999999</v>
      </c>
      <c r="CF149" s="17">
        <v>1312.2855999999999</v>
      </c>
      <c r="CG149" s="17">
        <v>210.64660000000001</v>
      </c>
      <c r="CH149" s="18">
        <f>SUM(Table2[[#This Row],[Indirect and Induced Through FY17]:[Indirect and Induced FY18 and After]])</f>
        <v>1522.9322</v>
      </c>
      <c r="CI149" s="17">
        <v>156.8527</v>
      </c>
      <c r="CJ149" s="17">
        <v>2362.6956</v>
      </c>
      <c r="CK149" s="17">
        <v>383.14909999999998</v>
      </c>
      <c r="CL149" s="18">
        <f>SUM(Table2[[#This Row],[TOTAL Income Consumption Use Taxes Through FY17]:[TOTAL Income Consumption Use Taxes FY18 and After]])</f>
        <v>2745.8447000000001</v>
      </c>
      <c r="CM149" s="17">
        <v>3.2366000000000001</v>
      </c>
      <c r="CN149" s="17">
        <v>98.059600000000003</v>
      </c>
      <c r="CO149" s="17">
        <v>6.4470999999999998</v>
      </c>
      <c r="CP149" s="18">
        <f>SUM(Table2[[#This Row],[Assistance Provided Through FY17]:[Assistance Provided FY18 and After]])</f>
        <v>104.50670000000001</v>
      </c>
      <c r="CQ149" s="17">
        <v>0</v>
      </c>
      <c r="CR149" s="17">
        <v>0</v>
      </c>
      <c r="CS149" s="17">
        <v>0</v>
      </c>
      <c r="CT149" s="18">
        <f>SUM(Table2[[#This Row],[Recapture Cancellation Reduction Amount Through FY17]:[Recapture Cancellation Reduction Amount FY18 and After]])</f>
        <v>0</v>
      </c>
      <c r="CU149" s="17">
        <v>0</v>
      </c>
      <c r="CV149" s="17">
        <v>0</v>
      </c>
      <c r="CW149" s="17">
        <v>0</v>
      </c>
      <c r="CX149" s="18">
        <f>SUM(Table2[[#This Row],[Penalty Paid Through FY17]:[Penalty Paid FY18 and After]])</f>
        <v>0</v>
      </c>
      <c r="CY149" s="17">
        <v>3.2366000000000001</v>
      </c>
      <c r="CZ149" s="17">
        <v>98.059600000000003</v>
      </c>
      <c r="DA149" s="17">
        <v>6.4470999999999998</v>
      </c>
      <c r="DB149" s="18">
        <f>SUM(Table2[[#This Row],[TOTAL Assistance Net of Recapture Penalties Through FY17]:[TOTAL Assistance Net of Recapture Penalties FY18 and After]])</f>
        <v>104.50670000000001</v>
      </c>
      <c r="DC149" s="17">
        <v>73.532399999999996</v>
      </c>
      <c r="DD149" s="17">
        <v>1148.4695999999999</v>
      </c>
      <c r="DE149" s="17">
        <v>178.9496</v>
      </c>
      <c r="DF149" s="18">
        <f>SUM(Table2[[#This Row],[Company Direct Tax Revenue Before Assistance Through FY17]:[Company Direct Tax Revenue Before Assistance FY18 and After]])</f>
        <v>1327.4191999999998</v>
      </c>
      <c r="DG149" s="17">
        <v>164.9188</v>
      </c>
      <c r="DH149" s="17">
        <v>2319.4351999999999</v>
      </c>
      <c r="DI149" s="17">
        <v>401.34910000000002</v>
      </c>
      <c r="DJ149" s="18">
        <f>SUM(Table2[[#This Row],[Indirect and Induced Tax Revenues Through FY17]:[Indirect and Induced Tax Revenues FY18 and After]])</f>
        <v>2720.7842999999998</v>
      </c>
      <c r="DK149" s="17">
        <v>238.4512</v>
      </c>
      <c r="DL149" s="17">
        <v>3467.9047999999998</v>
      </c>
      <c r="DM149" s="17">
        <v>580.29870000000005</v>
      </c>
      <c r="DN149" s="17">
        <f>SUM(Table2[[#This Row],[TOTAL Tax Revenues Before Assistance Through FY17]:[TOTAL Tax Revenues Before Assistance FY18 and After]])</f>
        <v>4048.2034999999996</v>
      </c>
      <c r="DO149" s="17">
        <v>235.21459999999999</v>
      </c>
      <c r="DP149" s="17">
        <v>3369.8452000000002</v>
      </c>
      <c r="DQ149" s="17">
        <v>573.85159999999996</v>
      </c>
      <c r="DR149" s="20">
        <f>SUM(Table2[[#This Row],[TOTAL Tax Revenues Net of Assistance Recapture and Penalty Through FY17]:[TOTAL Tax Revenues Net of Assistance Recapture and Penalty FY18 and After]])</f>
        <v>3943.6968000000002</v>
      </c>
      <c r="DS149" s="20">
        <v>0</v>
      </c>
      <c r="DT149" s="20">
        <v>0</v>
      </c>
      <c r="DU149" s="20">
        <v>0</v>
      </c>
      <c r="DV149" s="20">
        <v>0</v>
      </c>
      <c r="DW149" s="15">
        <v>0</v>
      </c>
      <c r="DX149" s="15">
        <v>0</v>
      </c>
      <c r="DY149" s="15">
        <v>0</v>
      </c>
      <c r="DZ149" s="15">
        <v>62</v>
      </c>
      <c r="EA149" s="15">
        <v>0</v>
      </c>
      <c r="EB149" s="15">
        <v>0</v>
      </c>
      <c r="EC149" s="15">
        <v>0</v>
      </c>
      <c r="ED149" s="15">
        <v>62</v>
      </c>
      <c r="EE149" s="15">
        <v>0</v>
      </c>
      <c r="EF149" s="15">
        <v>0</v>
      </c>
      <c r="EG149" s="15">
        <v>0</v>
      </c>
      <c r="EH149" s="15">
        <v>100</v>
      </c>
      <c r="EI149" s="15">
        <f>SUM(Table2[[#This Row],[Total Industrial Employees FY17]:[Total Other Employees FY17]])</f>
        <v>62</v>
      </c>
      <c r="EJ149" s="15">
        <f>SUM(Table2[[#This Row],[Number of Industrial Employees Earning More than Living Wage FY17]:[Number of Other Employees Earning More than Living Wage FY17]])</f>
        <v>62</v>
      </c>
      <c r="EK149" s="15">
        <v>100</v>
      </c>
    </row>
    <row r="150" spans="1:141" ht="25.5" x14ac:dyDescent="0.2">
      <c r="A150" s="6">
        <v>93101</v>
      </c>
      <c r="B150" s="6" t="s">
        <v>1584</v>
      </c>
      <c r="C150" s="7" t="s">
        <v>396</v>
      </c>
      <c r="D150" s="7" t="s">
        <v>9</v>
      </c>
      <c r="E150" s="33">
        <v>44</v>
      </c>
      <c r="F150" s="8" t="s">
        <v>2128</v>
      </c>
      <c r="G150" s="41" t="s">
        <v>1863</v>
      </c>
      <c r="H150" s="35">
        <v>30000</v>
      </c>
      <c r="I150" s="35">
        <v>61148</v>
      </c>
      <c r="J150" s="39" t="s">
        <v>3204</v>
      </c>
      <c r="K150" s="11" t="s">
        <v>2519</v>
      </c>
      <c r="L150" s="13" t="s">
        <v>2717</v>
      </c>
      <c r="M150" s="13" t="s">
        <v>2718</v>
      </c>
      <c r="N150" s="23">
        <v>9000000</v>
      </c>
      <c r="O150" s="6" t="s">
        <v>2518</v>
      </c>
      <c r="P150" s="15">
        <v>90</v>
      </c>
      <c r="Q150" s="15">
        <v>28</v>
      </c>
      <c r="R150" s="15">
        <v>74</v>
      </c>
      <c r="S150" s="15">
        <v>0</v>
      </c>
      <c r="T150" s="15">
        <v>0</v>
      </c>
      <c r="U150" s="15">
        <v>192</v>
      </c>
      <c r="V150" s="15">
        <v>133</v>
      </c>
      <c r="W150" s="15">
        <v>0</v>
      </c>
      <c r="X150" s="15">
        <v>0</v>
      </c>
      <c r="Y150" s="15">
        <v>65</v>
      </c>
      <c r="Z150" s="15">
        <v>45</v>
      </c>
      <c r="AA150" s="15">
        <v>100</v>
      </c>
      <c r="AB150" s="15">
        <v>0</v>
      </c>
      <c r="AC150" s="15">
        <v>0</v>
      </c>
      <c r="AD150" s="15">
        <v>0</v>
      </c>
      <c r="AE150" s="15">
        <v>0</v>
      </c>
      <c r="AF150" s="15">
        <v>100</v>
      </c>
      <c r="AG150" s="15" t="s">
        <v>1861</v>
      </c>
      <c r="AH150" s="15" t="s">
        <v>1861</v>
      </c>
      <c r="AI150" s="17">
        <v>0</v>
      </c>
      <c r="AJ150" s="17">
        <v>0</v>
      </c>
      <c r="AK150" s="17">
        <v>0</v>
      </c>
      <c r="AL150" s="17">
        <f>SUM(Table2[[#This Row],[Company Direct Land Through FY17]:[Company Direct Land FY18 and After]])</f>
        <v>0</v>
      </c>
      <c r="AM150" s="17">
        <v>0</v>
      </c>
      <c r="AN150" s="17">
        <v>0</v>
      </c>
      <c r="AO150" s="17">
        <v>0</v>
      </c>
      <c r="AP150" s="18">
        <f>SUM(Table2[[#This Row],[Company Direct Building Through FY17]:[Company Direct Building FY18 and After]])</f>
        <v>0</v>
      </c>
      <c r="AQ150" s="17">
        <v>0</v>
      </c>
      <c r="AR150" s="17">
        <v>17.225999999999999</v>
      </c>
      <c r="AS150" s="17">
        <v>0</v>
      </c>
      <c r="AT150" s="18">
        <f>SUM(Table2[[#This Row],[Mortgage Recording Tax Through FY17]:[Mortgage Recording Tax FY18 and After]])</f>
        <v>17.225999999999999</v>
      </c>
      <c r="AU150" s="17">
        <v>0</v>
      </c>
      <c r="AV150" s="17">
        <v>0</v>
      </c>
      <c r="AW150" s="17">
        <v>0</v>
      </c>
      <c r="AX150" s="18">
        <f>SUM(Table2[[#This Row],[Pilot Savings Through FY17]:[Pilot Savings FY18 and After]])</f>
        <v>0</v>
      </c>
      <c r="AY150" s="17">
        <v>0</v>
      </c>
      <c r="AZ150" s="17">
        <v>17.225999999999999</v>
      </c>
      <c r="BA150" s="17">
        <v>0</v>
      </c>
      <c r="BB150" s="18">
        <f>SUM(Table2[[#This Row],[Mortgage Recording Tax Exemption Through FY17]:[Mortgage Recording Tax Exemption FY18 and After]])</f>
        <v>17.225999999999999</v>
      </c>
      <c r="BC150" s="17">
        <v>88.560500000000005</v>
      </c>
      <c r="BD150" s="17">
        <v>575.13350000000003</v>
      </c>
      <c r="BE150" s="17">
        <v>671.36680000000001</v>
      </c>
      <c r="BF150" s="18">
        <f>SUM(Table2[[#This Row],[Indirect and Induced Land Through FY17]:[Indirect and Induced Land FY18 and After]])</f>
        <v>1246.5003000000002</v>
      </c>
      <c r="BG150" s="17">
        <v>164.46950000000001</v>
      </c>
      <c r="BH150" s="17">
        <v>1068.1051</v>
      </c>
      <c r="BI150" s="17">
        <v>1246.8234</v>
      </c>
      <c r="BJ150" s="18">
        <f>SUM(Table2[[#This Row],[Indirect and Induced Building Through FY17]:[Indirect and Induced Building FY18 and After]])</f>
        <v>2314.9285</v>
      </c>
      <c r="BK150" s="17">
        <v>253.03</v>
      </c>
      <c r="BL150" s="17">
        <v>1643.2385999999999</v>
      </c>
      <c r="BM150" s="17">
        <v>1918.1902</v>
      </c>
      <c r="BN150" s="18">
        <f>SUM(Table2[[#This Row],[TOTAL Real Property Related Taxes Through FY17]:[TOTAL Real Property Related Taxes FY18 and After]])</f>
        <v>3561.4287999999997</v>
      </c>
      <c r="BO150" s="17">
        <v>263.21339999999998</v>
      </c>
      <c r="BP150" s="17">
        <v>1864.1980000000001</v>
      </c>
      <c r="BQ150" s="17">
        <v>1995.3898999999999</v>
      </c>
      <c r="BR150" s="18">
        <f>SUM(Table2[[#This Row],[Company Direct Through FY17]:[Company Direct FY18 and After]])</f>
        <v>3859.5879</v>
      </c>
      <c r="BS150" s="17">
        <v>0</v>
      </c>
      <c r="BT150" s="17">
        <v>0</v>
      </c>
      <c r="BU150" s="17">
        <v>0</v>
      </c>
      <c r="BV150" s="18">
        <f>SUM(Table2[[#This Row],[Sales Tax Exemption Through FY17]:[Sales Tax Exemption FY18 and After]])</f>
        <v>0</v>
      </c>
      <c r="BW150" s="17">
        <v>0</v>
      </c>
      <c r="BX150" s="17">
        <v>0</v>
      </c>
      <c r="BY150" s="17">
        <v>0</v>
      </c>
      <c r="BZ150" s="17">
        <f>SUM(Table2[[#This Row],[Energy Tax Savings Through FY17]:[Energy Tax Savings FY18 and After]])</f>
        <v>0</v>
      </c>
      <c r="CA150" s="17">
        <v>1.1458999999999999</v>
      </c>
      <c r="CB150" s="17">
        <v>10.2163</v>
      </c>
      <c r="CC150" s="17">
        <v>6.4368999999999996</v>
      </c>
      <c r="CD150" s="18">
        <f>SUM(Table2[[#This Row],[Tax Exempt Bond Savings Through FY17]:[Tax Exempt Bond Savings FY18 and After]])</f>
        <v>16.653199999999998</v>
      </c>
      <c r="CE150" s="17">
        <v>303.15410000000003</v>
      </c>
      <c r="CF150" s="17">
        <v>2234.8910999999998</v>
      </c>
      <c r="CG150" s="17">
        <v>2298.1761999999999</v>
      </c>
      <c r="CH150" s="18">
        <f>SUM(Table2[[#This Row],[Indirect and Induced Through FY17]:[Indirect and Induced FY18 and After]])</f>
        <v>4533.0672999999997</v>
      </c>
      <c r="CI150" s="17">
        <v>565.22159999999997</v>
      </c>
      <c r="CJ150" s="17">
        <v>4088.8728000000001</v>
      </c>
      <c r="CK150" s="17">
        <v>4287.1292000000003</v>
      </c>
      <c r="CL150" s="18">
        <f>SUM(Table2[[#This Row],[TOTAL Income Consumption Use Taxes Through FY17]:[TOTAL Income Consumption Use Taxes FY18 and After]])</f>
        <v>8376.0020000000004</v>
      </c>
      <c r="CM150" s="17">
        <v>1.1458999999999999</v>
      </c>
      <c r="CN150" s="17">
        <v>27.442299999999999</v>
      </c>
      <c r="CO150" s="17">
        <v>6.4368999999999996</v>
      </c>
      <c r="CP150" s="18">
        <f>SUM(Table2[[#This Row],[Assistance Provided Through FY17]:[Assistance Provided FY18 and After]])</f>
        <v>33.879199999999997</v>
      </c>
      <c r="CQ150" s="17">
        <v>0</v>
      </c>
      <c r="CR150" s="17">
        <v>0</v>
      </c>
      <c r="CS150" s="17">
        <v>0</v>
      </c>
      <c r="CT150" s="18">
        <f>SUM(Table2[[#This Row],[Recapture Cancellation Reduction Amount Through FY17]:[Recapture Cancellation Reduction Amount FY18 and After]])</f>
        <v>0</v>
      </c>
      <c r="CU150" s="17">
        <v>0</v>
      </c>
      <c r="CV150" s="17">
        <v>0</v>
      </c>
      <c r="CW150" s="17">
        <v>0</v>
      </c>
      <c r="CX150" s="18">
        <f>SUM(Table2[[#This Row],[Penalty Paid Through FY17]:[Penalty Paid FY18 and After]])</f>
        <v>0</v>
      </c>
      <c r="CY150" s="17">
        <v>1.1458999999999999</v>
      </c>
      <c r="CZ150" s="17">
        <v>27.442299999999999</v>
      </c>
      <c r="DA150" s="17">
        <v>6.4368999999999996</v>
      </c>
      <c r="DB150" s="18">
        <f>SUM(Table2[[#This Row],[TOTAL Assistance Net of Recapture Penalties Through FY17]:[TOTAL Assistance Net of Recapture Penalties FY18 and After]])</f>
        <v>33.879199999999997</v>
      </c>
      <c r="DC150" s="17">
        <v>263.21339999999998</v>
      </c>
      <c r="DD150" s="17">
        <v>1881.424</v>
      </c>
      <c r="DE150" s="17">
        <v>1995.3898999999999</v>
      </c>
      <c r="DF150" s="18">
        <f>SUM(Table2[[#This Row],[Company Direct Tax Revenue Before Assistance Through FY17]:[Company Direct Tax Revenue Before Assistance FY18 and After]])</f>
        <v>3876.8139000000001</v>
      </c>
      <c r="DG150" s="17">
        <v>556.18409999999994</v>
      </c>
      <c r="DH150" s="17">
        <v>3878.1297</v>
      </c>
      <c r="DI150" s="17">
        <v>4216.3663999999999</v>
      </c>
      <c r="DJ150" s="18">
        <f>SUM(Table2[[#This Row],[Indirect and Induced Tax Revenues Through FY17]:[Indirect and Induced Tax Revenues FY18 and After]])</f>
        <v>8094.4961000000003</v>
      </c>
      <c r="DK150" s="17">
        <v>819.39750000000004</v>
      </c>
      <c r="DL150" s="17">
        <v>5759.5537000000004</v>
      </c>
      <c r="DM150" s="17">
        <v>6211.7563</v>
      </c>
      <c r="DN150" s="17">
        <f>SUM(Table2[[#This Row],[TOTAL Tax Revenues Before Assistance Through FY17]:[TOTAL Tax Revenues Before Assistance FY18 and After]])</f>
        <v>11971.310000000001</v>
      </c>
      <c r="DO150" s="17">
        <v>818.25160000000005</v>
      </c>
      <c r="DP150" s="17">
        <v>5732.1113999999998</v>
      </c>
      <c r="DQ150" s="17">
        <v>6205.3194000000003</v>
      </c>
      <c r="DR150" s="20">
        <f>SUM(Table2[[#This Row],[TOTAL Tax Revenues Net of Assistance Recapture and Penalty Through FY17]:[TOTAL Tax Revenues Net of Assistance Recapture and Penalty FY18 and After]])</f>
        <v>11937.4308</v>
      </c>
      <c r="DS150" s="20">
        <v>0</v>
      </c>
      <c r="DT150" s="20">
        <v>0</v>
      </c>
      <c r="DU150" s="20">
        <v>0</v>
      </c>
      <c r="DV150" s="20">
        <v>0</v>
      </c>
      <c r="DW150" s="15">
        <v>0</v>
      </c>
      <c r="DX150" s="15">
        <v>0</v>
      </c>
      <c r="DY150" s="15">
        <v>0</v>
      </c>
      <c r="DZ150" s="15">
        <v>192</v>
      </c>
      <c r="EA150" s="15">
        <v>0</v>
      </c>
      <c r="EB150" s="15">
        <v>0</v>
      </c>
      <c r="EC150" s="15">
        <v>0</v>
      </c>
      <c r="ED150" s="15">
        <v>0</v>
      </c>
      <c r="EE150" s="15">
        <v>0</v>
      </c>
      <c r="EF150" s="15">
        <v>0</v>
      </c>
      <c r="EG150" s="15">
        <v>0</v>
      </c>
      <c r="EH150" s="15">
        <v>0</v>
      </c>
      <c r="EI150" s="15" t="s">
        <v>1774</v>
      </c>
      <c r="EJ150" s="15">
        <f>SUM(Table2[[#This Row],[Number of Industrial Employees Earning More than Living Wage FY17]:[Number of Other Employees Earning More than Living Wage FY17]])</f>
        <v>0</v>
      </c>
      <c r="EK150" s="15">
        <v>0</v>
      </c>
    </row>
    <row r="151" spans="1:141" x14ac:dyDescent="0.2">
      <c r="A151" s="6">
        <v>93300</v>
      </c>
      <c r="B151" s="6" t="s">
        <v>516</v>
      </c>
      <c r="C151" s="7" t="s">
        <v>517</v>
      </c>
      <c r="D151" s="7" t="s">
        <v>12</v>
      </c>
      <c r="E151" s="33">
        <v>31</v>
      </c>
      <c r="F151" s="8" t="s">
        <v>2202</v>
      </c>
      <c r="G151" s="41" t="s">
        <v>2177</v>
      </c>
      <c r="H151" s="35">
        <v>331000</v>
      </c>
      <c r="I151" s="35">
        <v>28190</v>
      </c>
      <c r="J151" s="39" t="s">
        <v>3204</v>
      </c>
      <c r="K151" s="11" t="s">
        <v>2519</v>
      </c>
      <c r="L151" s="13" t="s">
        <v>2812</v>
      </c>
      <c r="M151" s="13" t="s">
        <v>2813</v>
      </c>
      <c r="N151" s="23">
        <v>32000000</v>
      </c>
      <c r="O151" s="6" t="s">
        <v>2518</v>
      </c>
      <c r="P151" s="15">
        <v>71</v>
      </c>
      <c r="Q151" s="15">
        <v>0</v>
      </c>
      <c r="R151" s="15">
        <v>85</v>
      </c>
      <c r="S151" s="15">
        <v>0</v>
      </c>
      <c r="T151" s="15">
        <v>0</v>
      </c>
      <c r="U151" s="15">
        <v>156</v>
      </c>
      <c r="V151" s="15">
        <v>120</v>
      </c>
      <c r="W151" s="15">
        <v>0</v>
      </c>
      <c r="X151" s="15">
        <v>0</v>
      </c>
      <c r="Y151" s="15">
        <v>163</v>
      </c>
      <c r="Z151" s="15">
        <v>17</v>
      </c>
      <c r="AA151" s="15">
        <v>86</v>
      </c>
      <c r="AB151" s="15">
        <v>0</v>
      </c>
      <c r="AC151" s="15">
        <v>0</v>
      </c>
      <c r="AD151" s="15">
        <v>0</v>
      </c>
      <c r="AE151" s="15">
        <v>0</v>
      </c>
      <c r="AF151" s="15">
        <v>86</v>
      </c>
      <c r="AG151" s="15" t="s">
        <v>1860</v>
      </c>
      <c r="AH151" s="15" t="s">
        <v>1861</v>
      </c>
      <c r="AI151" s="17">
        <v>0</v>
      </c>
      <c r="AJ151" s="17">
        <v>0</v>
      </c>
      <c r="AK151" s="17">
        <v>0</v>
      </c>
      <c r="AL151" s="17">
        <f>SUM(Table2[[#This Row],[Company Direct Land Through FY17]:[Company Direct Land FY18 and After]])</f>
        <v>0</v>
      </c>
      <c r="AM151" s="17">
        <v>0</v>
      </c>
      <c r="AN151" s="17">
        <v>0</v>
      </c>
      <c r="AO151" s="17">
        <v>0</v>
      </c>
      <c r="AP151" s="18">
        <f>SUM(Table2[[#This Row],[Company Direct Building Through FY17]:[Company Direct Building FY18 and After]])</f>
        <v>0</v>
      </c>
      <c r="AQ151" s="17">
        <v>0</v>
      </c>
      <c r="AR151" s="17">
        <v>571.64800000000002</v>
      </c>
      <c r="AS151" s="17">
        <v>0</v>
      </c>
      <c r="AT151" s="18">
        <f>SUM(Table2[[#This Row],[Mortgage Recording Tax Through FY17]:[Mortgage Recording Tax FY18 and After]])</f>
        <v>571.64800000000002</v>
      </c>
      <c r="AU151" s="17">
        <v>0</v>
      </c>
      <c r="AV151" s="17">
        <v>0</v>
      </c>
      <c r="AW151" s="17">
        <v>0</v>
      </c>
      <c r="AX151" s="18">
        <f>SUM(Table2[[#This Row],[Pilot Savings Through FY17]:[Pilot Savings FY18 and After]])</f>
        <v>0</v>
      </c>
      <c r="AY151" s="17">
        <v>0</v>
      </c>
      <c r="AZ151" s="17">
        <v>571.64800000000002</v>
      </c>
      <c r="BA151" s="17">
        <v>0</v>
      </c>
      <c r="BB151" s="18">
        <f>SUM(Table2[[#This Row],[Mortgage Recording Tax Exemption Through FY17]:[Mortgage Recording Tax Exemption FY18 and After]])</f>
        <v>571.64800000000002</v>
      </c>
      <c r="BC151" s="17">
        <v>79.904600000000002</v>
      </c>
      <c r="BD151" s="17">
        <v>665.90620000000001</v>
      </c>
      <c r="BE151" s="17">
        <v>763.93949999999995</v>
      </c>
      <c r="BF151" s="18">
        <f>SUM(Table2[[#This Row],[Indirect and Induced Land Through FY17]:[Indirect and Induced Land FY18 and After]])</f>
        <v>1429.8456999999999</v>
      </c>
      <c r="BG151" s="17">
        <v>148.39429999999999</v>
      </c>
      <c r="BH151" s="17">
        <v>1236.6828</v>
      </c>
      <c r="BI151" s="17">
        <v>1418.7451000000001</v>
      </c>
      <c r="BJ151" s="18">
        <f>SUM(Table2[[#This Row],[Indirect and Induced Building Through FY17]:[Indirect and Induced Building FY18 and After]])</f>
        <v>2655.4279000000001</v>
      </c>
      <c r="BK151" s="17">
        <v>228.2989</v>
      </c>
      <c r="BL151" s="17">
        <v>1902.5889999999999</v>
      </c>
      <c r="BM151" s="17">
        <v>2182.6846</v>
      </c>
      <c r="BN151" s="18">
        <f>SUM(Table2[[#This Row],[TOTAL Real Property Related Taxes Through FY17]:[TOTAL Real Property Related Taxes FY18 and After]])</f>
        <v>4085.2736</v>
      </c>
      <c r="BO151" s="17">
        <v>218.143</v>
      </c>
      <c r="BP151" s="17">
        <v>1980.7397000000001</v>
      </c>
      <c r="BQ151" s="17">
        <v>2085.587</v>
      </c>
      <c r="BR151" s="18">
        <f>SUM(Table2[[#This Row],[Company Direct Through FY17]:[Company Direct FY18 and After]])</f>
        <v>4066.3267000000001</v>
      </c>
      <c r="BS151" s="17">
        <v>0</v>
      </c>
      <c r="BT151" s="17">
        <v>0</v>
      </c>
      <c r="BU151" s="17">
        <v>0</v>
      </c>
      <c r="BV151" s="18">
        <f>SUM(Table2[[#This Row],[Sales Tax Exemption Through FY17]:[Sales Tax Exemption FY18 and After]])</f>
        <v>0</v>
      </c>
      <c r="BW151" s="17">
        <v>0</v>
      </c>
      <c r="BX151" s="17">
        <v>0</v>
      </c>
      <c r="BY151" s="17">
        <v>0</v>
      </c>
      <c r="BZ151" s="17">
        <f>SUM(Table2[[#This Row],[Energy Tax Savings Through FY17]:[Energy Tax Savings FY18 and After]])</f>
        <v>0</v>
      </c>
      <c r="CA151" s="17">
        <v>3.2818999999999998</v>
      </c>
      <c r="CB151" s="17">
        <v>61.195500000000003</v>
      </c>
      <c r="CC151" s="17">
        <v>22.410900000000002</v>
      </c>
      <c r="CD151" s="18">
        <f>SUM(Table2[[#This Row],[Tax Exempt Bond Savings Through FY17]:[Tax Exempt Bond Savings FY18 and After]])</f>
        <v>83.606400000000008</v>
      </c>
      <c r="CE151" s="17">
        <v>251.24600000000001</v>
      </c>
      <c r="CF151" s="17">
        <v>2373.0219999999999</v>
      </c>
      <c r="CG151" s="17">
        <v>2402.0725000000002</v>
      </c>
      <c r="CH151" s="18">
        <f>SUM(Table2[[#This Row],[Indirect and Induced Through FY17]:[Indirect and Induced FY18 and After]])</f>
        <v>4775.0945000000002</v>
      </c>
      <c r="CI151" s="17">
        <v>466.1071</v>
      </c>
      <c r="CJ151" s="17">
        <v>4292.5662000000002</v>
      </c>
      <c r="CK151" s="17">
        <v>4465.2485999999999</v>
      </c>
      <c r="CL151" s="18">
        <f>SUM(Table2[[#This Row],[TOTAL Income Consumption Use Taxes Through FY17]:[TOTAL Income Consumption Use Taxes FY18 and After]])</f>
        <v>8757.8148000000001</v>
      </c>
      <c r="CM151" s="17">
        <v>3.2818999999999998</v>
      </c>
      <c r="CN151" s="17">
        <v>632.84349999999995</v>
      </c>
      <c r="CO151" s="17">
        <v>22.410900000000002</v>
      </c>
      <c r="CP151" s="18">
        <f>SUM(Table2[[#This Row],[Assistance Provided Through FY17]:[Assistance Provided FY18 and After]])</f>
        <v>655.25439999999992</v>
      </c>
      <c r="CQ151" s="17">
        <v>0</v>
      </c>
      <c r="CR151" s="17">
        <v>0</v>
      </c>
      <c r="CS151" s="17">
        <v>0</v>
      </c>
      <c r="CT151" s="18">
        <f>SUM(Table2[[#This Row],[Recapture Cancellation Reduction Amount Through FY17]:[Recapture Cancellation Reduction Amount FY18 and After]])</f>
        <v>0</v>
      </c>
      <c r="CU151" s="17">
        <v>0</v>
      </c>
      <c r="CV151" s="17">
        <v>0</v>
      </c>
      <c r="CW151" s="17">
        <v>0</v>
      </c>
      <c r="CX151" s="18">
        <f>SUM(Table2[[#This Row],[Penalty Paid Through FY17]:[Penalty Paid FY18 and After]])</f>
        <v>0</v>
      </c>
      <c r="CY151" s="17">
        <v>3.2818999999999998</v>
      </c>
      <c r="CZ151" s="17">
        <v>632.84349999999995</v>
      </c>
      <c r="DA151" s="17">
        <v>22.410900000000002</v>
      </c>
      <c r="DB151" s="18">
        <f>SUM(Table2[[#This Row],[TOTAL Assistance Net of Recapture Penalties Through FY17]:[TOTAL Assistance Net of Recapture Penalties FY18 and After]])</f>
        <v>655.25439999999992</v>
      </c>
      <c r="DC151" s="17">
        <v>218.143</v>
      </c>
      <c r="DD151" s="17">
        <v>2552.3877000000002</v>
      </c>
      <c r="DE151" s="17">
        <v>2085.587</v>
      </c>
      <c r="DF151" s="18">
        <f>SUM(Table2[[#This Row],[Company Direct Tax Revenue Before Assistance Through FY17]:[Company Direct Tax Revenue Before Assistance FY18 and After]])</f>
        <v>4637.9747000000007</v>
      </c>
      <c r="DG151" s="17">
        <v>479.54489999999998</v>
      </c>
      <c r="DH151" s="17">
        <v>4275.6109999999999</v>
      </c>
      <c r="DI151" s="17">
        <v>4584.7570999999998</v>
      </c>
      <c r="DJ151" s="18">
        <f>SUM(Table2[[#This Row],[Indirect and Induced Tax Revenues Through FY17]:[Indirect and Induced Tax Revenues FY18 and After]])</f>
        <v>8860.3680999999997</v>
      </c>
      <c r="DK151" s="17">
        <v>697.68790000000001</v>
      </c>
      <c r="DL151" s="17">
        <v>6827.9987000000001</v>
      </c>
      <c r="DM151" s="17">
        <v>6670.3441000000003</v>
      </c>
      <c r="DN151" s="17">
        <f>SUM(Table2[[#This Row],[TOTAL Tax Revenues Before Assistance Through FY17]:[TOTAL Tax Revenues Before Assistance FY18 and After]])</f>
        <v>13498.3428</v>
      </c>
      <c r="DO151" s="17">
        <v>694.40599999999995</v>
      </c>
      <c r="DP151" s="17">
        <v>6195.1552000000001</v>
      </c>
      <c r="DQ151" s="17">
        <v>6647.9332000000004</v>
      </c>
      <c r="DR151" s="20">
        <f>SUM(Table2[[#This Row],[TOTAL Tax Revenues Net of Assistance Recapture and Penalty Through FY17]:[TOTAL Tax Revenues Net of Assistance Recapture and Penalty FY18 and After]])</f>
        <v>12843.088400000001</v>
      </c>
      <c r="DS151" s="20">
        <v>0</v>
      </c>
      <c r="DT151" s="20">
        <v>0</v>
      </c>
      <c r="DU151" s="20">
        <v>0</v>
      </c>
      <c r="DV151" s="20">
        <v>0</v>
      </c>
      <c r="DW151" s="15">
        <v>0</v>
      </c>
      <c r="DX151" s="15">
        <v>0</v>
      </c>
      <c r="DY151" s="15">
        <v>0</v>
      </c>
      <c r="DZ151" s="15">
        <v>156</v>
      </c>
      <c r="EA151" s="15">
        <v>0</v>
      </c>
      <c r="EB151" s="15">
        <v>0</v>
      </c>
      <c r="EC151" s="15">
        <v>0</v>
      </c>
      <c r="ED151" s="15">
        <v>156</v>
      </c>
      <c r="EE151" s="15">
        <v>0</v>
      </c>
      <c r="EF151" s="15">
        <v>0</v>
      </c>
      <c r="EG151" s="15">
        <v>0</v>
      </c>
      <c r="EH151" s="15">
        <v>100</v>
      </c>
      <c r="EI151" s="15">
        <f>SUM(Table2[[#This Row],[Total Industrial Employees FY17]:[Total Other Employees FY17]])</f>
        <v>156</v>
      </c>
      <c r="EJ151" s="15">
        <f>SUM(Table2[[#This Row],[Number of Industrial Employees Earning More than Living Wage FY17]:[Number of Other Employees Earning More than Living Wage FY17]])</f>
        <v>156</v>
      </c>
      <c r="EK151" s="15">
        <v>100</v>
      </c>
    </row>
    <row r="152" spans="1:141" x14ac:dyDescent="0.2">
      <c r="A152" s="6">
        <v>94107</v>
      </c>
      <c r="B152" s="6" t="s">
        <v>1623</v>
      </c>
      <c r="C152" s="7" t="s">
        <v>1663</v>
      </c>
      <c r="D152" s="7" t="s">
        <v>9</v>
      </c>
      <c r="E152" s="33">
        <v>44</v>
      </c>
      <c r="F152" s="8" t="s">
        <v>2426</v>
      </c>
      <c r="G152" s="41" t="s">
        <v>1863</v>
      </c>
      <c r="H152" s="35">
        <v>10001</v>
      </c>
      <c r="I152" s="35">
        <v>17100</v>
      </c>
      <c r="J152" s="39" t="s">
        <v>3204</v>
      </c>
      <c r="K152" s="11" t="s">
        <v>2804</v>
      </c>
      <c r="L152" s="13" t="s">
        <v>3128</v>
      </c>
      <c r="M152" s="13" t="s">
        <v>3129</v>
      </c>
      <c r="N152" s="23">
        <v>3300000</v>
      </c>
      <c r="O152" s="6" t="s">
        <v>2518</v>
      </c>
      <c r="P152" s="15">
        <v>23</v>
      </c>
      <c r="Q152" s="15">
        <v>0</v>
      </c>
      <c r="R152" s="15">
        <v>0</v>
      </c>
      <c r="S152" s="15">
        <v>0</v>
      </c>
      <c r="T152" s="15">
        <v>0</v>
      </c>
      <c r="U152" s="15">
        <v>23</v>
      </c>
      <c r="V152" s="15">
        <v>11</v>
      </c>
      <c r="W152" s="15">
        <v>0</v>
      </c>
      <c r="X152" s="15">
        <v>0</v>
      </c>
      <c r="Y152" s="15">
        <v>16</v>
      </c>
      <c r="Z152" s="15">
        <v>0</v>
      </c>
      <c r="AA152" s="15">
        <v>100</v>
      </c>
      <c r="AB152" s="15">
        <v>0</v>
      </c>
      <c r="AC152" s="15">
        <v>0</v>
      </c>
      <c r="AD152" s="15">
        <v>0</v>
      </c>
      <c r="AE152" s="15">
        <v>0</v>
      </c>
      <c r="AF152" s="15">
        <v>100</v>
      </c>
      <c r="AG152" s="15" t="s">
        <v>1860</v>
      </c>
      <c r="AH152" s="15" t="s">
        <v>1861</v>
      </c>
      <c r="AI152" s="17">
        <v>0</v>
      </c>
      <c r="AJ152" s="17">
        <v>0</v>
      </c>
      <c r="AK152" s="17">
        <v>0</v>
      </c>
      <c r="AL152" s="17">
        <f>SUM(Table2[[#This Row],[Company Direct Land Through FY17]:[Company Direct Land FY18 and After]])</f>
        <v>0</v>
      </c>
      <c r="AM152" s="17">
        <v>0</v>
      </c>
      <c r="AN152" s="17">
        <v>0</v>
      </c>
      <c r="AO152" s="17">
        <v>0</v>
      </c>
      <c r="AP152" s="18">
        <f>SUM(Table2[[#This Row],[Company Direct Building Through FY17]:[Company Direct Building FY18 and After]])</f>
        <v>0</v>
      </c>
      <c r="AQ152" s="17">
        <v>0</v>
      </c>
      <c r="AR152" s="17">
        <v>1930.5</v>
      </c>
      <c r="AS152" s="17">
        <v>0</v>
      </c>
      <c r="AT152" s="18">
        <f>SUM(Table2[[#This Row],[Mortgage Recording Tax Through FY17]:[Mortgage Recording Tax FY18 and After]])</f>
        <v>1930.5</v>
      </c>
      <c r="AU152" s="17">
        <v>0</v>
      </c>
      <c r="AV152" s="17">
        <v>0</v>
      </c>
      <c r="AW152" s="17">
        <v>0</v>
      </c>
      <c r="AX152" s="18">
        <f>SUM(Table2[[#This Row],[Pilot Savings Through FY17]:[Pilot Savings FY18 and After]])</f>
        <v>0</v>
      </c>
      <c r="AY152" s="17">
        <v>0</v>
      </c>
      <c r="AZ152" s="17">
        <v>1930.5</v>
      </c>
      <c r="BA152" s="17">
        <v>0</v>
      </c>
      <c r="BB152" s="18">
        <f>SUM(Table2[[#This Row],[Mortgage Recording Tax Exemption Through FY17]:[Mortgage Recording Tax Exemption FY18 and After]])</f>
        <v>1930.5</v>
      </c>
      <c r="BC152" s="17">
        <v>7.3239000000000001</v>
      </c>
      <c r="BD152" s="17">
        <v>14.1097</v>
      </c>
      <c r="BE152" s="17">
        <v>6.7145999999999999</v>
      </c>
      <c r="BF152" s="18">
        <f>SUM(Table2[[#This Row],[Indirect and Induced Land Through FY17]:[Indirect and Induced Land FY18 and After]])</f>
        <v>20.824300000000001</v>
      </c>
      <c r="BG152" s="17">
        <v>13.6015</v>
      </c>
      <c r="BH152" s="17">
        <v>26.203700000000001</v>
      </c>
      <c r="BI152" s="17">
        <v>12.4701</v>
      </c>
      <c r="BJ152" s="18">
        <f>SUM(Table2[[#This Row],[Indirect and Induced Building Through FY17]:[Indirect and Induced Building FY18 and After]])</f>
        <v>38.6738</v>
      </c>
      <c r="BK152" s="17">
        <v>20.9254</v>
      </c>
      <c r="BL152" s="17">
        <v>40.313400000000001</v>
      </c>
      <c r="BM152" s="17">
        <v>19.184699999999999</v>
      </c>
      <c r="BN152" s="18">
        <f>SUM(Table2[[#This Row],[TOTAL Real Property Related Taxes Through FY17]:[TOTAL Real Property Related Taxes FY18 and After]])</f>
        <v>59.498100000000001</v>
      </c>
      <c r="BO152" s="17">
        <v>21.769500000000001</v>
      </c>
      <c r="BP152" s="17">
        <v>42.065800000000003</v>
      </c>
      <c r="BQ152" s="17">
        <v>19.958600000000001</v>
      </c>
      <c r="BR152" s="18">
        <f>SUM(Table2[[#This Row],[Company Direct Through FY17]:[Company Direct FY18 and After]])</f>
        <v>62.0244</v>
      </c>
      <c r="BS152" s="17">
        <v>0</v>
      </c>
      <c r="BT152" s="17">
        <v>0</v>
      </c>
      <c r="BU152" s="17">
        <v>0</v>
      </c>
      <c r="BV152" s="18">
        <f>SUM(Table2[[#This Row],[Sales Tax Exemption Through FY17]:[Sales Tax Exemption FY18 and After]])</f>
        <v>0</v>
      </c>
      <c r="BW152" s="17">
        <v>0</v>
      </c>
      <c r="BX152" s="17">
        <v>0</v>
      </c>
      <c r="BY152" s="17">
        <v>0</v>
      </c>
      <c r="BZ152" s="17">
        <f>SUM(Table2[[#This Row],[Energy Tax Savings Through FY17]:[Energy Tax Savings FY18 and After]])</f>
        <v>0</v>
      </c>
      <c r="CA152" s="17">
        <v>1.9617</v>
      </c>
      <c r="CB152" s="17">
        <v>2.8408000000000002</v>
      </c>
      <c r="CC152" s="17">
        <v>1.7377</v>
      </c>
      <c r="CD152" s="18">
        <f>SUM(Table2[[#This Row],[Tax Exempt Bond Savings Through FY17]:[Tax Exempt Bond Savings FY18 and After]])</f>
        <v>4.5785</v>
      </c>
      <c r="CE152" s="17">
        <v>25.070699999999999</v>
      </c>
      <c r="CF152" s="17">
        <v>48.5989</v>
      </c>
      <c r="CG152" s="17">
        <v>22.985299999999999</v>
      </c>
      <c r="CH152" s="18">
        <f>SUM(Table2[[#This Row],[Indirect and Induced Through FY17]:[Indirect and Induced FY18 and After]])</f>
        <v>71.584199999999996</v>
      </c>
      <c r="CI152" s="17">
        <v>44.878500000000003</v>
      </c>
      <c r="CJ152" s="17">
        <v>87.823899999999995</v>
      </c>
      <c r="CK152" s="17">
        <v>41.206200000000003</v>
      </c>
      <c r="CL152" s="18">
        <f>SUM(Table2[[#This Row],[TOTAL Income Consumption Use Taxes Through FY17]:[TOTAL Income Consumption Use Taxes FY18 and After]])</f>
        <v>129.0301</v>
      </c>
      <c r="CM152" s="17">
        <v>1.9617</v>
      </c>
      <c r="CN152" s="17">
        <v>1933.3407999999999</v>
      </c>
      <c r="CO152" s="17">
        <v>1.7377</v>
      </c>
      <c r="CP152" s="18">
        <f>SUM(Table2[[#This Row],[Assistance Provided Through FY17]:[Assistance Provided FY18 and After]])</f>
        <v>1935.0784999999998</v>
      </c>
      <c r="CQ152" s="17">
        <v>0</v>
      </c>
      <c r="CR152" s="17">
        <v>0</v>
      </c>
      <c r="CS152" s="17">
        <v>0</v>
      </c>
      <c r="CT152" s="18">
        <f>SUM(Table2[[#This Row],[Recapture Cancellation Reduction Amount Through FY17]:[Recapture Cancellation Reduction Amount FY18 and After]])</f>
        <v>0</v>
      </c>
      <c r="CU152" s="17">
        <v>0</v>
      </c>
      <c r="CV152" s="17">
        <v>0</v>
      </c>
      <c r="CW152" s="17">
        <v>0</v>
      </c>
      <c r="CX152" s="18">
        <f>SUM(Table2[[#This Row],[Penalty Paid Through FY17]:[Penalty Paid FY18 and After]])</f>
        <v>0</v>
      </c>
      <c r="CY152" s="17">
        <v>1.9617</v>
      </c>
      <c r="CZ152" s="17">
        <v>1933.3407999999999</v>
      </c>
      <c r="DA152" s="17">
        <v>1.7377</v>
      </c>
      <c r="DB152" s="18">
        <f>SUM(Table2[[#This Row],[TOTAL Assistance Net of Recapture Penalties Through FY17]:[TOTAL Assistance Net of Recapture Penalties FY18 and After]])</f>
        <v>1935.0784999999998</v>
      </c>
      <c r="DC152" s="17">
        <v>21.769500000000001</v>
      </c>
      <c r="DD152" s="17">
        <v>1972.5658000000001</v>
      </c>
      <c r="DE152" s="17">
        <v>19.958600000000001</v>
      </c>
      <c r="DF152" s="18">
        <f>SUM(Table2[[#This Row],[Company Direct Tax Revenue Before Assistance Through FY17]:[Company Direct Tax Revenue Before Assistance FY18 and After]])</f>
        <v>1992.5244</v>
      </c>
      <c r="DG152" s="17">
        <v>45.996099999999998</v>
      </c>
      <c r="DH152" s="17">
        <v>88.912300000000002</v>
      </c>
      <c r="DI152" s="17">
        <v>42.17</v>
      </c>
      <c r="DJ152" s="18">
        <f>SUM(Table2[[#This Row],[Indirect and Induced Tax Revenues Through FY17]:[Indirect and Induced Tax Revenues FY18 and After]])</f>
        <v>131.0823</v>
      </c>
      <c r="DK152" s="17">
        <v>67.765600000000006</v>
      </c>
      <c r="DL152" s="17">
        <v>2061.4780999999998</v>
      </c>
      <c r="DM152" s="17">
        <v>62.128599999999999</v>
      </c>
      <c r="DN152" s="17">
        <f>SUM(Table2[[#This Row],[TOTAL Tax Revenues Before Assistance Through FY17]:[TOTAL Tax Revenues Before Assistance FY18 and After]])</f>
        <v>2123.6066999999998</v>
      </c>
      <c r="DO152" s="17">
        <v>65.803899999999999</v>
      </c>
      <c r="DP152" s="17">
        <v>128.13730000000001</v>
      </c>
      <c r="DQ152" s="17">
        <v>60.390900000000002</v>
      </c>
      <c r="DR152" s="20">
        <f>SUM(Table2[[#This Row],[TOTAL Tax Revenues Net of Assistance Recapture and Penalty Through FY17]:[TOTAL Tax Revenues Net of Assistance Recapture and Penalty FY18 and After]])</f>
        <v>188.52820000000003</v>
      </c>
      <c r="DS152" s="20">
        <v>0</v>
      </c>
      <c r="DT152" s="20">
        <v>0</v>
      </c>
      <c r="DU152" s="20">
        <v>0</v>
      </c>
      <c r="DV152" s="20">
        <v>0</v>
      </c>
      <c r="DW152" s="15">
        <v>0</v>
      </c>
      <c r="DX152" s="15">
        <v>0</v>
      </c>
      <c r="DY152" s="15">
        <v>0</v>
      </c>
      <c r="DZ152" s="15">
        <v>23</v>
      </c>
      <c r="EA152" s="15">
        <v>0</v>
      </c>
      <c r="EB152" s="15">
        <v>0</v>
      </c>
      <c r="EC152" s="15">
        <v>0</v>
      </c>
      <c r="ED152" s="15">
        <v>23</v>
      </c>
      <c r="EE152" s="15">
        <v>0</v>
      </c>
      <c r="EF152" s="15">
        <v>0</v>
      </c>
      <c r="EG152" s="15">
        <v>0</v>
      </c>
      <c r="EH152" s="15">
        <v>100</v>
      </c>
      <c r="EI152" s="15">
        <f>SUM(Table2[[#This Row],[Total Industrial Employees FY17]:[Total Other Employees FY17]])</f>
        <v>23</v>
      </c>
      <c r="EJ152" s="15">
        <f>SUM(Table2[[#This Row],[Number of Industrial Employees Earning More than Living Wage FY17]:[Number of Other Employees Earning More than Living Wage FY17]])</f>
        <v>23</v>
      </c>
      <c r="EK152" s="15">
        <v>100</v>
      </c>
    </row>
    <row r="153" spans="1:141" x14ac:dyDescent="0.2">
      <c r="A153" s="24">
        <v>94035</v>
      </c>
      <c r="B153" s="24" t="s">
        <v>1009</v>
      </c>
      <c r="C153" s="25" t="s">
        <v>1043</v>
      </c>
      <c r="D153" s="25" t="s">
        <v>9</v>
      </c>
      <c r="E153" s="34">
        <v>35</v>
      </c>
      <c r="F153" s="26" t="s">
        <v>2363</v>
      </c>
      <c r="G153" s="42" t="s">
        <v>2110</v>
      </c>
      <c r="H153" s="36">
        <v>100000</v>
      </c>
      <c r="I153" s="36">
        <v>30000</v>
      </c>
      <c r="J153" s="39" t="s">
        <v>3204</v>
      </c>
      <c r="K153" s="11" t="s">
        <v>2804</v>
      </c>
      <c r="L153" s="27" t="s">
        <v>3038</v>
      </c>
      <c r="M153" s="27" t="s">
        <v>2882</v>
      </c>
      <c r="N153" s="28">
        <v>4500000</v>
      </c>
      <c r="O153" s="24" t="s">
        <v>2518</v>
      </c>
      <c r="P153" s="15">
        <v>40</v>
      </c>
      <c r="Q153" s="15">
        <v>43</v>
      </c>
      <c r="R153" s="15">
        <v>4</v>
      </c>
      <c r="S153" s="15">
        <v>0</v>
      </c>
      <c r="T153" s="15">
        <v>0</v>
      </c>
      <c r="U153" s="15">
        <v>87</v>
      </c>
      <c r="V153" s="15">
        <v>45</v>
      </c>
      <c r="W153" s="15">
        <v>0</v>
      </c>
      <c r="X153" s="15">
        <v>0</v>
      </c>
      <c r="Y153" s="15">
        <v>40</v>
      </c>
      <c r="Z153" s="15">
        <v>16</v>
      </c>
      <c r="AA153" s="15">
        <v>100</v>
      </c>
      <c r="AB153" s="15">
        <v>0</v>
      </c>
      <c r="AC153" s="15">
        <v>0</v>
      </c>
      <c r="AD153" s="15">
        <v>0</v>
      </c>
      <c r="AE153" s="15">
        <v>0</v>
      </c>
      <c r="AF153" s="15">
        <v>100</v>
      </c>
      <c r="AG153" s="15" t="s">
        <v>1861</v>
      </c>
      <c r="AH153" s="15" t="s">
        <v>1861</v>
      </c>
      <c r="AI153" s="29">
        <v>127.83069999999999</v>
      </c>
      <c r="AJ153" s="29">
        <v>154.57810000000001</v>
      </c>
      <c r="AK153" s="29">
        <v>1930.1566</v>
      </c>
      <c r="AL153" s="17">
        <f>SUM(Table2[[#This Row],[Company Direct Land Through FY17]:[Company Direct Land FY18 and After]])</f>
        <v>2084.7347</v>
      </c>
      <c r="AM153" s="29">
        <v>19.231200000000001</v>
      </c>
      <c r="AN153" s="29">
        <v>93.816900000000004</v>
      </c>
      <c r="AO153" s="29">
        <v>290.37880000000001</v>
      </c>
      <c r="AP153" s="18">
        <f>SUM(Table2[[#This Row],[Company Direct Building Through FY17]:[Company Direct Building FY18 and After]])</f>
        <v>384.19569999999999</v>
      </c>
      <c r="AQ153" s="29">
        <v>0</v>
      </c>
      <c r="AR153" s="29">
        <v>73.709999999999994</v>
      </c>
      <c r="AS153" s="29">
        <v>0</v>
      </c>
      <c r="AT153" s="18">
        <f>SUM(Table2[[#This Row],[Mortgage Recording Tax Through FY17]:[Mortgage Recording Tax FY18 and After]])</f>
        <v>73.709999999999994</v>
      </c>
      <c r="AU153" s="29">
        <v>0</v>
      </c>
      <c r="AV153" s="29">
        <v>0</v>
      </c>
      <c r="AW153" s="29">
        <v>0</v>
      </c>
      <c r="AX153" s="18">
        <f>SUM(Table2[[#This Row],[Pilot Savings Through FY17]:[Pilot Savings FY18 and After]])</f>
        <v>0</v>
      </c>
      <c r="AY153" s="29">
        <v>0</v>
      </c>
      <c r="AZ153" s="29">
        <v>73.709999999999994</v>
      </c>
      <c r="BA153" s="29">
        <v>0</v>
      </c>
      <c r="BB153" s="18">
        <f>SUM(Table2[[#This Row],[Mortgage Recording Tax Exemption Through FY17]:[Mortgage Recording Tax Exemption FY18 and After]])</f>
        <v>73.709999999999994</v>
      </c>
      <c r="BC153" s="29">
        <v>29.9635</v>
      </c>
      <c r="BD153" s="29">
        <v>69.511099999999999</v>
      </c>
      <c r="BE153" s="29">
        <v>452.42680000000001</v>
      </c>
      <c r="BF153" s="18">
        <f>SUM(Table2[[#This Row],[Indirect and Induced Land Through FY17]:[Indirect and Induced Land FY18 and After]])</f>
        <v>521.93790000000001</v>
      </c>
      <c r="BG153" s="29">
        <v>55.646500000000003</v>
      </c>
      <c r="BH153" s="29">
        <v>129.09209999999999</v>
      </c>
      <c r="BI153" s="29">
        <v>840.22270000000003</v>
      </c>
      <c r="BJ153" s="18">
        <f>SUM(Table2[[#This Row],[Indirect and Induced Building Through FY17]:[Indirect and Induced Building FY18 and After]])</f>
        <v>969.31479999999999</v>
      </c>
      <c r="BK153" s="29">
        <v>232.67189999999999</v>
      </c>
      <c r="BL153" s="29">
        <v>446.9982</v>
      </c>
      <c r="BM153" s="29">
        <v>3513.1849000000002</v>
      </c>
      <c r="BN153" s="18">
        <f>SUM(Table2[[#This Row],[TOTAL Real Property Related Taxes Through FY17]:[TOTAL Real Property Related Taxes FY18 and After]])</f>
        <v>3960.1831000000002</v>
      </c>
      <c r="BO153" s="29">
        <v>133.1917</v>
      </c>
      <c r="BP153" s="29">
        <v>314.3938</v>
      </c>
      <c r="BQ153" s="29">
        <v>2011.1025</v>
      </c>
      <c r="BR153" s="18">
        <f>SUM(Table2[[#This Row],[Company Direct Through FY17]:[Company Direct FY18 and After]])</f>
        <v>2325.4962999999998</v>
      </c>
      <c r="BS153" s="29">
        <v>0</v>
      </c>
      <c r="BT153" s="29">
        <v>0</v>
      </c>
      <c r="BU153" s="29">
        <v>0</v>
      </c>
      <c r="BV153" s="18">
        <f>SUM(Table2[[#This Row],[Sales Tax Exemption Through FY17]:[Sales Tax Exemption FY18 and After]])</f>
        <v>0</v>
      </c>
      <c r="BW153" s="29">
        <v>0</v>
      </c>
      <c r="BX153" s="29">
        <v>0</v>
      </c>
      <c r="BY153" s="29">
        <v>0</v>
      </c>
      <c r="BZ153" s="17">
        <f>SUM(Table2[[#This Row],[Energy Tax Savings Through FY17]:[Energy Tax Savings FY18 and After]])</f>
        <v>0</v>
      </c>
      <c r="CA153" s="29">
        <v>3.0604</v>
      </c>
      <c r="CB153" s="29">
        <v>8.0165000000000006</v>
      </c>
      <c r="CC153" s="29">
        <v>32.618499999999997</v>
      </c>
      <c r="CD153" s="18">
        <f>SUM(Table2[[#This Row],[Tax Exempt Bond Savings Through FY17]:[Tax Exempt Bond Savings FY18 and After]])</f>
        <v>40.634999999999998</v>
      </c>
      <c r="CE153" s="29">
        <v>102.569</v>
      </c>
      <c r="CF153" s="29">
        <v>240.8099</v>
      </c>
      <c r="CG153" s="29">
        <v>1548.7217000000001</v>
      </c>
      <c r="CH153" s="18">
        <f>SUM(Table2[[#This Row],[Indirect and Induced Through FY17]:[Indirect and Induced FY18 and After]])</f>
        <v>1789.5316</v>
      </c>
      <c r="CI153" s="29">
        <v>232.7003</v>
      </c>
      <c r="CJ153" s="29">
        <v>547.18719999999996</v>
      </c>
      <c r="CK153" s="29">
        <v>3527.2057</v>
      </c>
      <c r="CL153" s="18">
        <f>SUM(Table2[[#This Row],[TOTAL Income Consumption Use Taxes Through FY17]:[TOTAL Income Consumption Use Taxes FY18 and After]])</f>
        <v>4074.3928999999998</v>
      </c>
      <c r="CM153" s="17">
        <v>3.0604</v>
      </c>
      <c r="CN153" s="17">
        <v>81.726500000000001</v>
      </c>
      <c r="CO153" s="29">
        <v>32.618499999999997</v>
      </c>
      <c r="CP153" s="18">
        <f>SUM(Table2[[#This Row],[Assistance Provided Through FY17]:[Assistance Provided FY18 and After]])</f>
        <v>114.345</v>
      </c>
      <c r="CQ153" s="29">
        <v>0</v>
      </c>
      <c r="CR153" s="29">
        <v>0</v>
      </c>
      <c r="CS153" s="29">
        <v>0</v>
      </c>
      <c r="CT153" s="18">
        <f>SUM(Table2[[#This Row],[Recapture Cancellation Reduction Amount Through FY17]:[Recapture Cancellation Reduction Amount FY18 and After]])</f>
        <v>0</v>
      </c>
      <c r="CU153" s="17">
        <v>0</v>
      </c>
      <c r="CV153" s="17">
        <v>0</v>
      </c>
      <c r="CW153" s="29">
        <v>0</v>
      </c>
      <c r="CX153" s="18">
        <f>SUM(Table2[[#This Row],[Penalty Paid Through FY17]:[Penalty Paid FY18 and After]])</f>
        <v>0</v>
      </c>
      <c r="CY153" s="29">
        <v>3.0604</v>
      </c>
      <c r="CZ153" s="29">
        <v>81.726500000000001</v>
      </c>
      <c r="DA153" s="29">
        <v>32.618499999999997</v>
      </c>
      <c r="DB153" s="18">
        <f>SUM(Table2[[#This Row],[TOTAL Assistance Net of Recapture Penalties Through FY17]:[TOTAL Assistance Net of Recapture Penalties FY18 and After]])</f>
        <v>114.345</v>
      </c>
      <c r="DC153" s="29">
        <v>280.25360000000001</v>
      </c>
      <c r="DD153" s="29">
        <v>636.49879999999996</v>
      </c>
      <c r="DE153" s="29">
        <v>4231.6378999999997</v>
      </c>
      <c r="DF153" s="18">
        <f>SUM(Table2[[#This Row],[Company Direct Tax Revenue Before Assistance Through FY17]:[Company Direct Tax Revenue Before Assistance FY18 and After]])</f>
        <v>4868.1367</v>
      </c>
      <c r="DG153" s="29">
        <v>188.179</v>
      </c>
      <c r="DH153" s="29">
        <v>439.41309999999999</v>
      </c>
      <c r="DI153" s="29">
        <v>2841.3712</v>
      </c>
      <c r="DJ153" s="18">
        <f>SUM(Table2[[#This Row],[Indirect and Induced Tax Revenues Through FY17]:[Indirect and Induced Tax Revenues FY18 and After]])</f>
        <v>3280.7843000000003</v>
      </c>
      <c r="DK153" s="29">
        <v>468.43259999999998</v>
      </c>
      <c r="DL153" s="29">
        <v>1075.9119000000001</v>
      </c>
      <c r="DM153" s="29">
        <v>7073.0091000000002</v>
      </c>
      <c r="DN153" s="17">
        <f>SUM(Table2[[#This Row],[TOTAL Tax Revenues Before Assistance Through FY17]:[TOTAL Tax Revenues Before Assistance FY18 and After]])</f>
        <v>8148.9210000000003</v>
      </c>
      <c r="DO153" s="29">
        <v>465.37220000000002</v>
      </c>
      <c r="DP153" s="29">
        <v>994.18539999999996</v>
      </c>
      <c r="DQ153" s="29">
        <v>7040.3905999999997</v>
      </c>
      <c r="DR153" s="20">
        <f>SUM(Table2[[#This Row],[TOTAL Tax Revenues Net of Assistance Recapture and Penalty Through FY17]:[TOTAL Tax Revenues Net of Assistance Recapture and Penalty FY18 and After]])</f>
        <v>8034.576</v>
      </c>
      <c r="DS153" s="30">
        <v>0</v>
      </c>
      <c r="DT153" s="30">
        <v>0</v>
      </c>
      <c r="DU153" s="30">
        <v>0</v>
      </c>
      <c r="DV153" s="30">
        <v>0</v>
      </c>
      <c r="DW153" s="15">
        <v>0</v>
      </c>
      <c r="DX153" s="15">
        <v>0</v>
      </c>
      <c r="DY153" s="15">
        <v>0</v>
      </c>
      <c r="DZ153" s="15">
        <v>87</v>
      </c>
      <c r="EA153" s="15">
        <v>0</v>
      </c>
      <c r="EB153" s="15">
        <v>0</v>
      </c>
      <c r="EC153" s="15">
        <v>0</v>
      </c>
      <c r="ED153" s="15">
        <v>35</v>
      </c>
      <c r="EE153" s="15">
        <v>0</v>
      </c>
      <c r="EF153" s="15">
        <v>0</v>
      </c>
      <c r="EG153" s="15">
        <v>0</v>
      </c>
      <c r="EH153" s="15">
        <v>40.229999999999997</v>
      </c>
      <c r="EI153" s="15">
        <f>SUM(Table2[[#This Row],[Total Industrial Employees FY17]:[Total Other Employees FY17]])</f>
        <v>87</v>
      </c>
      <c r="EJ153" s="15">
        <f>SUM(Table2[[#This Row],[Number of Industrial Employees Earning More than Living Wage FY17]:[Number of Other Employees Earning More than Living Wage FY17]])</f>
        <v>35</v>
      </c>
      <c r="EK153" s="15">
        <v>40.229885057471265</v>
      </c>
    </row>
    <row r="154" spans="1:141" x14ac:dyDescent="0.2">
      <c r="A154" s="6">
        <v>92642</v>
      </c>
      <c r="B154" s="6" t="s">
        <v>229</v>
      </c>
      <c r="C154" s="7" t="s">
        <v>230</v>
      </c>
      <c r="D154" s="7" t="s">
        <v>12</v>
      </c>
      <c r="E154" s="33">
        <v>26</v>
      </c>
      <c r="F154" s="8" t="s">
        <v>1996</v>
      </c>
      <c r="G154" s="41" t="s">
        <v>1863</v>
      </c>
      <c r="H154" s="35">
        <v>37400</v>
      </c>
      <c r="I154" s="35">
        <v>20100</v>
      </c>
      <c r="J154" s="39" t="s">
        <v>3237</v>
      </c>
      <c r="K154" s="11" t="s">
        <v>2477</v>
      </c>
      <c r="L154" s="13" t="s">
        <v>2583</v>
      </c>
      <c r="M154" s="13" t="s">
        <v>2546</v>
      </c>
      <c r="N154" s="23">
        <v>2100000</v>
      </c>
      <c r="O154" s="6" t="s">
        <v>2490</v>
      </c>
      <c r="P154" s="15">
        <v>0</v>
      </c>
      <c r="Q154" s="15">
        <v>0</v>
      </c>
      <c r="R154" s="15">
        <v>82</v>
      </c>
      <c r="S154" s="15">
        <v>0</v>
      </c>
      <c r="T154" s="15">
        <v>0</v>
      </c>
      <c r="U154" s="15">
        <v>82</v>
      </c>
      <c r="V154" s="15">
        <v>82</v>
      </c>
      <c r="W154" s="15">
        <v>0</v>
      </c>
      <c r="X154" s="15">
        <v>0</v>
      </c>
      <c r="Y154" s="15">
        <v>121</v>
      </c>
      <c r="Z154" s="15">
        <v>4</v>
      </c>
      <c r="AA154" s="15">
        <v>80</v>
      </c>
      <c r="AB154" s="15">
        <v>0</v>
      </c>
      <c r="AC154" s="15">
        <v>0</v>
      </c>
      <c r="AD154" s="15">
        <v>0</v>
      </c>
      <c r="AE154" s="15">
        <v>0</v>
      </c>
      <c r="AF154" s="15">
        <v>80</v>
      </c>
      <c r="AG154" s="15" t="s">
        <v>1860</v>
      </c>
      <c r="AH154" s="15" t="s">
        <v>1861</v>
      </c>
      <c r="AI154" s="17">
        <v>29.412800000000001</v>
      </c>
      <c r="AJ154" s="17">
        <v>338.22550000000001</v>
      </c>
      <c r="AK154" s="17">
        <v>77.455399999999997</v>
      </c>
      <c r="AL154" s="17">
        <f>SUM(Table2[[#This Row],[Company Direct Land Through FY17]:[Company Direct Land FY18 and After]])</f>
        <v>415.68090000000001</v>
      </c>
      <c r="AM154" s="17">
        <v>100.7377</v>
      </c>
      <c r="AN154" s="17">
        <v>308.73700000000002</v>
      </c>
      <c r="AO154" s="17">
        <v>265.28120000000001</v>
      </c>
      <c r="AP154" s="18">
        <f>SUM(Table2[[#This Row],[Company Direct Building Through FY17]:[Company Direct Building FY18 and After]])</f>
        <v>574.01819999999998</v>
      </c>
      <c r="AQ154" s="17">
        <v>0</v>
      </c>
      <c r="AR154" s="17">
        <v>27.335100000000001</v>
      </c>
      <c r="AS154" s="17">
        <v>0</v>
      </c>
      <c r="AT154" s="18">
        <f>SUM(Table2[[#This Row],[Mortgage Recording Tax Through FY17]:[Mortgage Recording Tax FY18 and After]])</f>
        <v>27.335100000000001</v>
      </c>
      <c r="AU154" s="17">
        <v>103.20350000000001</v>
      </c>
      <c r="AV154" s="17">
        <v>458.43990000000002</v>
      </c>
      <c r="AW154" s="17">
        <v>271.7749</v>
      </c>
      <c r="AX154" s="18">
        <f>SUM(Table2[[#This Row],[Pilot Savings Through FY17]:[Pilot Savings FY18 and After]])</f>
        <v>730.21479999999997</v>
      </c>
      <c r="AY154" s="17">
        <v>0</v>
      </c>
      <c r="AZ154" s="17">
        <v>27.335100000000001</v>
      </c>
      <c r="BA154" s="17">
        <v>0</v>
      </c>
      <c r="BB154" s="18">
        <f>SUM(Table2[[#This Row],[Mortgage Recording Tax Exemption Through FY17]:[Mortgage Recording Tax Exemption FY18 and After]])</f>
        <v>27.335100000000001</v>
      </c>
      <c r="BC154" s="17">
        <v>103.6297</v>
      </c>
      <c r="BD154" s="17">
        <v>933.45500000000004</v>
      </c>
      <c r="BE154" s="17">
        <v>272.89749999999998</v>
      </c>
      <c r="BF154" s="18">
        <f>SUM(Table2[[#This Row],[Indirect and Induced Land Through FY17]:[Indirect and Induced Land FY18 and After]])</f>
        <v>1206.3525</v>
      </c>
      <c r="BG154" s="17">
        <v>192.45519999999999</v>
      </c>
      <c r="BH154" s="17">
        <v>1733.5590999999999</v>
      </c>
      <c r="BI154" s="17">
        <v>506.80919999999998</v>
      </c>
      <c r="BJ154" s="18">
        <f>SUM(Table2[[#This Row],[Indirect and Induced Building Through FY17]:[Indirect and Induced Building FY18 and After]])</f>
        <v>2240.3683000000001</v>
      </c>
      <c r="BK154" s="17">
        <v>323.03190000000001</v>
      </c>
      <c r="BL154" s="17">
        <v>2855.5367000000001</v>
      </c>
      <c r="BM154" s="17">
        <v>850.66840000000002</v>
      </c>
      <c r="BN154" s="18">
        <f>SUM(Table2[[#This Row],[TOTAL Real Property Related Taxes Through FY17]:[TOTAL Real Property Related Taxes FY18 and After]])</f>
        <v>3706.2051000000001</v>
      </c>
      <c r="BO154" s="17">
        <v>863.80250000000001</v>
      </c>
      <c r="BP154" s="17">
        <v>7897.1183000000001</v>
      </c>
      <c r="BQ154" s="17">
        <v>2274.7274000000002</v>
      </c>
      <c r="BR154" s="18">
        <f>SUM(Table2[[#This Row],[Company Direct Through FY17]:[Company Direct FY18 and After]])</f>
        <v>10171.8457</v>
      </c>
      <c r="BS154" s="17">
        <v>0</v>
      </c>
      <c r="BT154" s="17">
        <v>8.1191999999999993</v>
      </c>
      <c r="BU154" s="17">
        <v>0</v>
      </c>
      <c r="BV154" s="18">
        <f>SUM(Table2[[#This Row],[Sales Tax Exemption Through FY17]:[Sales Tax Exemption FY18 and After]])</f>
        <v>8.1191999999999993</v>
      </c>
      <c r="BW154" s="17">
        <v>0</v>
      </c>
      <c r="BX154" s="17">
        <v>0</v>
      </c>
      <c r="BY154" s="17">
        <v>0</v>
      </c>
      <c r="BZ154" s="17">
        <f>SUM(Table2[[#This Row],[Energy Tax Savings Through FY17]:[Energy Tax Savings FY18 and After]])</f>
        <v>0</v>
      </c>
      <c r="CA154" s="17">
        <v>2.1899999999999999E-2</v>
      </c>
      <c r="CB154" s="17">
        <v>1.2837000000000001</v>
      </c>
      <c r="CC154" s="17">
        <v>4.8500000000000001E-2</v>
      </c>
      <c r="CD154" s="18">
        <f>SUM(Table2[[#This Row],[Tax Exempt Bond Savings Through FY17]:[Tax Exempt Bond Savings FY18 and After]])</f>
        <v>1.3322000000000001</v>
      </c>
      <c r="CE154" s="17">
        <v>325.84519999999998</v>
      </c>
      <c r="CF154" s="17">
        <v>3432.02</v>
      </c>
      <c r="CG154" s="17">
        <v>858.07709999999997</v>
      </c>
      <c r="CH154" s="18">
        <f>SUM(Table2[[#This Row],[Indirect and Induced Through FY17]:[Indirect and Induced FY18 and After]])</f>
        <v>4290.0971</v>
      </c>
      <c r="CI154" s="17">
        <v>1189.6258</v>
      </c>
      <c r="CJ154" s="17">
        <v>11319.7354</v>
      </c>
      <c r="CK154" s="17">
        <v>3132.7559999999999</v>
      </c>
      <c r="CL154" s="18">
        <f>SUM(Table2[[#This Row],[TOTAL Income Consumption Use Taxes Through FY17]:[TOTAL Income Consumption Use Taxes FY18 and After]])</f>
        <v>14452.491399999999</v>
      </c>
      <c r="CM154" s="17">
        <v>103.22539999999999</v>
      </c>
      <c r="CN154" s="17">
        <v>495.17790000000002</v>
      </c>
      <c r="CO154" s="17">
        <v>271.82339999999999</v>
      </c>
      <c r="CP154" s="18">
        <f>SUM(Table2[[#This Row],[Assistance Provided Through FY17]:[Assistance Provided FY18 and After]])</f>
        <v>767.00130000000001</v>
      </c>
      <c r="CQ154" s="17">
        <v>0</v>
      </c>
      <c r="CR154" s="17">
        <v>0</v>
      </c>
      <c r="CS154" s="17">
        <v>0</v>
      </c>
      <c r="CT154" s="18">
        <f>SUM(Table2[[#This Row],[Recapture Cancellation Reduction Amount Through FY17]:[Recapture Cancellation Reduction Amount FY18 and After]])</f>
        <v>0</v>
      </c>
      <c r="CU154" s="17">
        <v>0</v>
      </c>
      <c r="CV154" s="17">
        <v>0</v>
      </c>
      <c r="CW154" s="17">
        <v>0</v>
      </c>
      <c r="CX154" s="18">
        <f>SUM(Table2[[#This Row],[Penalty Paid Through FY17]:[Penalty Paid FY18 and After]])</f>
        <v>0</v>
      </c>
      <c r="CY154" s="17">
        <v>103.22539999999999</v>
      </c>
      <c r="CZ154" s="17">
        <v>495.17790000000002</v>
      </c>
      <c r="DA154" s="17">
        <v>271.82339999999999</v>
      </c>
      <c r="DB154" s="18">
        <f>SUM(Table2[[#This Row],[TOTAL Assistance Net of Recapture Penalties Through FY17]:[TOTAL Assistance Net of Recapture Penalties FY18 and After]])</f>
        <v>767.00130000000001</v>
      </c>
      <c r="DC154" s="17">
        <v>993.95299999999997</v>
      </c>
      <c r="DD154" s="17">
        <v>8571.4159</v>
      </c>
      <c r="DE154" s="17">
        <v>2617.4639999999999</v>
      </c>
      <c r="DF154" s="18">
        <f>SUM(Table2[[#This Row],[Company Direct Tax Revenue Before Assistance Through FY17]:[Company Direct Tax Revenue Before Assistance FY18 and After]])</f>
        <v>11188.8799</v>
      </c>
      <c r="DG154" s="17">
        <v>621.93010000000004</v>
      </c>
      <c r="DH154" s="17">
        <v>6099.0340999999999</v>
      </c>
      <c r="DI154" s="17">
        <v>1637.7837999999999</v>
      </c>
      <c r="DJ154" s="18">
        <f>SUM(Table2[[#This Row],[Indirect and Induced Tax Revenues Through FY17]:[Indirect and Induced Tax Revenues FY18 and After]])</f>
        <v>7736.8179</v>
      </c>
      <c r="DK154" s="17">
        <v>1615.8831</v>
      </c>
      <c r="DL154" s="17">
        <v>14670.45</v>
      </c>
      <c r="DM154" s="17">
        <v>4255.2478000000001</v>
      </c>
      <c r="DN154" s="17">
        <f>SUM(Table2[[#This Row],[TOTAL Tax Revenues Before Assistance Through FY17]:[TOTAL Tax Revenues Before Assistance FY18 and After]])</f>
        <v>18925.697800000002</v>
      </c>
      <c r="DO154" s="17">
        <v>1512.6577</v>
      </c>
      <c r="DP154" s="17">
        <v>14175.2721</v>
      </c>
      <c r="DQ154" s="17">
        <v>3983.4243999999999</v>
      </c>
      <c r="DR154" s="20">
        <f>SUM(Table2[[#This Row],[TOTAL Tax Revenues Net of Assistance Recapture and Penalty Through FY17]:[TOTAL Tax Revenues Net of Assistance Recapture and Penalty FY18 and After]])</f>
        <v>18158.696499999998</v>
      </c>
      <c r="DS154" s="20">
        <v>0</v>
      </c>
      <c r="DT154" s="20">
        <v>0</v>
      </c>
      <c r="DU154" s="20">
        <v>0</v>
      </c>
      <c r="DV154" s="20">
        <v>0</v>
      </c>
      <c r="DW154" s="15">
        <v>8</v>
      </c>
      <c r="DX154" s="15">
        <v>0</v>
      </c>
      <c r="DY154" s="15">
        <v>0</v>
      </c>
      <c r="DZ154" s="15">
        <v>74</v>
      </c>
      <c r="EA154" s="15">
        <v>8</v>
      </c>
      <c r="EB154" s="15">
        <v>0</v>
      </c>
      <c r="EC154" s="15">
        <v>0</v>
      </c>
      <c r="ED154" s="15">
        <v>74</v>
      </c>
      <c r="EE154" s="15">
        <v>100</v>
      </c>
      <c r="EF154" s="15">
        <v>0</v>
      </c>
      <c r="EG154" s="15">
        <v>0</v>
      </c>
      <c r="EH154" s="15">
        <v>100</v>
      </c>
      <c r="EI154" s="15">
        <f>SUM(Table2[[#This Row],[Total Industrial Employees FY17]:[Total Other Employees FY17]])</f>
        <v>82</v>
      </c>
      <c r="EJ154" s="15">
        <f>SUM(Table2[[#This Row],[Number of Industrial Employees Earning More than Living Wage FY17]:[Number of Other Employees Earning More than Living Wage FY17]])</f>
        <v>82</v>
      </c>
      <c r="EK154" s="15">
        <v>100</v>
      </c>
    </row>
    <row r="155" spans="1:141" x14ac:dyDescent="0.2">
      <c r="A155" s="6">
        <v>92699</v>
      </c>
      <c r="B155" s="6" t="s">
        <v>263</v>
      </c>
      <c r="C155" s="7" t="s">
        <v>264</v>
      </c>
      <c r="D155" s="7" t="s">
        <v>19</v>
      </c>
      <c r="E155" s="33">
        <v>4</v>
      </c>
      <c r="F155" s="8" t="s">
        <v>2023</v>
      </c>
      <c r="G155" s="41" t="s">
        <v>1863</v>
      </c>
      <c r="H155" s="35">
        <v>20359</v>
      </c>
      <c r="I155" s="35">
        <v>79151</v>
      </c>
      <c r="J155" s="39" t="s">
        <v>3204</v>
      </c>
      <c r="K155" s="11" t="s">
        <v>2519</v>
      </c>
      <c r="L155" s="13" t="s">
        <v>2614</v>
      </c>
      <c r="M155" s="13" t="s">
        <v>2615</v>
      </c>
      <c r="N155" s="23">
        <v>15115000</v>
      </c>
      <c r="O155" s="6" t="s">
        <v>2503</v>
      </c>
      <c r="P155" s="15">
        <v>11</v>
      </c>
      <c r="Q155" s="15">
        <v>38</v>
      </c>
      <c r="R155" s="15">
        <v>188</v>
      </c>
      <c r="S155" s="15">
        <v>0</v>
      </c>
      <c r="T155" s="15">
        <v>0</v>
      </c>
      <c r="U155" s="15">
        <v>237</v>
      </c>
      <c r="V155" s="15">
        <v>212</v>
      </c>
      <c r="W155" s="15">
        <v>0</v>
      </c>
      <c r="X155" s="15">
        <v>0</v>
      </c>
      <c r="Y155" s="15">
        <v>142</v>
      </c>
      <c r="Z155" s="15">
        <v>2</v>
      </c>
      <c r="AA155" s="15">
        <v>75</v>
      </c>
      <c r="AB155" s="15">
        <v>0</v>
      </c>
      <c r="AC155" s="15">
        <v>0</v>
      </c>
      <c r="AD155" s="15">
        <v>0</v>
      </c>
      <c r="AE155" s="15">
        <v>0</v>
      </c>
      <c r="AF155" s="15">
        <v>75</v>
      </c>
      <c r="AG155" s="15" t="s">
        <v>1860</v>
      </c>
      <c r="AH155" s="15" t="s">
        <v>1861</v>
      </c>
      <c r="AI155" s="17">
        <v>0</v>
      </c>
      <c r="AJ155" s="17">
        <v>0</v>
      </c>
      <c r="AK155" s="17">
        <v>0</v>
      </c>
      <c r="AL155" s="17">
        <f>SUM(Table2[[#This Row],[Company Direct Land Through FY17]:[Company Direct Land FY18 and After]])</f>
        <v>0</v>
      </c>
      <c r="AM155" s="17">
        <v>0</v>
      </c>
      <c r="AN155" s="17">
        <v>0</v>
      </c>
      <c r="AO155" s="17">
        <v>0</v>
      </c>
      <c r="AP155" s="18">
        <f>SUM(Table2[[#This Row],[Company Direct Building Through FY17]:[Company Direct Building FY18 and After]])</f>
        <v>0</v>
      </c>
      <c r="AQ155" s="17">
        <v>0</v>
      </c>
      <c r="AR155" s="17">
        <v>363.9785</v>
      </c>
      <c r="AS155" s="17">
        <v>0</v>
      </c>
      <c r="AT155" s="18">
        <f>SUM(Table2[[#This Row],[Mortgage Recording Tax Through FY17]:[Mortgage Recording Tax FY18 and After]])</f>
        <v>363.9785</v>
      </c>
      <c r="AU155" s="17">
        <v>0</v>
      </c>
      <c r="AV155" s="17">
        <v>0</v>
      </c>
      <c r="AW155" s="17">
        <v>0</v>
      </c>
      <c r="AX155" s="18">
        <f>SUM(Table2[[#This Row],[Pilot Savings Through FY17]:[Pilot Savings FY18 and After]])</f>
        <v>0</v>
      </c>
      <c r="AY155" s="17">
        <v>0</v>
      </c>
      <c r="AZ155" s="17">
        <v>0</v>
      </c>
      <c r="BA155" s="17">
        <v>0</v>
      </c>
      <c r="BB155" s="18">
        <f>SUM(Table2[[#This Row],[Mortgage Recording Tax Exemption Through FY17]:[Mortgage Recording Tax Exemption FY18 and After]])</f>
        <v>0</v>
      </c>
      <c r="BC155" s="17">
        <v>141.16460000000001</v>
      </c>
      <c r="BD155" s="17">
        <v>1034.8853999999999</v>
      </c>
      <c r="BE155" s="17">
        <v>573.98040000000003</v>
      </c>
      <c r="BF155" s="18">
        <f>SUM(Table2[[#This Row],[Indirect and Induced Land Through FY17]:[Indirect and Induced Land FY18 and After]])</f>
        <v>1608.8658</v>
      </c>
      <c r="BG155" s="17">
        <v>262.16289999999998</v>
      </c>
      <c r="BH155" s="17">
        <v>1921.9297999999999</v>
      </c>
      <c r="BI155" s="17">
        <v>1065.9636</v>
      </c>
      <c r="BJ155" s="18">
        <f>SUM(Table2[[#This Row],[Indirect and Induced Building Through FY17]:[Indirect and Induced Building FY18 and After]])</f>
        <v>2987.8933999999999</v>
      </c>
      <c r="BK155" s="17">
        <v>403.32749999999999</v>
      </c>
      <c r="BL155" s="17">
        <v>3320.7937000000002</v>
      </c>
      <c r="BM155" s="17">
        <v>1639.944</v>
      </c>
      <c r="BN155" s="18">
        <f>SUM(Table2[[#This Row],[TOTAL Real Property Related Taxes Through FY17]:[TOTAL Real Property Related Taxes FY18 and After]])</f>
        <v>4960.7376999999997</v>
      </c>
      <c r="BO155" s="17">
        <v>350.73930000000001</v>
      </c>
      <c r="BP155" s="17">
        <v>2801.4697000000001</v>
      </c>
      <c r="BQ155" s="17">
        <v>1426.1179</v>
      </c>
      <c r="BR155" s="18">
        <f>SUM(Table2[[#This Row],[Company Direct Through FY17]:[Company Direct FY18 and After]])</f>
        <v>4227.5875999999998</v>
      </c>
      <c r="BS155" s="17">
        <v>0</v>
      </c>
      <c r="BT155" s="17">
        <v>0</v>
      </c>
      <c r="BU155" s="17">
        <v>0</v>
      </c>
      <c r="BV155" s="18">
        <f>SUM(Table2[[#This Row],[Sales Tax Exemption Through FY17]:[Sales Tax Exemption FY18 and After]])</f>
        <v>0</v>
      </c>
      <c r="BW155" s="17">
        <v>0</v>
      </c>
      <c r="BX155" s="17">
        <v>0</v>
      </c>
      <c r="BY155" s="17">
        <v>0</v>
      </c>
      <c r="BZ155" s="17">
        <f>SUM(Table2[[#This Row],[Energy Tax Savings Through FY17]:[Energy Tax Savings FY18 and After]])</f>
        <v>0</v>
      </c>
      <c r="CA155" s="17">
        <v>1.6083000000000001</v>
      </c>
      <c r="CB155" s="17">
        <v>46.730899999999998</v>
      </c>
      <c r="CC155" s="17">
        <v>5.0871000000000004</v>
      </c>
      <c r="CD155" s="18">
        <f>SUM(Table2[[#This Row],[Tax Exempt Bond Savings Through FY17]:[Tax Exempt Bond Savings FY18 and After]])</f>
        <v>51.817999999999998</v>
      </c>
      <c r="CE155" s="17">
        <v>403.96269999999998</v>
      </c>
      <c r="CF155" s="17">
        <v>3386.4292</v>
      </c>
      <c r="CG155" s="17">
        <v>1642.5262</v>
      </c>
      <c r="CH155" s="18">
        <f>SUM(Table2[[#This Row],[Indirect and Induced Through FY17]:[Indirect and Induced FY18 and After]])</f>
        <v>5028.9553999999998</v>
      </c>
      <c r="CI155" s="17">
        <v>753.09370000000001</v>
      </c>
      <c r="CJ155" s="17">
        <v>6141.1679999999997</v>
      </c>
      <c r="CK155" s="17">
        <v>3063.5569999999998</v>
      </c>
      <c r="CL155" s="18">
        <f>SUM(Table2[[#This Row],[TOTAL Income Consumption Use Taxes Through FY17]:[TOTAL Income Consumption Use Taxes FY18 and After]])</f>
        <v>9204.7249999999985</v>
      </c>
      <c r="CM155" s="17">
        <v>1.6083000000000001</v>
      </c>
      <c r="CN155" s="17">
        <v>46.730899999999998</v>
      </c>
      <c r="CO155" s="17">
        <v>5.0871000000000004</v>
      </c>
      <c r="CP155" s="18">
        <f>SUM(Table2[[#This Row],[Assistance Provided Through FY17]:[Assistance Provided FY18 and After]])</f>
        <v>51.817999999999998</v>
      </c>
      <c r="CQ155" s="17">
        <v>0</v>
      </c>
      <c r="CR155" s="17">
        <v>0</v>
      </c>
      <c r="CS155" s="17">
        <v>0</v>
      </c>
      <c r="CT155" s="18">
        <f>SUM(Table2[[#This Row],[Recapture Cancellation Reduction Amount Through FY17]:[Recapture Cancellation Reduction Amount FY18 and After]])</f>
        <v>0</v>
      </c>
      <c r="CU155" s="17">
        <v>0</v>
      </c>
      <c r="CV155" s="17">
        <v>0</v>
      </c>
      <c r="CW155" s="17">
        <v>0</v>
      </c>
      <c r="CX155" s="18">
        <f>SUM(Table2[[#This Row],[Penalty Paid Through FY17]:[Penalty Paid FY18 and After]])</f>
        <v>0</v>
      </c>
      <c r="CY155" s="17">
        <v>1.6083000000000001</v>
      </c>
      <c r="CZ155" s="17">
        <v>46.730899999999998</v>
      </c>
      <c r="DA155" s="17">
        <v>5.0871000000000004</v>
      </c>
      <c r="DB155" s="18">
        <f>SUM(Table2[[#This Row],[TOTAL Assistance Net of Recapture Penalties Through FY17]:[TOTAL Assistance Net of Recapture Penalties FY18 and After]])</f>
        <v>51.817999999999998</v>
      </c>
      <c r="DC155" s="17">
        <v>350.73930000000001</v>
      </c>
      <c r="DD155" s="17">
        <v>3165.4481999999998</v>
      </c>
      <c r="DE155" s="17">
        <v>1426.1179</v>
      </c>
      <c r="DF155" s="18">
        <f>SUM(Table2[[#This Row],[Company Direct Tax Revenue Before Assistance Through FY17]:[Company Direct Tax Revenue Before Assistance FY18 and After]])</f>
        <v>4591.5661</v>
      </c>
      <c r="DG155" s="17">
        <v>807.29020000000003</v>
      </c>
      <c r="DH155" s="17">
        <v>6343.2443999999996</v>
      </c>
      <c r="DI155" s="17">
        <v>3282.4702000000002</v>
      </c>
      <c r="DJ155" s="18">
        <f>SUM(Table2[[#This Row],[Indirect and Induced Tax Revenues Through FY17]:[Indirect and Induced Tax Revenues FY18 and After]])</f>
        <v>9625.7145999999993</v>
      </c>
      <c r="DK155" s="17">
        <v>1158.0295000000001</v>
      </c>
      <c r="DL155" s="17">
        <v>9508.6926000000003</v>
      </c>
      <c r="DM155" s="17">
        <v>4708.5880999999999</v>
      </c>
      <c r="DN155" s="17">
        <f>SUM(Table2[[#This Row],[TOTAL Tax Revenues Before Assistance Through FY17]:[TOTAL Tax Revenues Before Assistance FY18 and After]])</f>
        <v>14217.280699999999</v>
      </c>
      <c r="DO155" s="17">
        <v>1156.4212</v>
      </c>
      <c r="DP155" s="17">
        <v>9461.9616999999998</v>
      </c>
      <c r="DQ155" s="17">
        <v>4703.5010000000002</v>
      </c>
      <c r="DR155" s="20">
        <f>SUM(Table2[[#This Row],[TOTAL Tax Revenues Net of Assistance Recapture and Penalty Through FY17]:[TOTAL Tax Revenues Net of Assistance Recapture and Penalty FY18 and After]])</f>
        <v>14165.4627</v>
      </c>
      <c r="DS155" s="20">
        <v>0</v>
      </c>
      <c r="DT155" s="20">
        <v>0</v>
      </c>
      <c r="DU155" s="20">
        <v>0</v>
      </c>
      <c r="DV155" s="20">
        <v>0</v>
      </c>
      <c r="DW155" s="15">
        <v>0</v>
      </c>
      <c r="DX155" s="15">
        <v>0</v>
      </c>
      <c r="DY155" s="15">
        <v>0</v>
      </c>
      <c r="DZ155" s="15">
        <v>237</v>
      </c>
      <c r="EA155" s="15">
        <v>0</v>
      </c>
      <c r="EB155" s="15">
        <v>0</v>
      </c>
      <c r="EC155" s="15">
        <v>0</v>
      </c>
      <c r="ED155" s="15">
        <v>237</v>
      </c>
      <c r="EE155" s="15">
        <v>0</v>
      </c>
      <c r="EF155" s="15">
        <v>0</v>
      </c>
      <c r="EG155" s="15">
        <v>0</v>
      </c>
      <c r="EH155" s="15">
        <v>100</v>
      </c>
      <c r="EI155" s="15">
        <f>SUM(Table2[[#This Row],[Total Industrial Employees FY17]:[Total Other Employees FY17]])</f>
        <v>237</v>
      </c>
      <c r="EJ155" s="15">
        <f>SUM(Table2[[#This Row],[Number of Industrial Employees Earning More than Living Wage FY17]:[Number of Other Employees Earning More than Living Wage FY17]])</f>
        <v>237</v>
      </c>
      <c r="EK155" s="15">
        <v>100</v>
      </c>
    </row>
    <row r="156" spans="1:141" x14ac:dyDescent="0.2">
      <c r="A156" s="6">
        <v>93280</v>
      </c>
      <c r="B156" s="6" t="s">
        <v>487</v>
      </c>
      <c r="C156" s="7" t="s">
        <v>488</v>
      </c>
      <c r="D156" s="7" t="s">
        <v>12</v>
      </c>
      <c r="E156" s="33">
        <v>30</v>
      </c>
      <c r="F156" s="8" t="s">
        <v>2120</v>
      </c>
      <c r="G156" s="41" t="s">
        <v>2194</v>
      </c>
      <c r="H156" s="35">
        <v>50940</v>
      </c>
      <c r="I156" s="35">
        <v>34830</v>
      </c>
      <c r="J156" s="39" t="s">
        <v>3237</v>
      </c>
      <c r="K156" s="11" t="s">
        <v>2477</v>
      </c>
      <c r="L156" s="13" t="s">
        <v>2796</v>
      </c>
      <c r="M156" s="13" t="s">
        <v>2774</v>
      </c>
      <c r="N156" s="23">
        <v>9000000</v>
      </c>
      <c r="O156" s="6" t="s">
        <v>2490</v>
      </c>
      <c r="P156" s="15">
        <v>0</v>
      </c>
      <c r="Q156" s="15">
        <v>0</v>
      </c>
      <c r="R156" s="15">
        <v>92</v>
      </c>
      <c r="S156" s="15">
        <v>0</v>
      </c>
      <c r="T156" s="15">
        <v>0</v>
      </c>
      <c r="U156" s="15">
        <v>92</v>
      </c>
      <c r="V156" s="15">
        <v>92</v>
      </c>
      <c r="W156" s="15">
        <v>0</v>
      </c>
      <c r="X156" s="15">
        <v>0</v>
      </c>
      <c r="Y156" s="15">
        <v>107</v>
      </c>
      <c r="Z156" s="15">
        <v>13</v>
      </c>
      <c r="AA156" s="15">
        <v>73</v>
      </c>
      <c r="AB156" s="15">
        <v>0</v>
      </c>
      <c r="AC156" s="15">
        <v>0</v>
      </c>
      <c r="AD156" s="15">
        <v>0</v>
      </c>
      <c r="AE156" s="15">
        <v>0</v>
      </c>
      <c r="AF156" s="15">
        <v>73</v>
      </c>
      <c r="AG156" s="15" t="s">
        <v>1860</v>
      </c>
      <c r="AH156" s="15" t="s">
        <v>1861</v>
      </c>
      <c r="AI156" s="17">
        <v>47.981400000000001</v>
      </c>
      <c r="AJ156" s="17">
        <v>362.142</v>
      </c>
      <c r="AK156" s="17">
        <v>358.58920000000001</v>
      </c>
      <c r="AL156" s="17">
        <f>SUM(Table2[[#This Row],[Company Direct Land Through FY17]:[Company Direct Land FY18 and After]])</f>
        <v>720.73119999999994</v>
      </c>
      <c r="AM156" s="17">
        <v>97.728200000000001</v>
      </c>
      <c r="AN156" s="17">
        <v>454.50779999999997</v>
      </c>
      <c r="AO156" s="17">
        <v>730.37339999999995</v>
      </c>
      <c r="AP156" s="18">
        <f>SUM(Table2[[#This Row],[Company Direct Building Through FY17]:[Company Direct Building FY18 and After]])</f>
        <v>1184.8811999999998</v>
      </c>
      <c r="AQ156" s="17">
        <v>0</v>
      </c>
      <c r="AR156" s="17">
        <v>160.77600000000001</v>
      </c>
      <c r="AS156" s="17">
        <v>0</v>
      </c>
      <c r="AT156" s="18">
        <f>SUM(Table2[[#This Row],[Mortgage Recording Tax Through FY17]:[Mortgage Recording Tax FY18 and After]])</f>
        <v>160.77600000000001</v>
      </c>
      <c r="AU156" s="17">
        <v>67.477500000000006</v>
      </c>
      <c r="AV156" s="17">
        <v>391.72899999999998</v>
      </c>
      <c r="AW156" s="17">
        <v>504.29410000000001</v>
      </c>
      <c r="AX156" s="18">
        <f>SUM(Table2[[#This Row],[Pilot Savings Through FY17]:[Pilot Savings FY18 and After]])</f>
        <v>896.0231</v>
      </c>
      <c r="AY156" s="17">
        <v>0</v>
      </c>
      <c r="AZ156" s="17">
        <v>160.77600000000001</v>
      </c>
      <c r="BA156" s="17">
        <v>0</v>
      </c>
      <c r="BB156" s="18">
        <f>SUM(Table2[[#This Row],[Mortgage Recording Tax Exemption Through FY17]:[Mortgage Recording Tax Exemption FY18 and After]])</f>
        <v>160.77600000000001</v>
      </c>
      <c r="BC156" s="17">
        <v>116.2681</v>
      </c>
      <c r="BD156" s="17">
        <v>766.98500000000001</v>
      </c>
      <c r="BE156" s="17">
        <v>868.93169999999998</v>
      </c>
      <c r="BF156" s="18">
        <f>SUM(Table2[[#This Row],[Indirect and Induced Land Through FY17]:[Indirect and Induced Land FY18 and After]])</f>
        <v>1635.9167</v>
      </c>
      <c r="BG156" s="17">
        <v>215.9265</v>
      </c>
      <c r="BH156" s="17">
        <v>1424.4007999999999</v>
      </c>
      <c r="BI156" s="17">
        <v>1613.7301</v>
      </c>
      <c r="BJ156" s="18">
        <f>SUM(Table2[[#This Row],[Indirect and Induced Building Through FY17]:[Indirect and Induced Building FY18 and After]])</f>
        <v>3038.1309000000001</v>
      </c>
      <c r="BK156" s="17">
        <v>410.42669999999998</v>
      </c>
      <c r="BL156" s="17">
        <v>2616.3065999999999</v>
      </c>
      <c r="BM156" s="17">
        <v>3067.3303000000001</v>
      </c>
      <c r="BN156" s="18">
        <f>SUM(Table2[[#This Row],[TOTAL Real Property Related Taxes Through FY17]:[TOTAL Real Property Related Taxes FY18 and After]])</f>
        <v>5683.6368999999995</v>
      </c>
      <c r="BO156" s="17">
        <v>969.14430000000004</v>
      </c>
      <c r="BP156" s="17">
        <v>6011.8927000000003</v>
      </c>
      <c r="BQ156" s="17">
        <v>7242.9161999999997</v>
      </c>
      <c r="BR156" s="18">
        <f>SUM(Table2[[#This Row],[Company Direct Through FY17]:[Company Direct FY18 and After]])</f>
        <v>13254.8089</v>
      </c>
      <c r="BS156" s="17">
        <v>0</v>
      </c>
      <c r="BT156" s="17">
        <v>66.829099999999997</v>
      </c>
      <c r="BU156" s="17">
        <v>0</v>
      </c>
      <c r="BV156" s="18">
        <f>SUM(Table2[[#This Row],[Sales Tax Exemption Through FY17]:[Sales Tax Exemption FY18 and After]])</f>
        <v>66.829099999999997</v>
      </c>
      <c r="BW156" s="17">
        <v>0</v>
      </c>
      <c r="BX156" s="17">
        <v>0</v>
      </c>
      <c r="BY156" s="17">
        <v>0</v>
      </c>
      <c r="BZ156" s="17">
        <f>SUM(Table2[[#This Row],[Energy Tax Savings Through FY17]:[Energy Tax Savings FY18 and After]])</f>
        <v>0</v>
      </c>
      <c r="CA156" s="17">
        <v>6.3754</v>
      </c>
      <c r="CB156" s="17">
        <v>57.074300000000001</v>
      </c>
      <c r="CC156" s="17">
        <v>36.7029</v>
      </c>
      <c r="CD156" s="18">
        <f>SUM(Table2[[#This Row],[Tax Exempt Bond Savings Through FY17]:[Tax Exempt Bond Savings FY18 and After]])</f>
        <v>93.777199999999993</v>
      </c>
      <c r="CE156" s="17">
        <v>365.58440000000002</v>
      </c>
      <c r="CF156" s="17">
        <v>2679.5027</v>
      </c>
      <c r="CG156" s="17">
        <v>2732.2015000000001</v>
      </c>
      <c r="CH156" s="18">
        <f>SUM(Table2[[#This Row],[Indirect and Induced Through FY17]:[Indirect and Induced FY18 and After]])</f>
        <v>5411.7042000000001</v>
      </c>
      <c r="CI156" s="17">
        <v>1328.3533</v>
      </c>
      <c r="CJ156" s="17">
        <v>8567.4920000000002</v>
      </c>
      <c r="CK156" s="17">
        <v>9938.4148000000005</v>
      </c>
      <c r="CL156" s="18">
        <f>SUM(Table2[[#This Row],[TOTAL Income Consumption Use Taxes Through FY17]:[TOTAL Income Consumption Use Taxes FY18 and After]])</f>
        <v>18505.906800000001</v>
      </c>
      <c r="CM156" s="17">
        <v>73.852900000000005</v>
      </c>
      <c r="CN156" s="17">
        <v>676.40840000000003</v>
      </c>
      <c r="CO156" s="17">
        <v>540.99699999999996</v>
      </c>
      <c r="CP156" s="18">
        <f>SUM(Table2[[#This Row],[Assistance Provided Through FY17]:[Assistance Provided FY18 and After]])</f>
        <v>1217.4054000000001</v>
      </c>
      <c r="CQ156" s="17">
        <v>0</v>
      </c>
      <c r="CR156" s="17">
        <v>0</v>
      </c>
      <c r="CS156" s="17">
        <v>0</v>
      </c>
      <c r="CT156" s="18">
        <f>SUM(Table2[[#This Row],[Recapture Cancellation Reduction Amount Through FY17]:[Recapture Cancellation Reduction Amount FY18 and After]])</f>
        <v>0</v>
      </c>
      <c r="CU156" s="17">
        <v>0</v>
      </c>
      <c r="CV156" s="17">
        <v>0</v>
      </c>
      <c r="CW156" s="17">
        <v>0</v>
      </c>
      <c r="CX156" s="18">
        <f>SUM(Table2[[#This Row],[Penalty Paid Through FY17]:[Penalty Paid FY18 and After]])</f>
        <v>0</v>
      </c>
      <c r="CY156" s="17">
        <v>73.852900000000005</v>
      </c>
      <c r="CZ156" s="17">
        <v>676.40840000000003</v>
      </c>
      <c r="DA156" s="17">
        <v>540.99699999999996</v>
      </c>
      <c r="DB156" s="18">
        <f>SUM(Table2[[#This Row],[TOTAL Assistance Net of Recapture Penalties Through FY17]:[TOTAL Assistance Net of Recapture Penalties FY18 and After]])</f>
        <v>1217.4054000000001</v>
      </c>
      <c r="DC156" s="17">
        <v>1114.8539000000001</v>
      </c>
      <c r="DD156" s="17">
        <v>6989.3185000000003</v>
      </c>
      <c r="DE156" s="17">
        <v>8331.8788000000004</v>
      </c>
      <c r="DF156" s="18">
        <f>SUM(Table2[[#This Row],[Company Direct Tax Revenue Before Assistance Through FY17]:[Company Direct Tax Revenue Before Assistance FY18 and After]])</f>
        <v>15321.1973</v>
      </c>
      <c r="DG156" s="17">
        <v>697.779</v>
      </c>
      <c r="DH156" s="17">
        <v>4870.8885</v>
      </c>
      <c r="DI156" s="17">
        <v>5214.8633</v>
      </c>
      <c r="DJ156" s="18">
        <f>SUM(Table2[[#This Row],[Indirect and Induced Tax Revenues Through FY17]:[Indirect and Induced Tax Revenues FY18 and After]])</f>
        <v>10085.7518</v>
      </c>
      <c r="DK156" s="17">
        <v>1812.6329000000001</v>
      </c>
      <c r="DL156" s="17">
        <v>11860.207</v>
      </c>
      <c r="DM156" s="17">
        <v>13546.742099999999</v>
      </c>
      <c r="DN156" s="17">
        <f>SUM(Table2[[#This Row],[TOTAL Tax Revenues Before Assistance Through FY17]:[TOTAL Tax Revenues Before Assistance FY18 and After]])</f>
        <v>25406.949099999998</v>
      </c>
      <c r="DO156" s="17">
        <v>1738.78</v>
      </c>
      <c r="DP156" s="17">
        <v>11183.7986</v>
      </c>
      <c r="DQ156" s="17">
        <v>13005.7451</v>
      </c>
      <c r="DR156" s="20">
        <f>SUM(Table2[[#This Row],[TOTAL Tax Revenues Net of Assistance Recapture and Penalty Through FY17]:[TOTAL Tax Revenues Net of Assistance Recapture and Penalty FY18 and After]])</f>
        <v>24189.543700000002</v>
      </c>
      <c r="DS156" s="20">
        <v>0</v>
      </c>
      <c r="DT156" s="20">
        <v>0</v>
      </c>
      <c r="DU156" s="20">
        <v>0</v>
      </c>
      <c r="DV156" s="20">
        <v>0</v>
      </c>
      <c r="DW156" s="15">
        <v>92</v>
      </c>
      <c r="DX156" s="15">
        <v>0</v>
      </c>
      <c r="DY156" s="15">
        <v>0</v>
      </c>
      <c r="DZ156" s="15">
        <v>0</v>
      </c>
      <c r="EA156" s="15">
        <v>92</v>
      </c>
      <c r="EB156" s="15">
        <v>0</v>
      </c>
      <c r="EC156" s="15">
        <v>0</v>
      </c>
      <c r="ED156" s="15">
        <v>0</v>
      </c>
      <c r="EE156" s="15">
        <v>100</v>
      </c>
      <c r="EF156" s="15">
        <v>0</v>
      </c>
      <c r="EG156" s="15">
        <v>0</v>
      </c>
      <c r="EH156" s="15">
        <v>0</v>
      </c>
      <c r="EI156" s="15">
        <f>SUM(Table2[[#This Row],[Total Industrial Employees FY17]:[Total Other Employees FY17]])</f>
        <v>92</v>
      </c>
      <c r="EJ156" s="15">
        <f>SUM(Table2[[#This Row],[Number of Industrial Employees Earning More than Living Wage FY17]:[Number of Other Employees Earning More than Living Wage FY17]])</f>
        <v>92</v>
      </c>
      <c r="EK156" s="15">
        <v>100</v>
      </c>
    </row>
    <row r="157" spans="1:141" x14ac:dyDescent="0.2">
      <c r="A157" s="6">
        <v>93851</v>
      </c>
      <c r="B157" s="6" t="s">
        <v>626</v>
      </c>
      <c r="C157" s="7" t="s">
        <v>627</v>
      </c>
      <c r="D157" s="7" t="s">
        <v>19</v>
      </c>
      <c r="E157" s="33">
        <v>3</v>
      </c>
      <c r="F157" s="8" t="s">
        <v>2254</v>
      </c>
      <c r="G157" s="41" t="s">
        <v>2255</v>
      </c>
      <c r="H157" s="35">
        <v>7294</v>
      </c>
      <c r="I157" s="35">
        <v>22244</v>
      </c>
      <c r="J157" s="39" t="s">
        <v>3204</v>
      </c>
      <c r="K157" s="11" t="s">
        <v>2804</v>
      </c>
      <c r="L157" s="13" t="s">
        <v>2877</v>
      </c>
      <c r="M157" s="13" t="s">
        <v>2878</v>
      </c>
      <c r="N157" s="23">
        <v>10000000</v>
      </c>
      <c r="O157" s="6" t="s">
        <v>2518</v>
      </c>
      <c r="P157" s="15">
        <v>3</v>
      </c>
      <c r="Q157" s="15">
        <v>0</v>
      </c>
      <c r="R157" s="15">
        <v>44</v>
      </c>
      <c r="S157" s="15">
        <v>0</v>
      </c>
      <c r="T157" s="15">
        <v>0</v>
      </c>
      <c r="U157" s="15">
        <v>47</v>
      </c>
      <c r="V157" s="15">
        <v>45</v>
      </c>
      <c r="W157" s="15">
        <v>0</v>
      </c>
      <c r="X157" s="15">
        <v>0</v>
      </c>
      <c r="Y157" s="15">
        <v>39</v>
      </c>
      <c r="Z157" s="15">
        <v>0</v>
      </c>
      <c r="AA157" s="15">
        <v>89</v>
      </c>
      <c r="AB157" s="15">
        <v>0</v>
      </c>
      <c r="AC157" s="15">
        <v>0</v>
      </c>
      <c r="AD157" s="15">
        <v>0</v>
      </c>
      <c r="AE157" s="15">
        <v>0</v>
      </c>
      <c r="AF157" s="15">
        <v>89</v>
      </c>
      <c r="AG157" s="15" t="s">
        <v>1860</v>
      </c>
      <c r="AH157" s="15" t="s">
        <v>1861</v>
      </c>
      <c r="AI157" s="17">
        <v>0</v>
      </c>
      <c r="AJ157" s="17">
        <v>0</v>
      </c>
      <c r="AK157" s="17">
        <v>0</v>
      </c>
      <c r="AL157" s="17">
        <f>SUM(Table2[[#This Row],[Company Direct Land Through FY17]:[Company Direct Land FY18 and After]])</f>
        <v>0</v>
      </c>
      <c r="AM157" s="17">
        <v>0</v>
      </c>
      <c r="AN157" s="17">
        <v>0</v>
      </c>
      <c r="AO157" s="17">
        <v>0</v>
      </c>
      <c r="AP157" s="18">
        <f>SUM(Table2[[#This Row],[Company Direct Building Through FY17]:[Company Direct Building FY18 and After]])</f>
        <v>0</v>
      </c>
      <c r="AQ157" s="17">
        <v>0</v>
      </c>
      <c r="AR157" s="17">
        <v>3.8384</v>
      </c>
      <c r="AS157" s="17">
        <v>0</v>
      </c>
      <c r="AT157" s="18">
        <f>SUM(Table2[[#This Row],[Mortgage Recording Tax Through FY17]:[Mortgage Recording Tax FY18 and After]])</f>
        <v>3.8384</v>
      </c>
      <c r="AU157" s="17">
        <v>0</v>
      </c>
      <c r="AV157" s="17">
        <v>0</v>
      </c>
      <c r="AW157" s="17">
        <v>0</v>
      </c>
      <c r="AX157" s="18">
        <f>SUM(Table2[[#This Row],[Pilot Savings Through FY17]:[Pilot Savings FY18 and After]])</f>
        <v>0</v>
      </c>
      <c r="AY157" s="17">
        <v>0</v>
      </c>
      <c r="AZ157" s="17">
        <v>3.8384</v>
      </c>
      <c r="BA157" s="17">
        <v>0</v>
      </c>
      <c r="BB157" s="18">
        <f>SUM(Table2[[#This Row],[Mortgage Recording Tax Exemption Through FY17]:[Mortgage Recording Tax Exemption FY18 and After]])</f>
        <v>3.8384</v>
      </c>
      <c r="BC157" s="17">
        <v>29.9635</v>
      </c>
      <c r="BD157" s="17">
        <v>121.145</v>
      </c>
      <c r="BE157" s="17">
        <v>128.82570000000001</v>
      </c>
      <c r="BF157" s="18">
        <f>SUM(Table2[[#This Row],[Indirect and Induced Land Through FY17]:[Indirect and Induced Land FY18 and After]])</f>
        <v>249.97070000000002</v>
      </c>
      <c r="BG157" s="17">
        <v>55.646500000000003</v>
      </c>
      <c r="BH157" s="17">
        <v>224.9836</v>
      </c>
      <c r="BI157" s="17">
        <v>239.24789999999999</v>
      </c>
      <c r="BJ157" s="18">
        <f>SUM(Table2[[#This Row],[Indirect and Induced Building Through FY17]:[Indirect and Induced Building FY18 and After]])</f>
        <v>464.23149999999998</v>
      </c>
      <c r="BK157" s="17">
        <v>85.61</v>
      </c>
      <c r="BL157" s="17">
        <v>346.12860000000001</v>
      </c>
      <c r="BM157" s="17">
        <v>368.0736</v>
      </c>
      <c r="BN157" s="18">
        <f>SUM(Table2[[#This Row],[TOTAL Real Property Related Taxes Through FY17]:[TOTAL Real Property Related Taxes FY18 and After]])</f>
        <v>714.20219999999995</v>
      </c>
      <c r="BO157" s="17">
        <v>74.449399999999997</v>
      </c>
      <c r="BP157" s="17">
        <v>295.82479999999998</v>
      </c>
      <c r="BQ157" s="17">
        <v>320.08960000000002</v>
      </c>
      <c r="BR157" s="18">
        <f>SUM(Table2[[#This Row],[Company Direct Through FY17]:[Company Direct FY18 and After]])</f>
        <v>615.9144</v>
      </c>
      <c r="BS157" s="17">
        <v>0</v>
      </c>
      <c r="BT157" s="17">
        <v>0</v>
      </c>
      <c r="BU157" s="17">
        <v>0</v>
      </c>
      <c r="BV157" s="18">
        <f>SUM(Table2[[#This Row],[Sales Tax Exemption Through FY17]:[Sales Tax Exemption FY18 and After]])</f>
        <v>0</v>
      </c>
      <c r="BW157" s="17">
        <v>0</v>
      </c>
      <c r="BX157" s="17">
        <v>0</v>
      </c>
      <c r="BY157" s="17">
        <v>0</v>
      </c>
      <c r="BZ157" s="17">
        <f>SUM(Table2[[#This Row],[Energy Tax Savings Through FY17]:[Energy Tax Savings FY18 and After]])</f>
        <v>0</v>
      </c>
      <c r="CA157" s="17">
        <v>4.4977</v>
      </c>
      <c r="CB157" s="17">
        <v>19.2348</v>
      </c>
      <c r="CC157" s="17">
        <v>17.218599999999999</v>
      </c>
      <c r="CD157" s="18">
        <f>SUM(Table2[[#This Row],[Tax Exempt Bond Savings Through FY17]:[Tax Exempt Bond Savings FY18 and After]])</f>
        <v>36.453400000000002</v>
      </c>
      <c r="CE157" s="17">
        <v>85.744900000000001</v>
      </c>
      <c r="CF157" s="17">
        <v>349.44760000000002</v>
      </c>
      <c r="CG157" s="17">
        <v>368.654</v>
      </c>
      <c r="CH157" s="18">
        <f>SUM(Table2[[#This Row],[Indirect and Induced Through FY17]:[Indirect and Induced FY18 and After]])</f>
        <v>718.10159999999996</v>
      </c>
      <c r="CI157" s="17">
        <v>155.69659999999999</v>
      </c>
      <c r="CJ157" s="17">
        <v>626.0376</v>
      </c>
      <c r="CK157" s="17">
        <v>671.52499999999998</v>
      </c>
      <c r="CL157" s="18">
        <f>SUM(Table2[[#This Row],[TOTAL Income Consumption Use Taxes Through FY17]:[TOTAL Income Consumption Use Taxes FY18 and After]])</f>
        <v>1297.5626</v>
      </c>
      <c r="CM157" s="17">
        <v>4.4977</v>
      </c>
      <c r="CN157" s="17">
        <v>23.0732</v>
      </c>
      <c r="CO157" s="17">
        <v>17.218599999999999</v>
      </c>
      <c r="CP157" s="18">
        <f>SUM(Table2[[#This Row],[Assistance Provided Through FY17]:[Assistance Provided FY18 and After]])</f>
        <v>40.291799999999995</v>
      </c>
      <c r="CQ157" s="17">
        <v>0</v>
      </c>
      <c r="CR157" s="17">
        <v>0</v>
      </c>
      <c r="CS157" s="17">
        <v>0</v>
      </c>
      <c r="CT157" s="18">
        <f>SUM(Table2[[#This Row],[Recapture Cancellation Reduction Amount Through FY17]:[Recapture Cancellation Reduction Amount FY18 and After]])</f>
        <v>0</v>
      </c>
      <c r="CU157" s="17">
        <v>0</v>
      </c>
      <c r="CV157" s="17">
        <v>0</v>
      </c>
      <c r="CW157" s="17">
        <v>0</v>
      </c>
      <c r="CX157" s="18">
        <f>SUM(Table2[[#This Row],[Penalty Paid Through FY17]:[Penalty Paid FY18 and After]])</f>
        <v>0</v>
      </c>
      <c r="CY157" s="17">
        <v>4.4977</v>
      </c>
      <c r="CZ157" s="17">
        <v>23.0732</v>
      </c>
      <c r="DA157" s="17">
        <v>17.218599999999999</v>
      </c>
      <c r="DB157" s="18">
        <f>SUM(Table2[[#This Row],[TOTAL Assistance Net of Recapture Penalties Through FY17]:[TOTAL Assistance Net of Recapture Penalties FY18 and After]])</f>
        <v>40.291799999999995</v>
      </c>
      <c r="DC157" s="17">
        <v>74.449399999999997</v>
      </c>
      <c r="DD157" s="17">
        <v>299.66320000000002</v>
      </c>
      <c r="DE157" s="17">
        <v>320.08960000000002</v>
      </c>
      <c r="DF157" s="18">
        <f>SUM(Table2[[#This Row],[Company Direct Tax Revenue Before Assistance Through FY17]:[Company Direct Tax Revenue Before Assistance FY18 and After]])</f>
        <v>619.75279999999998</v>
      </c>
      <c r="DG157" s="17">
        <v>171.35489999999999</v>
      </c>
      <c r="DH157" s="17">
        <v>695.57619999999997</v>
      </c>
      <c r="DI157" s="17">
        <v>736.72760000000005</v>
      </c>
      <c r="DJ157" s="18">
        <f>SUM(Table2[[#This Row],[Indirect and Induced Tax Revenues Through FY17]:[Indirect and Induced Tax Revenues FY18 and After]])</f>
        <v>1432.3038000000001</v>
      </c>
      <c r="DK157" s="17">
        <v>245.80430000000001</v>
      </c>
      <c r="DL157" s="17">
        <v>995.23940000000005</v>
      </c>
      <c r="DM157" s="17">
        <v>1056.8172</v>
      </c>
      <c r="DN157" s="17">
        <f>SUM(Table2[[#This Row],[TOTAL Tax Revenues Before Assistance Through FY17]:[TOTAL Tax Revenues Before Assistance FY18 and After]])</f>
        <v>2052.0565999999999</v>
      </c>
      <c r="DO157" s="17">
        <v>241.3066</v>
      </c>
      <c r="DP157" s="17">
        <v>972.1662</v>
      </c>
      <c r="DQ157" s="17">
        <v>1039.5986</v>
      </c>
      <c r="DR157" s="20">
        <f>SUM(Table2[[#This Row],[TOTAL Tax Revenues Net of Assistance Recapture and Penalty Through FY17]:[TOTAL Tax Revenues Net of Assistance Recapture and Penalty FY18 and After]])</f>
        <v>2011.7647999999999</v>
      </c>
      <c r="DS157" s="20">
        <v>0</v>
      </c>
      <c r="DT157" s="20">
        <v>0</v>
      </c>
      <c r="DU157" s="20">
        <v>0</v>
      </c>
      <c r="DV157" s="20">
        <v>0</v>
      </c>
      <c r="DW157" s="15">
        <v>0</v>
      </c>
      <c r="DX157" s="15">
        <v>0</v>
      </c>
      <c r="DY157" s="15">
        <v>0</v>
      </c>
      <c r="DZ157" s="15">
        <v>47</v>
      </c>
      <c r="EA157" s="15">
        <v>0</v>
      </c>
      <c r="EB157" s="15">
        <v>0</v>
      </c>
      <c r="EC157" s="15">
        <v>0</v>
      </c>
      <c r="ED157" s="15">
        <v>47</v>
      </c>
      <c r="EE157" s="15">
        <v>0</v>
      </c>
      <c r="EF157" s="15">
        <v>0</v>
      </c>
      <c r="EG157" s="15">
        <v>0</v>
      </c>
      <c r="EH157" s="15">
        <v>100</v>
      </c>
      <c r="EI157" s="15">
        <f>SUM(Table2[[#This Row],[Total Industrial Employees FY17]:[Total Other Employees FY17]])</f>
        <v>47</v>
      </c>
      <c r="EJ157" s="15">
        <f>SUM(Table2[[#This Row],[Number of Industrial Employees Earning More than Living Wage FY17]:[Number of Other Employees Earning More than Living Wage FY17]])</f>
        <v>47</v>
      </c>
      <c r="EK157" s="15">
        <v>100</v>
      </c>
    </row>
    <row r="158" spans="1:141" x14ac:dyDescent="0.2">
      <c r="A158" s="6">
        <v>93992</v>
      </c>
      <c r="B158" s="6" t="s">
        <v>762</v>
      </c>
      <c r="C158" s="7" t="s">
        <v>763</v>
      </c>
      <c r="D158" s="7" t="s">
        <v>19</v>
      </c>
      <c r="E158" s="33">
        <v>5</v>
      </c>
      <c r="F158" s="8" t="s">
        <v>2022</v>
      </c>
      <c r="G158" s="41" t="s">
        <v>1985</v>
      </c>
      <c r="H158" s="35">
        <v>286626</v>
      </c>
      <c r="I158" s="35">
        <v>228535</v>
      </c>
      <c r="J158" s="39" t="s">
        <v>3267</v>
      </c>
      <c r="K158" s="11" t="s">
        <v>2923</v>
      </c>
      <c r="L158" s="13" t="s">
        <v>2966</v>
      </c>
      <c r="M158" s="13" t="s">
        <v>3034</v>
      </c>
      <c r="N158" s="23">
        <v>0</v>
      </c>
      <c r="O158" s="6">
        <v>0</v>
      </c>
      <c r="P158" s="15">
        <v>0</v>
      </c>
      <c r="Q158" s="15">
        <v>0</v>
      </c>
      <c r="R158" s="15">
        <v>0</v>
      </c>
      <c r="S158" s="15">
        <v>2</v>
      </c>
      <c r="T158" s="15">
        <v>0</v>
      </c>
      <c r="U158" s="15">
        <v>2</v>
      </c>
      <c r="V158" s="15">
        <v>2</v>
      </c>
      <c r="W158" s="15">
        <v>540</v>
      </c>
      <c r="X158" s="15">
        <v>0</v>
      </c>
      <c r="Y158" s="15">
        <v>0</v>
      </c>
      <c r="Z158" s="15">
        <v>0</v>
      </c>
      <c r="AA158" s="15">
        <v>0</v>
      </c>
      <c r="AB158" s="15">
        <v>0</v>
      </c>
      <c r="AC158" s="15">
        <v>0</v>
      </c>
      <c r="AD158" s="15">
        <v>0</v>
      </c>
      <c r="AE158" s="15">
        <v>0</v>
      </c>
      <c r="AF158" s="15">
        <v>0</v>
      </c>
      <c r="AG158" s="15" t="s">
        <v>1860</v>
      </c>
      <c r="AH158" s="15" t="s">
        <v>1861</v>
      </c>
      <c r="AI158" s="17">
        <v>185.30690000000001</v>
      </c>
      <c r="AJ158" s="17">
        <v>7069.43</v>
      </c>
      <c r="AK158" s="17">
        <v>4544.0010000000002</v>
      </c>
      <c r="AL158" s="17">
        <f>SUM(Table2[[#This Row],[Company Direct Land Through FY17]:[Company Direct Land FY18 and After]])</f>
        <v>11613.431</v>
      </c>
      <c r="AM158" s="17">
        <v>344.14150000000001</v>
      </c>
      <c r="AN158" s="17">
        <v>13128.941800000001</v>
      </c>
      <c r="AO158" s="17">
        <v>8438.8662000000004</v>
      </c>
      <c r="AP158" s="18">
        <f>SUM(Table2[[#This Row],[Company Direct Building Through FY17]:[Company Direct Building FY18 and After]])</f>
        <v>21567.808000000001</v>
      </c>
      <c r="AQ158" s="17">
        <v>0</v>
      </c>
      <c r="AR158" s="17">
        <v>0</v>
      </c>
      <c r="AS158" s="17">
        <v>0</v>
      </c>
      <c r="AT158" s="18">
        <f>SUM(Table2[[#This Row],[Mortgage Recording Tax Through FY17]:[Mortgage Recording Tax FY18 and After]])</f>
        <v>0</v>
      </c>
      <c r="AU158" s="17">
        <v>0</v>
      </c>
      <c r="AV158" s="17">
        <v>0</v>
      </c>
      <c r="AW158" s="17">
        <v>0</v>
      </c>
      <c r="AX158" s="18">
        <f>SUM(Table2[[#This Row],[Pilot Savings Through FY17]:[Pilot Savings FY18 and After]])</f>
        <v>0</v>
      </c>
      <c r="AY158" s="17">
        <v>0</v>
      </c>
      <c r="AZ158" s="17">
        <v>0</v>
      </c>
      <c r="BA158" s="17">
        <v>0</v>
      </c>
      <c r="BB158" s="18">
        <f>SUM(Table2[[#This Row],[Mortgage Recording Tax Exemption Through FY17]:[Mortgage Recording Tax Exemption FY18 and After]])</f>
        <v>0</v>
      </c>
      <c r="BC158" s="17">
        <v>827.3999</v>
      </c>
      <c r="BD158" s="17">
        <v>1699.7994000000001</v>
      </c>
      <c r="BE158" s="17">
        <v>6465.1869999999999</v>
      </c>
      <c r="BF158" s="18">
        <f>SUM(Table2[[#This Row],[Indirect and Induced Land Through FY17]:[Indirect and Induced Land FY18 and After]])</f>
        <v>8164.9863999999998</v>
      </c>
      <c r="BG158" s="17">
        <v>1536.5998999999999</v>
      </c>
      <c r="BH158" s="17">
        <v>3156.7703000000001</v>
      </c>
      <c r="BI158" s="17">
        <v>12006.780199999999</v>
      </c>
      <c r="BJ158" s="18">
        <f>SUM(Table2[[#This Row],[Indirect and Induced Building Through FY17]:[Indirect and Induced Building FY18 and After]])</f>
        <v>15163.550499999999</v>
      </c>
      <c r="BK158" s="17">
        <v>2893.4481999999998</v>
      </c>
      <c r="BL158" s="17">
        <v>25054.941500000001</v>
      </c>
      <c r="BM158" s="17">
        <v>31454.8344</v>
      </c>
      <c r="BN158" s="18">
        <f>SUM(Table2[[#This Row],[TOTAL Real Property Related Taxes Through FY17]:[TOTAL Real Property Related Taxes FY18 and After]])</f>
        <v>56509.775900000001</v>
      </c>
      <c r="BO158" s="17">
        <v>3074.5524</v>
      </c>
      <c r="BP158" s="17">
        <v>6352.4692999999997</v>
      </c>
      <c r="BQ158" s="17">
        <v>121.35</v>
      </c>
      <c r="BR158" s="18">
        <f>SUM(Table2[[#This Row],[Company Direct Through FY17]:[Company Direct FY18 and After]])</f>
        <v>6473.8193000000001</v>
      </c>
      <c r="BS158" s="17">
        <v>0</v>
      </c>
      <c r="BT158" s="17">
        <v>0</v>
      </c>
      <c r="BU158" s="17">
        <v>0</v>
      </c>
      <c r="BV158" s="18">
        <f>SUM(Table2[[#This Row],[Sales Tax Exemption Through FY17]:[Sales Tax Exemption FY18 and After]])</f>
        <v>0</v>
      </c>
      <c r="BW158" s="17">
        <v>0</v>
      </c>
      <c r="BX158" s="17">
        <v>0</v>
      </c>
      <c r="BY158" s="17">
        <v>0</v>
      </c>
      <c r="BZ158" s="17">
        <f>SUM(Table2[[#This Row],[Energy Tax Savings Through FY17]:[Energy Tax Savings FY18 and After]])</f>
        <v>0</v>
      </c>
      <c r="CA158" s="17">
        <v>0</v>
      </c>
      <c r="CB158" s="17">
        <v>0</v>
      </c>
      <c r="CC158" s="17">
        <v>0</v>
      </c>
      <c r="CD158" s="18">
        <f>SUM(Table2[[#This Row],[Tax Exempt Bond Savings Through FY17]:[Tax Exempt Bond Savings FY18 and After]])</f>
        <v>0</v>
      </c>
      <c r="CE158" s="17">
        <v>2367.7233000000001</v>
      </c>
      <c r="CF158" s="17">
        <v>4895.5221000000001</v>
      </c>
      <c r="CG158" s="17">
        <v>58060.112099999998</v>
      </c>
      <c r="CH158" s="18">
        <f>SUM(Table2[[#This Row],[Indirect and Induced Through FY17]:[Indirect and Induced FY18 and After]])</f>
        <v>62955.6342</v>
      </c>
      <c r="CI158" s="17">
        <v>5442.2757000000001</v>
      </c>
      <c r="CJ158" s="17">
        <v>11247.991400000001</v>
      </c>
      <c r="CK158" s="17">
        <v>58181.462099999997</v>
      </c>
      <c r="CL158" s="18">
        <f>SUM(Table2[[#This Row],[TOTAL Income Consumption Use Taxes Through FY17]:[TOTAL Income Consumption Use Taxes FY18 and After]])</f>
        <v>69429.453500000003</v>
      </c>
      <c r="CM158" s="17">
        <v>0</v>
      </c>
      <c r="CN158" s="17">
        <v>0</v>
      </c>
      <c r="CO158" s="17">
        <v>0</v>
      </c>
      <c r="CP158" s="18">
        <f>SUM(Table2[[#This Row],[Assistance Provided Through FY17]:[Assistance Provided FY18 and After]])</f>
        <v>0</v>
      </c>
      <c r="CQ158" s="17">
        <v>0</v>
      </c>
      <c r="CR158" s="17">
        <v>0</v>
      </c>
      <c r="CS158" s="17">
        <v>0</v>
      </c>
      <c r="CT158" s="18">
        <f>SUM(Table2[[#This Row],[Recapture Cancellation Reduction Amount Through FY17]:[Recapture Cancellation Reduction Amount FY18 and After]])</f>
        <v>0</v>
      </c>
      <c r="CU158" s="17">
        <v>0</v>
      </c>
      <c r="CV158" s="17">
        <v>0</v>
      </c>
      <c r="CW158" s="17">
        <v>0</v>
      </c>
      <c r="CX158" s="18">
        <f>SUM(Table2[[#This Row],[Penalty Paid Through FY17]:[Penalty Paid FY18 and After]])</f>
        <v>0</v>
      </c>
      <c r="CY158" s="17">
        <v>0</v>
      </c>
      <c r="CZ158" s="17">
        <v>0</v>
      </c>
      <c r="DA158" s="17">
        <v>0</v>
      </c>
      <c r="DB158" s="18">
        <f>SUM(Table2[[#This Row],[TOTAL Assistance Net of Recapture Penalties Through FY17]:[TOTAL Assistance Net of Recapture Penalties FY18 and After]])</f>
        <v>0</v>
      </c>
      <c r="DC158" s="17">
        <v>3604.0007999999998</v>
      </c>
      <c r="DD158" s="17">
        <v>26550.841100000001</v>
      </c>
      <c r="DE158" s="17">
        <v>13104.217199999999</v>
      </c>
      <c r="DF158" s="18">
        <f>SUM(Table2[[#This Row],[Company Direct Tax Revenue Before Assistance Through FY17]:[Company Direct Tax Revenue Before Assistance FY18 and After]])</f>
        <v>39655.058300000004</v>
      </c>
      <c r="DG158" s="17">
        <v>4731.7231000000002</v>
      </c>
      <c r="DH158" s="17">
        <v>9752.0918000000001</v>
      </c>
      <c r="DI158" s="17">
        <v>76532.079299999998</v>
      </c>
      <c r="DJ158" s="18">
        <f>SUM(Table2[[#This Row],[Indirect and Induced Tax Revenues Through FY17]:[Indirect and Induced Tax Revenues FY18 and After]])</f>
        <v>86284.171099999992</v>
      </c>
      <c r="DK158" s="17">
        <v>8335.7239000000009</v>
      </c>
      <c r="DL158" s="17">
        <v>36302.9329</v>
      </c>
      <c r="DM158" s="17">
        <v>89636.296499999997</v>
      </c>
      <c r="DN158" s="17">
        <f>SUM(Table2[[#This Row],[TOTAL Tax Revenues Before Assistance Through FY17]:[TOTAL Tax Revenues Before Assistance FY18 and After]])</f>
        <v>125939.2294</v>
      </c>
      <c r="DO158" s="17">
        <v>8335.7239000000009</v>
      </c>
      <c r="DP158" s="17">
        <v>36302.9329</v>
      </c>
      <c r="DQ158" s="17">
        <v>89636.296499999997</v>
      </c>
      <c r="DR158" s="20">
        <f>SUM(Table2[[#This Row],[TOTAL Tax Revenues Net of Assistance Recapture and Penalty Through FY17]:[TOTAL Tax Revenues Net of Assistance Recapture and Penalty FY18 and After]])</f>
        <v>125939.2294</v>
      </c>
      <c r="DS158" s="20">
        <v>0</v>
      </c>
      <c r="DT158" s="20">
        <v>0</v>
      </c>
      <c r="DU158" s="20">
        <v>0</v>
      </c>
      <c r="DV158" s="20">
        <v>0</v>
      </c>
      <c r="DW158" s="15">
        <v>0</v>
      </c>
      <c r="DX158" s="15">
        <v>0</v>
      </c>
      <c r="DY158" s="15">
        <v>0</v>
      </c>
      <c r="DZ158" s="15">
        <v>2</v>
      </c>
      <c r="EA158" s="15">
        <v>0</v>
      </c>
      <c r="EB158" s="15">
        <v>0</v>
      </c>
      <c r="EC158" s="15">
        <v>0</v>
      </c>
      <c r="ED158" s="15">
        <v>2</v>
      </c>
      <c r="EE158" s="15">
        <v>0</v>
      </c>
      <c r="EF158" s="15">
        <v>0</v>
      </c>
      <c r="EG158" s="15">
        <v>0</v>
      </c>
      <c r="EH158" s="15">
        <v>100</v>
      </c>
      <c r="EI158" s="15">
        <f>SUM(Table2[[#This Row],[Total Industrial Employees FY17]:[Total Other Employees FY17]])</f>
        <v>2</v>
      </c>
      <c r="EJ158" s="15">
        <f>SUM(Table2[[#This Row],[Number of Industrial Employees Earning More than Living Wage FY17]:[Number of Other Employees Earning More than Living Wage FY17]])</f>
        <v>2</v>
      </c>
      <c r="EK158" s="15">
        <v>100</v>
      </c>
    </row>
    <row r="159" spans="1:141" x14ac:dyDescent="0.2">
      <c r="A159" s="6">
        <v>93093</v>
      </c>
      <c r="B159" s="6" t="s">
        <v>387</v>
      </c>
      <c r="C159" s="7" t="s">
        <v>388</v>
      </c>
      <c r="D159" s="7" t="s">
        <v>9</v>
      </c>
      <c r="E159" s="33">
        <v>42</v>
      </c>
      <c r="F159" s="8" t="s">
        <v>2123</v>
      </c>
      <c r="G159" s="41" t="s">
        <v>2019</v>
      </c>
      <c r="H159" s="35">
        <v>48500</v>
      </c>
      <c r="I159" s="35">
        <v>41756</v>
      </c>
      <c r="J159" s="39" t="s">
        <v>3190</v>
      </c>
      <c r="K159" s="11" t="s">
        <v>2453</v>
      </c>
      <c r="L159" s="13" t="s">
        <v>2713</v>
      </c>
      <c r="M159" s="13" t="s">
        <v>2668</v>
      </c>
      <c r="N159" s="23">
        <v>1098000</v>
      </c>
      <c r="O159" s="6" t="s">
        <v>2527</v>
      </c>
      <c r="P159" s="15">
        <v>0</v>
      </c>
      <c r="Q159" s="15">
        <v>0</v>
      </c>
      <c r="R159" s="15">
        <v>18</v>
      </c>
      <c r="S159" s="15">
        <v>0</v>
      </c>
      <c r="T159" s="15">
        <v>0</v>
      </c>
      <c r="U159" s="15">
        <v>18</v>
      </c>
      <c r="V159" s="15">
        <v>18</v>
      </c>
      <c r="W159" s="15">
        <v>0</v>
      </c>
      <c r="X159" s="15">
        <v>0</v>
      </c>
      <c r="Y159" s="15">
        <v>25</v>
      </c>
      <c r="Z159" s="15">
        <v>3</v>
      </c>
      <c r="AA159" s="15">
        <v>78</v>
      </c>
      <c r="AB159" s="15">
        <v>0</v>
      </c>
      <c r="AC159" s="15">
        <v>0</v>
      </c>
      <c r="AD159" s="15">
        <v>0</v>
      </c>
      <c r="AE159" s="15">
        <v>0</v>
      </c>
      <c r="AF159" s="15">
        <v>78</v>
      </c>
      <c r="AG159" s="15" t="s">
        <v>1860</v>
      </c>
      <c r="AH159" s="15" t="s">
        <v>1861</v>
      </c>
      <c r="AI159" s="17">
        <v>74.025999999999996</v>
      </c>
      <c r="AJ159" s="17">
        <v>342.0136</v>
      </c>
      <c r="AK159" s="17">
        <v>439.4436</v>
      </c>
      <c r="AL159" s="17">
        <f>SUM(Table2[[#This Row],[Company Direct Land Through FY17]:[Company Direct Land FY18 and After]])</f>
        <v>781.45720000000006</v>
      </c>
      <c r="AM159" s="17">
        <v>69.243600000000001</v>
      </c>
      <c r="AN159" s="17">
        <v>374.97789999999998</v>
      </c>
      <c r="AO159" s="17">
        <v>411.053</v>
      </c>
      <c r="AP159" s="18">
        <f>SUM(Table2[[#This Row],[Company Direct Building Through FY17]:[Company Direct Building FY18 and After]])</f>
        <v>786.03089999999997</v>
      </c>
      <c r="AQ159" s="17">
        <v>0</v>
      </c>
      <c r="AR159" s="17">
        <v>0</v>
      </c>
      <c r="AS159" s="17">
        <v>0</v>
      </c>
      <c r="AT159" s="18">
        <f>SUM(Table2[[#This Row],[Mortgage Recording Tax Through FY17]:[Mortgage Recording Tax FY18 and After]])</f>
        <v>0</v>
      </c>
      <c r="AU159" s="17">
        <v>105.9102</v>
      </c>
      <c r="AV159" s="17">
        <v>491.25830000000002</v>
      </c>
      <c r="AW159" s="17">
        <v>628.72</v>
      </c>
      <c r="AX159" s="18">
        <f>SUM(Table2[[#This Row],[Pilot Savings Through FY17]:[Pilot Savings FY18 and After]])</f>
        <v>1119.9783</v>
      </c>
      <c r="AY159" s="17">
        <v>0</v>
      </c>
      <c r="AZ159" s="17">
        <v>0</v>
      </c>
      <c r="BA159" s="17">
        <v>0</v>
      </c>
      <c r="BB159" s="18">
        <f>SUM(Table2[[#This Row],[Mortgage Recording Tax Exemption Through FY17]:[Mortgage Recording Tax Exemption FY18 and After]])</f>
        <v>0</v>
      </c>
      <c r="BC159" s="17">
        <v>34.310099999999998</v>
      </c>
      <c r="BD159" s="17">
        <v>264.7901</v>
      </c>
      <c r="BE159" s="17">
        <v>203.67679999999999</v>
      </c>
      <c r="BF159" s="18">
        <f>SUM(Table2[[#This Row],[Indirect and Induced Land Through FY17]:[Indirect and Induced Land FY18 and After]])</f>
        <v>468.46690000000001</v>
      </c>
      <c r="BG159" s="17">
        <v>63.718699999999998</v>
      </c>
      <c r="BH159" s="17">
        <v>491.75319999999999</v>
      </c>
      <c r="BI159" s="17">
        <v>378.25650000000002</v>
      </c>
      <c r="BJ159" s="18">
        <f>SUM(Table2[[#This Row],[Indirect and Induced Building Through FY17]:[Indirect and Induced Building FY18 and After]])</f>
        <v>870.00970000000007</v>
      </c>
      <c r="BK159" s="17">
        <v>135.38820000000001</v>
      </c>
      <c r="BL159" s="17">
        <v>982.27650000000006</v>
      </c>
      <c r="BM159" s="17">
        <v>803.70989999999995</v>
      </c>
      <c r="BN159" s="18">
        <f>SUM(Table2[[#This Row],[TOTAL Real Property Related Taxes Through FY17]:[TOTAL Real Property Related Taxes FY18 and After]])</f>
        <v>1785.9864</v>
      </c>
      <c r="BO159" s="17">
        <v>211.3683</v>
      </c>
      <c r="BP159" s="17">
        <v>1854.4852000000001</v>
      </c>
      <c r="BQ159" s="17">
        <v>1254.7553</v>
      </c>
      <c r="BR159" s="18">
        <f>SUM(Table2[[#This Row],[Company Direct Through FY17]:[Company Direct FY18 and After]])</f>
        <v>3109.2404999999999</v>
      </c>
      <c r="BS159" s="17">
        <v>0</v>
      </c>
      <c r="BT159" s="17">
        <v>14.7285</v>
      </c>
      <c r="BU159" s="17">
        <v>0</v>
      </c>
      <c r="BV159" s="18">
        <f>SUM(Table2[[#This Row],[Sales Tax Exemption Through FY17]:[Sales Tax Exemption FY18 and After]])</f>
        <v>14.7285</v>
      </c>
      <c r="BW159" s="17">
        <v>0</v>
      </c>
      <c r="BX159" s="17">
        <v>0</v>
      </c>
      <c r="BY159" s="17">
        <v>0</v>
      </c>
      <c r="BZ159" s="17">
        <f>SUM(Table2[[#This Row],[Energy Tax Savings Through FY17]:[Energy Tax Savings FY18 and After]])</f>
        <v>0</v>
      </c>
      <c r="CA159" s="17">
        <v>0</v>
      </c>
      <c r="CB159" s="17">
        <v>0</v>
      </c>
      <c r="CC159" s="17">
        <v>0</v>
      </c>
      <c r="CD159" s="18">
        <f>SUM(Table2[[#This Row],[Tax Exempt Bond Savings Through FY17]:[Tax Exempt Bond Savings FY18 and After]])</f>
        <v>0</v>
      </c>
      <c r="CE159" s="17">
        <v>117.4479</v>
      </c>
      <c r="CF159" s="17">
        <v>1030.9775999999999</v>
      </c>
      <c r="CG159" s="17">
        <v>697.21159999999998</v>
      </c>
      <c r="CH159" s="18">
        <f>SUM(Table2[[#This Row],[Indirect and Induced Through FY17]:[Indirect and Induced FY18 and After]])</f>
        <v>1728.1891999999998</v>
      </c>
      <c r="CI159" s="17">
        <v>328.81619999999998</v>
      </c>
      <c r="CJ159" s="17">
        <v>2870.7343000000001</v>
      </c>
      <c r="CK159" s="17">
        <v>1951.9668999999999</v>
      </c>
      <c r="CL159" s="18">
        <f>SUM(Table2[[#This Row],[TOTAL Income Consumption Use Taxes Through FY17]:[TOTAL Income Consumption Use Taxes FY18 and After]])</f>
        <v>4822.7011999999995</v>
      </c>
      <c r="CM159" s="17">
        <v>105.9102</v>
      </c>
      <c r="CN159" s="17">
        <v>505.98680000000002</v>
      </c>
      <c r="CO159" s="17">
        <v>628.72</v>
      </c>
      <c r="CP159" s="18">
        <f>SUM(Table2[[#This Row],[Assistance Provided Through FY17]:[Assistance Provided FY18 and After]])</f>
        <v>1134.7067999999999</v>
      </c>
      <c r="CQ159" s="17">
        <v>0</v>
      </c>
      <c r="CR159" s="17">
        <v>0</v>
      </c>
      <c r="CS159" s="17">
        <v>0</v>
      </c>
      <c r="CT159" s="18">
        <f>SUM(Table2[[#This Row],[Recapture Cancellation Reduction Amount Through FY17]:[Recapture Cancellation Reduction Amount FY18 and After]])</f>
        <v>0</v>
      </c>
      <c r="CU159" s="17">
        <v>0</v>
      </c>
      <c r="CV159" s="17">
        <v>0</v>
      </c>
      <c r="CW159" s="17">
        <v>0</v>
      </c>
      <c r="CX159" s="18">
        <f>SUM(Table2[[#This Row],[Penalty Paid Through FY17]:[Penalty Paid FY18 and After]])</f>
        <v>0</v>
      </c>
      <c r="CY159" s="17">
        <v>105.9102</v>
      </c>
      <c r="CZ159" s="17">
        <v>505.98680000000002</v>
      </c>
      <c r="DA159" s="17">
        <v>628.72</v>
      </c>
      <c r="DB159" s="18">
        <f>SUM(Table2[[#This Row],[TOTAL Assistance Net of Recapture Penalties Through FY17]:[TOTAL Assistance Net of Recapture Penalties FY18 and After]])</f>
        <v>1134.7067999999999</v>
      </c>
      <c r="DC159" s="17">
        <v>354.6379</v>
      </c>
      <c r="DD159" s="17">
        <v>2571.4767000000002</v>
      </c>
      <c r="DE159" s="17">
        <v>2105.2519000000002</v>
      </c>
      <c r="DF159" s="18">
        <f>SUM(Table2[[#This Row],[Company Direct Tax Revenue Before Assistance Through FY17]:[Company Direct Tax Revenue Before Assistance FY18 and After]])</f>
        <v>4676.7286000000004</v>
      </c>
      <c r="DG159" s="17">
        <v>215.47669999999999</v>
      </c>
      <c r="DH159" s="17">
        <v>1787.5209</v>
      </c>
      <c r="DI159" s="17">
        <v>1279.1449</v>
      </c>
      <c r="DJ159" s="18">
        <f>SUM(Table2[[#This Row],[Indirect and Induced Tax Revenues Through FY17]:[Indirect and Induced Tax Revenues FY18 and After]])</f>
        <v>3066.6657999999998</v>
      </c>
      <c r="DK159" s="17">
        <v>570.1146</v>
      </c>
      <c r="DL159" s="17">
        <v>4358.9975999999997</v>
      </c>
      <c r="DM159" s="17">
        <v>3384.3968</v>
      </c>
      <c r="DN159" s="17">
        <f>SUM(Table2[[#This Row],[TOTAL Tax Revenues Before Assistance Through FY17]:[TOTAL Tax Revenues Before Assistance FY18 and After]])</f>
        <v>7743.3943999999992</v>
      </c>
      <c r="DO159" s="17">
        <v>464.20440000000002</v>
      </c>
      <c r="DP159" s="17">
        <v>3853.0108</v>
      </c>
      <c r="DQ159" s="17">
        <v>2755.6768000000002</v>
      </c>
      <c r="DR159" s="20">
        <f>SUM(Table2[[#This Row],[TOTAL Tax Revenues Net of Assistance Recapture and Penalty Through FY17]:[TOTAL Tax Revenues Net of Assistance Recapture and Penalty FY18 and After]])</f>
        <v>6608.6876000000002</v>
      </c>
      <c r="DS159" s="20">
        <v>0</v>
      </c>
      <c r="DT159" s="20">
        <v>0</v>
      </c>
      <c r="DU159" s="20">
        <v>0</v>
      </c>
      <c r="DV159" s="20">
        <v>0</v>
      </c>
      <c r="DW159" s="15">
        <v>18</v>
      </c>
      <c r="DX159" s="15">
        <v>0</v>
      </c>
      <c r="DY159" s="15">
        <v>0</v>
      </c>
      <c r="DZ159" s="15">
        <v>0</v>
      </c>
      <c r="EA159" s="15">
        <v>18</v>
      </c>
      <c r="EB159" s="15">
        <v>0</v>
      </c>
      <c r="EC159" s="15">
        <v>0</v>
      </c>
      <c r="ED159" s="15">
        <v>0</v>
      </c>
      <c r="EE159" s="15">
        <v>100</v>
      </c>
      <c r="EF159" s="15">
        <v>0</v>
      </c>
      <c r="EG159" s="15">
        <v>0</v>
      </c>
      <c r="EH159" s="15">
        <v>0</v>
      </c>
      <c r="EI159" s="15">
        <f>SUM(Table2[[#This Row],[Total Industrial Employees FY17]:[Total Other Employees FY17]])</f>
        <v>18</v>
      </c>
      <c r="EJ159" s="15">
        <f>SUM(Table2[[#This Row],[Number of Industrial Employees Earning More than Living Wage FY17]:[Number of Other Employees Earning More than Living Wage FY17]])</f>
        <v>18</v>
      </c>
      <c r="EK159" s="15">
        <v>100</v>
      </c>
    </row>
    <row r="160" spans="1:141" x14ac:dyDescent="0.2">
      <c r="A160" s="6">
        <v>92768</v>
      </c>
      <c r="B160" s="6" t="s">
        <v>1005</v>
      </c>
      <c r="C160" s="7" t="s">
        <v>294</v>
      </c>
      <c r="D160" s="7" t="s">
        <v>6</v>
      </c>
      <c r="E160" s="33">
        <v>8</v>
      </c>
      <c r="F160" s="8" t="s">
        <v>2046</v>
      </c>
      <c r="G160" s="41" t="s">
        <v>2047</v>
      </c>
      <c r="H160" s="35">
        <v>9392</v>
      </c>
      <c r="I160" s="35">
        <v>11280</v>
      </c>
      <c r="J160" s="39" t="s">
        <v>3202</v>
      </c>
      <c r="K160" s="11" t="s">
        <v>2501</v>
      </c>
      <c r="L160" s="13" t="s">
        <v>2629</v>
      </c>
      <c r="M160" s="13" t="s">
        <v>2476</v>
      </c>
      <c r="N160" s="23">
        <v>780000</v>
      </c>
      <c r="O160" s="6" t="s">
        <v>2518</v>
      </c>
      <c r="P160" s="15">
        <v>23</v>
      </c>
      <c r="Q160" s="15">
        <v>25</v>
      </c>
      <c r="R160" s="15">
        <v>121</v>
      </c>
      <c r="S160" s="15">
        <v>0</v>
      </c>
      <c r="T160" s="15">
        <v>0</v>
      </c>
      <c r="U160" s="15">
        <v>169</v>
      </c>
      <c r="V160" s="15">
        <v>144</v>
      </c>
      <c r="W160" s="15">
        <v>0</v>
      </c>
      <c r="X160" s="15">
        <v>0</v>
      </c>
      <c r="Y160" s="15">
        <v>101</v>
      </c>
      <c r="Z160" s="15">
        <v>0</v>
      </c>
      <c r="AA160" s="15">
        <v>96</v>
      </c>
      <c r="AB160" s="15">
        <v>0</v>
      </c>
      <c r="AC160" s="15">
        <v>0</v>
      </c>
      <c r="AD160" s="15">
        <v>0</v>
      </c>
      <c r="AE160" s="15">
        <v>0</v>
      </c>
      <c r="AF160" s="15">
        <v>96</v>
      </c>
      <c r="AG160" s="15" t="s">
        <v>1860</v>
      </c>
      <c r="AH160" s="15" t="s">
        <v>1861</v>
      </c>
      <c r="AI160" s="17">
        <v>0</v>
      </c>
      <c r="AJ160" s="17">
        <v>0</v>
      </c>
      <c r="AK160" s="17">
        <v>0</v>
      </c>
      <c r="AL160" s="17">
        <f>SUM(Table2[[#This Row],[Company Direct Land Through FY17]:[Company Direct Land FY18 and After]])</f>
        <v>0</v>
      </c>
      <c r="AM160" s="17">
        <v>0</v>
      </c>
      <c r="AN160" s="17">
        <v>0</v>
      </c>
      <c r="AO160" s="17">
        <v>0</v>
      </c>
      <c r="AP160" s="18">
        <f>SUM(Table2[[#This Row],[Company Direct Building Through FY17]:[Company Direct Building FY18 and After]])</f>
        <v>0</v>
      </c>
      <c r="AQ160" s="17">
        <v>0</v>
      </c>
      <c r="AR160" s="17">
        <v>20.7941</v>
      </c>
      <c r="AS160" s="17">
        <v>0</v>
      </c>
      <c r="AT160" s="18">
        <f>SUM(Table2[[#This Row],[Mortgage Recording Tax Through FY17]:[Mortgage Recording Tax FY18 and After]])</f>
        <v>20.7941</v>
      </c>
      <c r="AU160" s="17">
        <v>0</v>
      </c>
      <c r="AV160" s="17">
        <v>0</v>
      </c>
      <c r="AW160" s="17">
        <v>0</v>
      </c>
      <c r="AX160" s="18">
        <f>SUM(Table2[[#This Row],[Pilot Savings Through FY17]:[Pilot Savings FY18 and After]])</f>
        <v>0</v>
      </c>
      <c r="AY160" s="17">
        <v>0</v>
      </c>
      <c r="AZ160" s="17">
        <v>20.7941</v>
      </c>
      <c r="BA160" s="17">
        <v>0</v>
      </c>
      <c r="BB160" s="18">
        <f>SUM(Table2[[#This Row],[Mortgage Recording Tax Exemption Through FY17]:[Mortgage Recording Tax Exemption FY18 and After]])</f>
        <v>20.7941</v>
      </c>
      <c r="BC160" s="17">
        <v>84.579899999999995</v>
      </c>
      <c r="BD160" s="17">
        <v>612.93380000000002</v>
      </c>
      <c r="BE160" s="17">
        <v>214.8476</v>
      </c>
      <c r="BF160" s="18">
        <f>SUM(Table2[[#This Row],[Indirect and Induced Land Through FY17]:[Indirect and Induced Land FY18 and After]])</f>
        <v>827.78140000000008</v>
      </c>
      <c r="BG160" s="17">
        <v>157.077</v>
      </c>
      <c r="BH160" s="17">
        <v>1138.3061</v>
      </c>
      <c r="BI160" s="17">
        <v>399.00310000000002</v>
      </c>
      <c r="BJ160" s="18">
        <f>SUM(Table2[[#This Row],[Indirect and Induced Building Through FY17]:[Indirect and Induced Building FY18 and After]])</f>
        <v>1537.3092000000001</v>
      </c>
      <c r="BK160" s="17">
        <v>241.65690000000001</v>
      </c>
      <c r="BL160" s="17">
        <v>1751.2399</v>
      </c>
      <c r="BM160" s="17">
        <v>613.85069999999996</v>
      </c>
      <c r="BN160" s="18">
        <f>SUM(Table2[[#This Row],[TOTAL Real Property Related Taxes Through FY17]:[TOTAL Real Property Related Taxes FY18 and After]])</f>
        <v>2365.0906</v>
      </c>
      <c r="BO160" s="17">
        <v>239.91249999999999</v>
      </c>
      <c r="BP160" s="17">
        <v>1884.9711</v>
      </c>
      <c r="BQ160" s="17">
        <v>609.41959999999995</v>
      </c>
      <c r="BR160" s="18">
        <f>SUM(Table2[[#This Row],[Company Direct Through FY17]:[Company Direct FY18 and After]])</f>
        <v>2494.3906999999999</v>
      </c>
      <c r="BS160" s="17">
        <v>0</v>
      </c>
      <c r="BT160" s="17">
        <v>0</v>
      </c>
      <c r="BU160" s="17">
        <v>0</v>
      </c>
      <c r="BV160" s="18">
        <f>SUM(Table2[[#This Row],[Sales Tax Exemption Through FY17]:[Sales Tax Exemption FY18 and After]])</f>
        <v>0</v>
      </c>
      <c r="BW160" s="17">
        <v>0</v>
      </c>
      <c r="BX160" s="17">
        <v>0</v>
      </c>
      <c r="BY160" s="17">
        <v>0</v>
      </c>
      <c r="BZ160" s="17">
        <f>SUM(Table2[[#This Row],[Energy Tax Savings Through FY17]:[Energy Tax Savings FY18 and After]])</f>
        <v>0</v>
      </c>
      <c r="CA160" s="17">
        <v>0.20960000000000001</v>
      </c>
      <c r="CB160" s="17">
        <v>3.1389999999999998</v>
      </c>
      <c r="CC160" s="17">
        <v>0.46079999999999999</v>
      </c>
      <c r="CD160" s="18">
        <f>SUM(Table2[[#This Row],[Tax Exempt Bond Savings Through FY17]:[Tax Exempt Bond Savings FY18 and After]])</f>
        <v>3.5997999999999997</v>
      </c>
      <c r="CE160" s="17">
        <v>266.92899999999997</v>
      </c>
      <c r="CF160" s="17">
        <v>2175.5263</v>
      </c>
      <c r="CG160" s="17">
        <v>678.04629999999997</v>
      </c>
      <c r="CH160" s="18">
        <f>SUM(Table2[[#This Row],[Indirect and Induced Through FY17]:[Indirect and Induced FY18 and After]])</f>
        <v>2853.5726</v>
      </c>
      <c r="CI160" s="17">
        <v>506.63189999999997</v>
      </c>
      <c r="CJ160" s="17">
        <v>4057.3584000000001</v>
      </c>
      <c r="CK160" s="17">
        <v>1287.0051000000001</v>
      </c>
      <c r="CL160" s="18">
        <f>SUM(Table2[[#This Row],[TOTAL Income Consumption Use Taxes Through FY17]:[TOTAL Income Consumption Use Taxes FY18 and After]])</f>
        <v>5344.3635000000004</v>
      </c>
      <c r="CM160" s="17">
        <v>0.20960000000000001</v>
      </c>
      <c r="CN160" s="17">
        <v>23.9331</v>
      </c>
      <c r="CO160" s="17">
        <v>0.46079999999999999</v>
      </c>
      <c r="CP160" s="18">
        <f>SUM(Table2[[#This Row],[Assistance Provided Through FY17]:[Assistance Provided FY18 and After]])</f>
        <v>24.393899999999999</v>
      </c>
      <c r="CQ160" s="17">
        <v>0</v>
      </c>
      <c r="CR160" s="17">
        <v>0</v>
      </c>
      <c r="CS160" s="17">
        <v>0</v>
      </c>
      <c r="CT160" s="18">
        <f>SUM(Table2[[#This Row],[Recapture Cancellation Reduction Amount Through FY17]:[Recapture Cancellation Reduction Amount FY18 and After]])</f>
        <v>0</v>
      </c>
      <c r="CU160" s="17">
        <v>0</v>
      </c>
      <c r="CV160" s="17">
        <v>0</v>
      </c>
      <c r="CW160" s="17">
        <v>0</v>
      </c>
      <c r="CX160" s="18">
        <f>SUM(Table2[[#This Row],[Penalty Paid Through FY17]:[Penalty Paid FY18 and After]])</f>
        <v>0</v>
      </c>
      <c r="CY160" s="17">
        <v>0.20960000000000001</v>
      </c>
      <c r="CZ160" s="17">
        <v>23.9331</v>
      </c>
      <c r="DA160" s="17">
        <v>0.46079999999999999</v>
      </c>
      <c r="DB160" s="18">
        <f>SUM(Table2[[#This Row],[TOTAL Assistance Net of Recapture Penalties Through FY17]:[TOTAL Assistance Net of Recapture Penalties FY18 and After]])</f>
        <v>24.393899999999999</v>
      </c>
      <c r="DC160" s="17">
        <v>239.91249999999999</v>
      </c>
      <c r="DD160" s="17">
        <v>1905.7652</v>
      </c>
      <c r="DE160" s="17">
        <v>609.41959999999995</v>
      </c>
      <c r="DF160" s="18">
        <f>SUM(Table2[[#This Row],[Company Direct Tax Revenue Before Assistance Through FY17]:[Company Direct Tax Revenue Before Assistance FY18 and After]])</f>
        <v>2515.1848</v>
      </c>
      <c r="DG160" s="17">
        <v>508.58589999999998</v>
      </c>
      <c r="DH160" s="17">
        <v>3926.7662</v>
      </c>
      <c r="DI160" s="17">
        <v>1291.8969999999999</v>
      </c>
      <c r="DJ160" s="18">
        <f>SUM(Table2[[#This Row],[Indirect and Induced Tax Revenues Through FY17]:[Indirect and Induced Tax Revenues FY18 and After]])</f>
        <v>5218.6632</v>
      </c>
      <c r="DK160" s="17">
        <v>748.49839999999995</v>
      </c>
      <c r="DL160" s="17">
        <v>5832.5313999999998</v>
      </c>
      <c r="DM160" s="17">
        <v>1901.3166000000001</v>
      </c>
      <c r="DN160" s="17">
        <f>SUM(Table2[[#This Row],[TOTAL Tax Revenues Before Assistance Through FY17]:[TOTAL Tax Revenues Before Assistance FY18 and After]])</f>
        <v>7733.848</v>
      </c>
      <c r="DO160" s="17">
        <v>748.28880000000004</v>
      </c>
      <c r="DP160" s="17">
        <v>5808.5982999999997</v>
      </c>
      <c r="DQ160" s="17">
        <v>1900.8558</v>
      </c>
      <c r="DR160" s="20">
        <f>SUM(Table2[[#This Row],[TOTAL Tax Revenues Net of Assistance Recapture and Penalty Through FY17]:[TOTAL Tax Revenues Net of Assistance Recapture and Penalty FY18 and After]])</f>
        <v>7709.4540999999999</v>
      </c>
      <c r="DS160" s="20">
        <v>0</v>
      </c>
      <c r="DT160" s="20">
        <v>0</v>
      </c>
      <c r="DU160" s="20">
        <v>0</v>
      </c>
      <c r="DV160" s="20">
        <v>0</v>
      </c>
      <c r="DW160" s="15">
        <v>0</v>
      </c>
      <c r="DX160" s="15">
        <v>0</v>
      </c>
      <c r="DY160" s="15">
        <v>0</v>
      </c>
      <c r="DZ160" s="15">
        <v>169</v>
      </c>
      <c r="EA160" s="15">
        <v>0</v>
      </c>
      <c r="EB160" s="15">
        <v>0</v>
      </c>
      <c r="EC160" s="15">
        <v>0</v>
      </c>
      <c r="ED160" s="15">
        <v>169</v>
      </c>
      <c r="EE160" s="15">
        <v>0</v>
      </c>
      <c r="EF160" s="15">
        <v>0</v>
      </c>
      <c r="EG160" s="15">
        <v>0</v>
      </c>
      <c r="EH160" s="15">
        <v>100</v>
      </c>
      <c r="EI160" s="15">
        <f>SUM(Table2[[#This Row],[Total Industrial Employees FY17]:[Total Other Employees FY17]])</f>
        <v>169</v>
      </c>
      <c r="EJ160" s="15">
        <f>SUM(Table2[[#This Row],[Number of Industrial Employees Earning More than Living Wage FY17]:[Number of Other Employees Earning More than Living Wage FY17]])</f>
        <v>169</v>
      </c>
      <c r="EK160" s="15">
        <v>100</v>
      </c>
    </row>
    <row r="161" spans="1:141" x14ac:dyDescent="0.2">
      <c r="A161" s="6">
        <v>93392</v>
      </c>
      <c r="B161" s="6" t="s">
        <v>32</v>
      </c>
      <c r="C161" s="7" t="s">
        <v>33</v>
      </c>
      <c r="D161" s="7" t="s">
        <v>19</v>
      </c>
      <c r="E161" s="33">
        <v>2</v>
      </c>
      <c r="F161" s="8" t="s">
        <v>2233</v>
      </c>
      <c r="G161" s="41" t="s">
        <v>1918</v>
      </c>
      <c r="H161" s="35">
        <v>1517768</v>
      </c>
      <c r="I161" s="35">
        <v>2491196</v>
      </c>
      <c r="J161" s="39" t="s">
        <v>3329</v>
      </c>
      <c r="K161" s="11" t="s">
        <v>2509</v>
      </c>
      <c r="L161" s="13" t="s">
        <v>2450</v>
      </c>
      <c r="M161" s="13" t="s">
        <v>2845</v>
      </c>
      <c r="N161" s="23">
        <v>1700000000</v>
      </c>
      <c r="O161" s="6" t="s">
        <v>2535</v>
      </c>
      <c r="P161" s="15">
        <v>39</v>
      </c>
      <c r="Q161" s="15">
        <v>0</v>
      </c>
      <c r="R161" s="15">
        <v>6029</v>
      </c>
      <c r="S161" s="15">
        <v>497</v>
      </c>
      <c r="T161" s="15">
        <v>2076</v>
      </c>
      <c r="U161" s="15">
        <v>8641</v>
      </c>
      <c r="V161" s="15">
        <v>8385</v>
      </c>
      <c r="W161" s="15">
        <v>0</v>
      </c>
      <c r="X161" s="15">
        <v>6347</v>
      </c>
      <c r="Y161" s="15">
        <v>3775</v>
      </c>
      <c r="Z161" s="15">
        <v>5550</v>
      </c>
      <c r="AA161" s="15">
        <v>56</v>
      </c>
      <c r="AB161" s="15">
        <v>0</v>
      </c>
      <c r="AC161" s="15">
        <v>0</v>
      </c>
      <c r="AD161" s="15">
        <v>0</v>
      </c>
      <c r="AE161" s="15">
        <v>4</v>
      </c>
      <c r="AF161" s="15">
        <v>56</v>
      </c>
      <c r="AG161" s="15" t="s">
        <v>1860</v>
      </c>
      <c r="AH161" s="15" t="s">
        <v>1860</v>
      </c>
      <c r="AI161" s="17">
        <v>27763.0147</v>
      </c>
      <c r="AJ161" s="17">
        <v>38951.432500000003</v>
      </c>
      <c r="AK161" s="17">
        <v>0</v>
      </c>
      <c r="AL161" s="17">
        <f>SUM(Table2[[#This Row],[Company Direct Land Through FY17]:[Company Direct Land FY18 and After]])</f>
        <v>38951.432500000003</v>
      </c>
      <c r="AM161" s="17">
        <v>7657.7754000000004</v>
      </c>
      <c r="AN161" s="17">
        <v>58665.6273</v>
      </c>
      <c r="AO161" s="17">
        <v>0</v>
      </c>
      <c r="AP161" s="18">
        <f>SUM(Table2[[#This Row],[Company Direct Building Through FY17]:[Company Direct Building FY18 and After]])</f>
        <v>58665.6273</v>
      </c>
      <c r="AQ161" s="17">
        <v>0</v>
      </c>
      <c r="AR161" s="17">
        <v>2789.4252000000001</v>
      </c>
      <c r="AS161" s="17">
        <v>0</v>
      </c>
      <c r="AT161" s="18">
        <f>SUM(Table2[[#This Row],[Mortgage Recording Tax Through FY17]:[Mortgage Recording Tax FY18 and After]])</f>
        <v>2789.4252000000001</v>
      </c>
      <c r="AU161" s="17">
        <v>3026.2959999999998</v>
      </c>
      <c r="AV161" s="17">
        <v>1186.364</v>
      </c>
      <c r="AW161" s="17">
        <v>0</v>
      </c>
      <c r="AX161" s="18">
        <f>SUM(Table2[[#This Row],[Pilot Savings Through FY17]:[Pilot Savings FY18 and After]])</f>
        <v>1186.364</v>
      </c>
      <c r="AY161" s="17">
        <v>0</v>
      </c>
      <c r="AZ161" s="17">
        <v>0</v>
      </c>
      <c r="BA161" s="17">
        <v>0</v>
      </c>
      <c r="BB161" s="18">
        <f>SUM(Table2[[#This Row],[Mortgage Recording Tax Exemption Through FY17]:[Mortgage Recording Tax Exemption FY18 and After]])</f>
        <v>0</v>
      </c>
      <c r="BC161" s="17">
        <v>24899.097399999999</v>
      </c>
      <c r="BD161" s="17">
        <v>179249.2984</v>
      </c>
      <c r="BE161" s="17">
        <v>0</v>
      </c>
      <c r="BF161" s="18">
        <f>SUM(Table2[[#This Row],[Indirect and Induced Land Through FY17]:[Indirect and Induced Land FY18 and After]])</f>
        <v>179249.2984</v>
      </c>
      <c r="BG161" s="17">
        <v>46241.180899999999</v>
      </c>
      <c r="BH161" s="17">
        <v>332891.554</v>
      </c>
      <c r="BI161" s="17">
        <v>0</v>
      </c>
      <c r="BJ161" s="18">
        <f>SUM(Table2[[#This Row],[Indirect and Induced Building Through FY17]:[Indirect and Induced Building FY18 and After]])</f>
        <v>332891.554</v>
      </c>
      <c r="BK161" s="17">
        <v>103534.7724</v>
      </c>
      <c r="BL161" s="17">
        <v>611360.97340000002</v>
      </c>
      <c r="BM161" s="17">
        <v>0</v>
      </c>
      <c r="BN161" s="18">
        <f>SUM(Table2[[#This Row],[TOTAL Real Property Related Taxes Through FY17]:[TOTAL Real Property Related Taxes FY18 and After]])</f>
        <v>611360.97340000002</v>
      </c>
      <c r="BO161" s="17">
        <v>68328.750400000004</v>
      </c>
      <c r="BP161" s="17">
        <v>657508.96189999999</v>
      </c>
      <c r="BQ161" s="17">
        <v>0</v>
      </c>
      <c r="BR161" s="18">
        <f>SUM(Table2[[#This Row],[Company Direct Through FY17]:[Company Direct FY18 and After]])</f>
        <v>657508.96189999999</v>
      </c>
      <c r="BS161" s="17">
        <v>754.68790000000001</v>
      </c>
      <c r="BT161" s="17">
        <v>8911.6090999999997</v>
      </c>
      <c r="BU161" s="17">
        <v>0</v>
      </c>
      <c r="BV161" s="18">
        <f>SUM(Table2[[#This Row],[Sales Tax Exemption Through FY17]:[Sales Tax Exemption FY18 and After]])</f>
        <v>8911.6090999999997</v>
      </c>
      <c r="BW161" s="17">
        <v>0</v>
      </c>
      <c r="BX161" s="17">
        <v>82.122799999999998</v>
      </c>
      <c r="BY161" s="17">
        <v>0</v>
      </c>
      <c r="BZ161" s="17">
        <f>SUM(Table2[[#This Row],[Energy Tax Savings Through FY17]:[Energy Tax Savings FY18 and After]])</f>
        <v>82.122799999999998</v>
      </c>
      <c r="CA161" s="17">
        <v>0</v>
      </c>
      <c r="CB161" s="17">
        <v>0</v>
      </c>
      <c r="CC161" s="17">
        <v>0</v>
      </c>
      <c r="CD161" s="18">
        <f>SUM(Table2[[#This Row],[Tax Exempt Bond Savings Through FY17]:[Tax Exempt Bond Savings FY18 and After]])</f>
        <v>0</v>
      </c>
      <c r="CE161" s="17">
        <v>71252.330799999996</v>
      </c>
      <c r="CF161" s="17">
        <v>598453.39</v>
      </c>
      <c r="CG161" s="17">
        <v>0</v>
      </c>
      <c r="CH161" s="18">
        <f>SUM(Table2[[#This Row],[Indirect and Induced Through FY17]:[Indirect and Induced FY18 and After]])</f>
        <v>598453.39</v>
      </c>
      <c r="CI161" s="17">
        <v>138826.3933</v>
      </c>
      <c r="CJ161" s="17">
        <v>1246968.6200000001</v>
      </c>
      <c r="CK161" s="17">
        <v>0</v>
      </c>
      <c r="CL161" s="18">
        <f>SUM(Table2[[#This Row],[TOTAL Income Consumption Use Taxes Through FY17]:[TOTAL Income Consumption Use Taxes FY18 and After]])</f>
        <v>1246968.6200000001</v>
      </c>
      <c r="CM161" s="17">
        <v>3780.9839000000002</v>
      </c>
      <c r="CN161" s="17">
        <v>10180.0959</v>
      </c>
      <c r="CO161" s="17">
        <v>0</v>
      </c>
      <c r="CP161" s="18">
        <f>SUM(Table2[[#This Row],[Assistance Provided Through FY17]:[Assistance Provided FY18 and After]])</f>
        <v>10180.0959</v>
      </c>
      <c r="CQ161" s="17">
        <v>0</v>
      </c>
      <c r="CR161" s="17">
        <v>0</v>
      </c>
      <c r="CS161" s="17">
        <v>0</v>
      </c>
      <c r="CT161" s="18">
        <f>SUM(Table2[[#This Row],[Recapture Cancellation Reduction Amount Through FY17]:[Recapture Cancellation Reduction Amount FY18 and After]])</f>
        <v>0</v>
      </c>
      <c r="CU161" s="17">
        <v>0</v>
      </c>
      <c r="CV161" s="17">
        <v>0</v>
      </c>
      <c r="CW161" s="17">
        <v>0</v>
      </c>
      <c r="CX161" s="18">
        <f>SUM(Table2[[#This Row],[Penalty Paid Through FY17]:[Penalty Paid FY18 and After]])</f>
        <v>0</v>
      </c>
      <c r="CY161" s="17">
        <v>3780.9839000000002</v>
      </c>
      <c r="CZ161" s="17">
        <v>10180.0959</v>
      </c>
      <c r="DA161" s="17">
        <v>0</v>
      </c>
      <c r="DB161" s="18">
        <f>SUM(Table2[[#This Row],[TOTAL Assistance Net of Recapture Penalties Through FY17]:[TOTAL Assistance Net of Recapture Penalties FY18 and After]])</f>
        <v>10180.0959</v>
      </c>
      <c r="DC161" s="17">
        <v>103749.5405</v>
      </c>
      <c r="DD161" s="17">
        <v>757915.44689999998</v>
      </c>
      <c r="DE161" s="17">
        <v>0</v>
      </c>
      <c r="DF161" s="18">
        <f>SUM(Table2[[#This Row],[Company Direct Tax Revenue Before Assistance Through FY17]:[Company Direct Tax Revenue Before Assistance FY18 and After]])</f>
        <v>757915.44689999998</v>
      </c>
      <c r="DG161" s="17">
        <v>142392.6091</v>
      </c>
      <c r="DH161" s="17">
        <v>1110594.2424000001</v>
      </c>
      <c r="DI161" s="17">
        <v>0</v>
      </c>
      <c r="DJ161" s="18">
        <f>SUM(Table2[[#This Row],[Indirect and Induced Tax Revenues Through FY17]:[Indirect and Induced Tax Revenues FY18 and After]])</f>
        <v>1110594.2424000001</v>
      </c>
      <c r="DK161" s="17">
        <v>246142.1496</v>
      </c>
      <c r="DL161" s="17">
        <v>1868509.6893</v>
      </c>
      <c r="DM161" s="17">
        <v>0</v>
      </c>
      <c r="DN161" s="17">
        <f>SUM(Table2[[#This Row],[TOTAL Tax Revenues Before Assistance Through FY17]:[TOTAL Tax Revenues Before Assistance FY18 and After]])</f>
        <v>1868509.6893</v>
      </c>
      <c r="DO161" s="17">
        <v>242361.16570000001</v>
      </c>
      <c r="DP161" s="17">
        <v>1858329.5933999999</v>
      </c>
      <c r="DQ161" s="17">
        <v>0</v>
      </c>
      <c r="DR161" s="20">
        <f>SUM(Table2[[#This Row],[TOTAL Tax Revenues Net of Assistance Recapture and Penalty Through FY17]:[TOTAL Tax Revenues Net of Assistance Recapture and Penalty FY18 and After]])</f>
        <v>1858329.5933999999</v>
      </c>
      <c r="DS161" s="20">
        <v>0</v>
      </c>
      <c r="DT161" s="20">
        <v>0</v>
      </c>
      <c r="DU161" s="20">
        <v>0</v>
      </c>
      <c r="DV161" s="20">
        <v>0</v>
      </c>
      <c r="DW161" s="15">
        <v>0</v>
      </c>
      <c r="DX161" s="15">
        <v>0</v>
      </c>
      <c r="DY161" s="15">
        <v>0</v>
      </c>
      <c r="DZ161" s="15">
        <v>8105</v>
      </c>
      <c r="EA161" s="15">
        <v>0</v>
      </c>
      <c r="EB161" s="15">
        <v>0</v>
      </c>
      <c r="EC161" s="15">
        <v>0</v>
      </c>
      <c r="ED161" s="15">
        <v>8105</v>
      </c>
      <c r="EE161" s="15">
        <v>0</v>
      </c>
      <c r="EF161" s="15">
        <v>0</v>
      </c>
      <c r="EG161" s="15">
        <v>0</v>
      </c>
      <c r="EH161" s="15">
        <v>100</v>
      </c>
      <c r="EI161" s="15">
        <f>SUM(Table2[[#This Row],[Total Industrial Employees FY17]:[Total Other Employees FY17]])</f>
        <v>8105</v>
      </c>
      <c r="EJ161" s="15">
        <f>SUM(Table2[[#This Row],[Number of Industrial Employees Earning More than Living Wage FY17]:[Number of Other Employees Earning More than Living Wage FY17]])</f>
        <v>8105</v>
      </c>
      <c r="EK161" s="15">
        <v>100</v>
      </c>
    </row>
    <row r="162" spans="1:141" x14ac:dyDescent="0.2">
      <c r="A162" s="6">
        <v>92382</v>
      </c>
      <c r="B162" s="6" t="s">
        <v>82</v>
      </c>
      <c r="C162" s="7" t="s">
        <v>83</v>
      </c>
      <c r="D162" s="7" t="s">
        <v>12</v>
      </c>
      <c r="E162" s="33">
        <v>19</v>
      </c>
      <c r="F162" s="8" t="s">
        <v>1928</v>
      </c>
      <c r="G162" s="41" t="s">
        <v>1929</v>
      </c>
      <c r="H162" s="35">
        <v>174240</v>
      </c>
      <c r="I162" s="35">
        <v>188500</v>
      </c>
      <c r="J162" s="39" t="s">
        <v>3205</v>
      </c>
      <c r="K162" s="11" t="s">
        <v>2453</v>
      </c>
      <c r="L162" s="13" t="s">
        <v>2524</v>
      </c>
      <c r="M162" s="13" t="s">
        <v>2493</v>
      </c>
      <c r="N162" s="23">
        <v>15000000</v>
      </c>
      <c r="O162" s="6" t="s">
        <v>2525</v>
      </c>
      <c r="P162" s="15">
        <v>3</v>
      </c>
      <c r="Q162" s="15">
        <v>0</v>
      </c>
      <c r="R162" s="15">
        <v>358</v>
      </c>
      <c r="S162" s="15">
        <v>0</v>
      </c>
      <c r="T162" s="15">
        <v>0</v>
      </c>
      <c r="U162" s="15">
        <v>361</v>
      </c>
      <c r="V162" s="15">
        <v>359</v>
      </c>
      <c r="W162" s="15">
        <v>0</v>
      </c>
      <c r="X162" s="15">
        <v>0</v>
      </c>
      <c r="Y162" s="15">
        <v>0</v>
      </c>
      <c r="Z162" s="15">
        <v>240</v>
      </c>
      <c r="AA162" s="15">
        <v>96</v>
      </c>
      <c r="AB162" s="15">
        <v>5</v>
      </c>
      <c r="AC162" s="15">
        <v>16</v>
      </c>
      <c r="AD162" s="15">
        <v>29</v>
      </c>
      <c r="AE162" s="15">
        <v>28</v>
      </c>
      <c r="AF162" s="15">
        <v>96</v>
      </c>
      <c r="AG162" s="15" t="s">
        <v>1860</v>
      </c>
      <c r="AH162" s="15" t="s">
        <v>1860</v>
      </c>
      <c r="AI162" s="17">
        <v>234.9563</v>
      </c>
      <c r="AJ162" s="17">
        <v>2179.3782000000001</v>
      </c>
      <c r="AK162" s="17">
        <v>442.77359999999999</v>
      </c>
      <c r="AL162" s="17">
        <f>SUM(Table2[[#This Row],[Company Direct Land Through FY17]:[Company Direct Land FY18 and After]])</f>
        <v>2622.1518000000001</v>
      </c>
      <c r="AM162" s="17">
        <v>518.72879999999998</v>
      </c>
      <c r="AN162" s="17">
        <v>5532.6232</v>
      </c>
      <c r="AO162" s="17">
        <v>977.54089999999997</v>
      </c>
      <c r="AP162" s="18">
        <f>SUM(Table2[[#This Row],[Company Direct Building Through FY17]:[Company Direct Building FY18 and After]])</f>
        <v>6510.1641</v>
      </c>
      <c r="AQ162" s="17">
        <v>0</v>
      </c>
      <c r="AR162" s="17">
        <v>140.36000000000001</v>
      </c>
      <c r="AS162" s="17">
        <v>0</v>
      </c>
      <c r="AT162" s="18">
        <f>SUM(Table2[[#This Row],[Mortgage Recording Tax Through FY17]:[Mortgage Recording Tax FY18 and After]])</f>
        <v>140.36000000000001</v>
      </c>
      <c r="AU162" s="17">
        <v>585.82339999999999</v>
      </c>
      <c r="AV162" s="17">
        <v>4762.9278999999997</v>
      </c>
      <c r="AW162" s="17">
        <v>1103.9803999999999</v>
      </c>
      <c r="AX162" s="18">
        <f>SUM(Table2[[#This Row],[Pilot Savings Through FY17]:[Pilot Savings FY18 and After]])</f>
        <v>5866.9082999999991</v>
      </c>
      <c r="AY162" s="17">
        <v>0</v>
      </c>
      <c r="AZ162" s="17">
        <v>140.36000000000001</v>
      </c>
      <c r="BA162" s="17">
        <v>0</v>
      </c>
      <c r="BB162" s="18">
        <f>SUM(Table2[[#This Row],[Mortgage Recording Tax Exemption Through FY17]:[Mortgage Recording Tax Exemption FY18 and After]])</f>
        <v>140.36000000000001</v>
      </c>
      <c r="BC162" s="17">
        <v>453.69909999999999</v>
      </c>
      <c r="BD162" s="17">
        <v>2511.7274000000002</v>
      </c>
      <c r="BE162" s="17">
        <v>854.9932</v>
      </c>
      <c r="BF162" s="18">
        <f>SUM(Table2[[#This Row],[Indirect and Induced Land Through FY17]:[Indirect and Induced Land FY18 and After]])</f>
        <v>3366.7206000000001</v>
      </c>
      <c r="BG162" s="17">
        <v>842.58410000000003</v>
      </c>
      <c r="BH162" s="17">
        <v>4664.6363000000001</v>
      </c>
      <c r="BI162" s="17">
        <v>1587.8441</v>
      </c>
      <c r="BJ162" s="18">
        <f>SUM(Table2[[#This Row],[Indirect and Induced Building Through FY17]:[Indirect and Induced Building FY18 and After]])</f>
        <v>6252.4804000000004</v>
      </c>
      <c r="BK162" s="17">
        <v>1464.1449</v>
      </c>
      <c r="BL162" s="17">
        <v>10125.4372</v>
      </c>
      <c r="BM162" s="17">
        <v>2759.1714000000002</v>
      </c>
      <c r="BN162" s="18">
        <f>SUM(Table2[[#This Row],[TOTAL Real Property Related Taxes Through FY17]:[TOTAL Real Property Related Taxes FY18 and After]])</f>
        <v>12884.6086</v>
      </c>
      <c r="BO162" s="17">
        <v>3781.7694000000001</v>
      </c>
      <c r="BP162" s="17">
        <v>21142.964199999999</v>
      </c>
      <c r="BQ162" s="17">
        <v>7126.7196999999996</v>
      </c>
      <c r="BR162" s="18">
        <f>SUM(Table2[[#This Row],[Company Direct Through FY17]:[Company Direct FY18 and After]])</f>
        <v>28269.683899999996</v>
      </c>
      <c r="BS162" s="17">
        <v>0</v>
      </c>
      <c r="BT162" s="17">
        <v>0</v>
      </c>
      <c r="BU162" s="17">
        <v>0</v>
      </c>
      <c r="BV162" s="18">
        <f>SUM(Table2[[#This Row],[Sales Tax Exemption Through FY17]:[Sales Tax Exemption FY18 and After]])</f>
        <v>0</v>
      </c>
      <c r="BW162" s="17">
        <v>0</v>
      </c>
      <c r="BX162" s="17">
        <v>22.439299999999999</v>
      </c>
      <c r="BY162" s="17">
        <v>0</v>
      </c>
      <c r="BZ162" s="17">
        <f>SUM(Table2[[#This Row],[Energy Tax Savings Through FY17]:[Energy Tax Savings FY18 and After]])</f>
        <v>22.439299999999999</v>
      </c>
      <c r="CA162" s="17">
        <v>0</v>
      </c>
      <c r="CB162" s="17">
        <v>0</v>
      </c>
      <c r="CC162" s="17">
        <v>0</v>
      </c>
      <c r="CD162" s="18">
        <f>SUM(Table2[[#This Row],[Tax Exempt Bond Savings Through FY17]:[Tax Exempt Bond Savings FY18 and After]])</f>
        <v>0</v>
      </c>
      <c r="CE162" s="17">
        <v>1426.5762</v>
      </c>
      <c r="CF162" s="17">
        <v>9182.5436000000009</v>
      </c>
      <c r="CG162" s="17">
        <v>2688.3735999999999</v>
      </c>
      <c r="CH162" s="18">
        <f>SUM(Table2[[#This Row],[Indirect and Induced Through FY17]:[Indirect and Induced FY18 and After]])</f>
        <v>11870.9172</v>
      </c>
      <c r="CI162" s="17">
        <v>5208.3455999999996</v>
      </c>
      <c r="CJ162" s="17">
        <v>30303.068500000001</v>
      </c>
      <c r="CK162" s="17">
        <v>9815.0933000000005</v>
      </c>
      <c r="CL162" s="18">
        <f>SUM(Table2[[#This Row],[TOTAL Income Consumption Use Taxes Through FY17]:[TOTAL Income Consumption Use Taxes FY18 and After]])</f>
        <v>40118.161800000002</v>
      </c>
      <c r="CM162" s="17">
        <v>585.82339999999999</v>
      </c>
      <c r="CN162" s="17">
        <v>4925.7272000000003</v>
      </c>
      <c r="CO162" s="17">
        <v>1103.9803999999999</v>
      </c>
      <c r="CP162" s="18">
        <f>SUM(Table2[[#This Row],[Assistance Provided Through FY17]:[Assistance Provided FY18 and After]])</f>
        <v>6029.7075999999997</v>
      </c>
      <c r="CQ162" s="17">
        <v>0</v>
      </c>
      <c r="CR162" s="17">
        <v>0</v>
      </c>
      <c r="CS162" s="17">
        <v>0</v>
      </c>
      <c r="CT162" s="18">
        <f>SUM(Table2[[#This Row],[Recapture Cancellation Reduction Amount Through FY17]:[Recapture Cancellation Reduction Amount FY18 and After]])</f>
        <v>0</v>
      </c>
      <c r="CU162" s="17">
        <v>0</v>
      </c>
      <c r="CV162" s="17">
        <v>0</v>
      </c>
      <c r="CW162" s="17">
        <v>0</v>
      </c>
      <c r="CX162" s="18">
        <f>SUM(Table2[[#This Row],[Penalty Paid Through FY17]:[Penalty Paid FY18 and After]])</f>
        <v>0</v>
      </c>
      <c r="CY162" s="17">
        <v>585.82339999999999</v>
      </c>
      <c r="CZ162" s="17">
        <v>4925.7272000000003</v>
      </c>
      <c r="DA162" s="17">
        <v>1103.9803999999999</v>
      </c>
      <c r="DB162" s="18">
        <f>SUM(Table2[[#This Row],[TOTAL Assistance Net of Recapture Penalties Through FY17]:[TOTAL Assistance Net of Recapture Penalties FY18 and After]])</f>
        <v>6029.7075999999997</v>
      </c>
      <c r="DC162" s="17">
        <v>4535.4544999999998</v>
      </c>
      <c r="DD162" s="17">
        <v>28995.3256</v>
      </c>
      <c r="DE162" s="17">
        <v>8547.0342000000001</v>
      </c>
      <c r="DF162" s="18">
        <f>SUM(Table2[[#This Row],[Company Direct Tax Revenue Before Assistance Through FY17]:[Company Direct Tax Revenue Before Assistance FY18 and After]])</f>
        <v>37542.359799999998</v>
      </c>
      <c r="DG162" s="17">
        <v>2722.8593999999998</v>
      </c>
      <c r="DH162" s="17">
        <v>16358.907300000001</v>
      </c>
      <c r="DI162" s="17">
        <v>5131.2109</v>
      </c>
      <c r="DJ162" s="18">
        <f>SUM(Table2[[#This Row],[Indirect and Induced Tax Revenues Through FY17]:[Indirect and Induced Tax Revenues FY18 and After]])</f>
        <v>21490.118200000001</v>
      </c>
      <c r="DK162" s="17">
        <v>7258.3139000000001</v>
      </c>
      <c r="DL162" s="17">
        <v>45354.232900000003</v>
      </c>
      <c r="DM162" s="17">
        <v>13678.2451</v>
      </c>
      <c r="DN162" s="17">
        <f>SUM(Table2[[#This Row],[TOTAL Tax Revenues Before Assistance Through FY17]:[TOTAL Tax Revenues Before Assistance FY18 and After]])</f>
        <v>59032.478000000003</v>
      </c>
      <c r="DO162" s="17">
        <v>6672.4904999999999</v>
      </c>
      <c r="DP162" s="17">
        <v>40428.505700000002</v>
      </c>
      <c r="DQ162" s="17">
        <v>12574.2647</v>
      </c>
      <c r="DR162" s="20">
        <f>SUM(Table2[[#This Row],[TOTAL Tax Revenues Net of Assistance Recapture and Penalty Through FY17]:[TOTAL Tax Revenues Net of Assistance Recapture and Penalty FY18 and After]])</f>
        <v>53002.770400000001</v>
      </c>
      <c r="DS162" s="20">
        <v>0</v>
      </c>
      <c r="DT162" s="20">
        <v>0</v>
      </c>
      <c r="DU162" s="20">
        <v>0</v>
      </c>
      <c r="DV162" s="20">
        <v>0</v>
      </c>
      <c r="DW162" s="15">
        <v>232</v>
      </c>
      <c r="DX162" s="15">
        <v>0</v>
      </c>
      <c r="DY162" s="15">
        <v>0</v>
      </c>
      <c r="DZ162" s="15">
        <v>129</v>
      </c>
      <c r="EA162" s="15">
        <v>232</v>
      </c>
      <c r="EB162" s="15">
        <v>0</v>
      </c>
      <c r="EC162" s="15">
        <v>0</v>
      </c>
      <c r="ED162" s="15">
        <v>129</v>
      </c>
      <c r="EE162" s="15">
        <v>100</v>
      </c>
      <c r="EF162" s="15">
        <v>0</v>
      </c>
      <c r="EG162" s="15">
        <v>0</v>
      </c>
      <c r="EH162" s="15">
        <v>100</v>
      </c>
      <c r="EI162" s="15">
        <f>SUM(Table2[[#This Row],[Total Industrial Employees FY17]:[Total Other Employees FY17]])</f>
        <v>361</v>
      </c>
      <c r="EJ162" s="15">
        <f>SUM(Table2[[#This Row],[Number of Industrial Employees Earning More than Living Wage FY17]:[Number of Other Employees Earning More than Living Wage FY17]])</f>
        <v>361</v>
      </c>
      <c r="EK162" s="15">
        <v>100</v>
      </c>
    </row>
    <row r="163" spans="1:141" x14ac:dyDescent="0.2">
      <c r="A163" s="6">
        <v>94046</v>
      </c>
      <c r="B163" s="6" t="s">
        <v>1591</v>
      </c>
      <c r="C163" s="7" t="s">
        <v>1637</v>
      </c>
      <c r="D163" s="7" t="s">
        <v>71</v>
      </c>
      <c r="E163" s="33">
        <v>50</v>
      </c>
      <c r="F163" s="8" t="s">
        <v>2373</v>
      </c>
      <c r="G163" s="41" t="s">
        <v>2079</v>
      </c>
      <c r="H163" s="35">
        <v>10800</v>
      </c>
      <c r="I163" s="35">
        <v>5825</v>
      </c>
      <c r="J163" s="39" t="s">
        <v>3357</v>
      </c>
      <c r="K163" s="11" t="s">
        <v>2453</v>
      </c>
      <c r="L163" s="13" t="s">
        <v>3052</v>
      </c>
      <c r="M163" s="13" t="s">
        <v>3053</v>
      </c>
      <c r="N163" s="23">
        <v>23089000</v>
      </c>
      <c r="O163" s="6" t="s">
        <v>2458</v>
      </c>
      <c r="P163" s="15">
        <v>0</v>
      </c>
      <c r="Q163" s="15">
        <v>0</v>
      </c>
      <c r="R163" s="15">
        <v>0</v>
      </c>
      <c r="S163" s="15">
        <v>0</v>
      </c>
      <c r="T163" s="15">
        <v>6</v>
      </c>
      <c r="U163" s="15">
        <v>6</v>
      </c>
      <c r="V163" s="15">
        <v>6</v>
      </c>
      <c r="W163" s="15">
        <v>20</v>
      </c>
      <c r="X163" s="15">
        <v>0</v>
      </c>
      <c r="Y163" s="15">
        <v>0</v>
      </c>
      <c r="Z163" s="15">
        <v>19</v>
      </c>
      <c r="AA163" s="15">
        <v>0</v>
      </c>
      <c r="AB163" s="15">
        <v>0</v>
      </c>
      <c r="AC163" s="15">
        <v>0</v>
      </c>
      <c r="AD163" s="15">
        <v>0</v>
      </c>
      <c r="AE163" s="15">
        <v>0</v>
      </c>
      <c r="AF163" s="15">
        <v>0</v>
      </c>
      <c r="AG163" s="15" t="s">
        <v>1861</v>
      </c>
      <c r="AH163" s="15" t="s">
        <v>1861</v>
      </c>
      <c r="AI163" s="17">
        <v>10.8851</v>
      </c>
      <c r="AJ163" s="17">
        <v>14.0243</v>
      </c>
      <c r="AK163" s="17">
        <v>180.0899</v>
      </c>
      <c r="AL163" s="17">
        <f>SUM(Table2[[#This Row],[Company Direct Land Through FY17]:[Company Direct Land FY18 and After]])</f>
        <v>194.11420000000001</v>
      </c>
      <c r="AM163" s="17">
        <v>13.2827</v>
      </c>
      <c r="AN163" s="17">
        <v>19.520600000000002</v>
      </c>
      <c r="AO163" s="17">
        <v>219.75819999999999</v>
      </c>
      <c r="AP163" s="18">
        <f>SUM(Table2[[#This Row],[Company Direct Building Through FY17]:[Company Direct Building FY18 and After]])</f>
        <v>239.27879999999999</v>
      </c>
      <c r="AQ163" s="17">
        <v>0</v>
      </c>
      <c r="AR163" s="17">
        <v>105.176</v>
      </c>
      <c r="AS163" s="17">
        <v>0</v>
      </c>
      <c r="AT163" s="18">
        <f>SUM(Table2[[#This Row],[Mortgage Recording Tax Through FY17]:[Mortgage Recording Tax FY18 and After]])</f>
        <v>105.176</v>
      </c>
      <c r="AU163" s="17">
        <v>20.898199999999999</v>
      </c>
      <c r="AV163" s="17">
        <v>19.668900000000001</v>
      </c>
      <c r="AW163" s="17">
        <v>345.7518</v>
      </c>
      <c r="AX163" s="18">
        <f>SUM(Table2[[#This Row],[Pilot Savings Through FY17]:[Pilot Savings FY18 and After]])</f>
        <v>365.42070000000001</v>
      </c>
      <c r="AY163" s="17">
        <v>0</v>
      </c>
      <c r="AZ163" s="17">
        <v>105.176</v>
      </c>
      <c r="BA163" s="17">
        <v>0</v>
      </c>
      <c r="BB163" s="18">
        <f>SUM(Table2[[#This Row],[Mortgage Recording Tax Exemption Through FY17]:[Mortgage Recording Tax Exemption FY18 and After]])</f>
        <v>105.176</v>
      </c>
      <c r="BC163" s="17">
        <v>20.808900000000001</v>
      </c>
      <c r="BD163" s="17">
        <v>30.3734</v>
      </c>
      <c r="BE163" s="17">
        <v>-1.1697</v>
      </c>
      <c r="BF163" s="18">
        <f>SUM(Table2[[#This Row],[Indirect and Induced Land Through FY17]:[Indirect and Induced Land FY18 and After]])</f>
        <v>29.203700000000001</v>
      </c>
      <c r="BG163" s="17">
        <v>38.645099999999999</v>
      </c>
      <c r="BH163" s="17">
        <v>56.408000000000001</v>
      </c>
      <c r="BI163" s="17">
        <v>-2.1751999999999998</v>
      </c>
      <c r="BJ163" s="18">
        <f>SUM(Table2[[#This Row],[Indirect and Induced Building Through FY17]:[Indirect and Induced Building FY18 and After]])</f>
        <v>54.232800000000005</v>
      </c>
      <c r="BK163" s="17">
        <v>62.723599999999998</v>
      </c>
      <c r="BL163" s="17">
        <v>100.6574</v>
      </c>
      <c r="BM163" s="17">
        <v>50.751399999999997</v>
      </c>
      <c r="BN163" s="18">
        <f>SUM(Table2[[#This Row],[TOTAL Real Property Related Taxes Through FY17]:[TOTAL Real Property Related Taxes FY18 and After]])</f>
        <v>151.40879999999999</v>
      </c>
      <c r="BO163" s="17">
        <v>227.14109999999999</v>
      </c>
      <c r="BP163" s="17">
        <v>333.30110000000002</v>
      </c>
      <c r="BQ163" s="17">
        <v>1441.78</v>
      </c>
      <c r="BR163" s="18">
        <f>SUM(Table2[[#This Row],[Company Direct Through FY17]:[Company Direct FY18 and After]])</f>
        <v>1775.0810999999999</v>
      </c>
      <c r="BS163" s="17">
        <v>39.925699999999999</v>
      </c>
      <c r="BT163" s="17">
        <v>133.09710000000001</v>
      </c>
      <c r="BU163" s="17">
        <v>753.09730000000002</v>
      </c>
      <c r="BV163" s="18">
        <f>SUM(Table2[[#This Row],[Sales Tax Exemption Through FY17]:[Sales Tax Exemption FY18 and After]])</f>
        <v>886.19440000000009</v>
      </c>
      <c r="BW163" s="17">
        <v>0</v>
      </c>
      <c r="BX163" s="17">
        <v>0</v>
      </c>
      <c r="BY163" s="17">
        <v>0</v>
      </c>
      <c r="BZ163" s="17">
        <f>SUM(Table2[[#This Row],[Energy Tax Savings Through FY17]:[Energy Tax Savings FY18 and After]])</f>
        <v>0</v>
      </c>
      <c r="CA163" s="17">
        <v>0</v>
      </c>
      <c r="CB163" s="17">
        <v>0</v>
      </c>
      <c r="CC163" s="17">
        <v>0</v>
      </c>
      <c r="CD163" s="18">
        <f>SUM(Table2[[#This Row],[Tax Exempt Bond Savings Through FY17]:[Tax Exempt Bond Savings FY18 and After]])</f>
        <v>0</v>
      </c>
      <c r="CE163" s="17">
        <v>73.326499999999996</v>
      </c>
      <c r="CF163" s="17">
        <v>107.4914</v>
      </c>
      <c r="CG163" s="17">
        <v>1213.1573000000001</v>
      </c>
      <c r="CH163" s="18">
        <f>SUM(Table2[[#This Row],[Indirect and Induced Through FY17]:[Indirect and Induced FY18 and After]])</f>
        <v>1320.6487000000002</v>
      </c>
      <c r="CI163" s="17">
        <v>260.5419</v>
      </c>
      <c r="CJ163" s="17">
        <v>307.69540000000001</v>
      </c>
      <c r="CK163" s="17">
        <v>1901.84</v>
      </c>
      <c r="CL163" s="18">
        <f>SUM(Table2[[#This Row],[TOTAL Income Consumption Use Taxes Through FY17]:[TOTAL Income Consumption Use Taxes FY18 and After]])</f>
        <v>2209.5353999999998</v>
      </c>
      <c r="CM163" s="17">
        <v>60.823900000000002</v>
      </c>
      <c r="CN163" s="17">
        <v>257.94200000000001</v>
      </c>
      <c r="CO163" s="17">
        <v>1098.8490999999999</v>
      </c>
      <c r="CP163" s="18">
        <f>SUM(Table2[[#This Row],[Assistance Provided Through FY17]:[Assistance Provided FY18 and After]])</f>
        <v>1356.7910999999999</v>
      </c>
      <c r="CQ163" s="17">
        <v>0</v>
      </c>
      <c r="CR163" s="17">
        <v>0</v>
      </c>
      <c r="CS163" s="17">
        <v>0</v>
      </c>
      <c r="CT163" s="18">
        <f>SUM(Table2[[#This Row],[Recapture Cancellation Reduction Amount Through FY17]:[Recapture Cancellation Reduction Amount FY18 and After]])</f>
        <v>0</v>
      </c>
      <c r="CU163" s="17">
        <v>0</v>
      </c>
      <c r="CV163" s="17">
        <v>0</v>
      </c>
      <c r="CW163" s="17">
        <v>0</v>
      </c>
      <c r="CX163" s="18">
        <f>SUM(Table2[[#This Row],[Penalty Paid Through FY17]:[Penalty Paid FY18 and After]])</f>
        <v>0</v>
      </c>
      <c r="CY163" s="17">
        <v>60.823900000000002</v>
      </c>
      <c r="CZ163" s="17">
        <v>257.94200000000001</v>
      </c>
      <c r="DA163" s="17">
        <v>1098.8490999999999</v>
      </c>
      <c r="DB163" s="18">
        <f>SUM(Table2[[#This Row],[TOTAL Assistance Net of Recapture Penalties Through FY17]:[TOTAL Assistance Net of Recapture Penalties FY18 and After]])</f>
        <v>1356.7910999999999</v>
      </c>
      <c r="DC163" s="17">
        <v>251.30889999999999</v>
      </c>
      <c r="DD163" s="17">
        <v>472.02199999999999</v>
      </c>
      <c r="DE163" s="17">
        <v>1841.6280999999999</v>
      </c>
      <c r="DF163" s="18">
        <f>SUM(Table2[[#This Row],[Company Direct Tax Revenue Before Assistance Through FY17]:[Company Direct Tax Revenue Before Assistance FY18 and After]])</f>
        <v>2313.6500999999998</v>
      </c>
      <c r="DG163" s="17">
        <v>132.78049999999999</v>
      </c>
      <c r="DH163" s="17">
        <v>194.27279999999999</v>
      </c>
      <c r="DI163" s="17">
        <v>1209.8124</v>
      </c>
      <c r="DJ163" s="18">
        <f>SUM(Table2[[#This Row],[Indirect and Induced Tax Revenues Through FY17]:[Indirect and Induced Tax Revenues FY18 and After]])</f>
        <v>1404.0852</v>
      </c>
      <c r="DK163" s="17">
        <v>384.08940000000001</v>
      </c>
      <c r="DL163" s="17">
        <v>666.29480000000001</v>
      </c>
      <c r="DM163" s="17">
        <v>3051.4405000000002</v>
      </c>
      <c r="DN163" s="17">
        <f>SUM(Table2[[#This Row],[TOTAL Tax Revenues Before Assistance Through FY17]:[TOTAL Tax Revenues Before Assistance FY18 and After]])</f>
        <v>3717.7353000000003</v>
      </c>
      <c r="DO163" s="17">
        <v>323.26549999999997</v>
      </c>
      <c r="DP163" s="17">
        <v>408.3528</v>
      </c>
      <c r="DQ163" s="17">
        <v>1952.5914</v>
      </c>
      <c r="DR163" s="20">
        <f>SUM(Table2[[#This Row],[TOTAL Tax Revenues Net of Assistance Recapture and Penalty Through FY17]:[TOTAL Tax Revenues Net of Assistance Recapture and Penalty FY18 and After]])</f>
        <v>2360.9441999999999</v>
      </c>
      <c r="DS163" s="20">
        <v>0</v>
      </c>
      <c r="DT163" s="20">
        <v>0</v>
      </c>
      <c r="DU163" s="20">
        <v>0</v>
      </c>
      <c r="DV163" s="20">
        <v>0</v>
      </c>
      <c r="DW163" s="15">
        <v>0</v>
      </c>
      <c r="DX163" s="15">
        <v>0</v>
      </c>
      <c r="DY163" s="15">
        <v>0</v>
      </c>
      <c r="DZ163" s="15">
        <v>26</v>
      </c>
      <c r="EA163" s="15">
        <v>0</v>
      </c>
      <c r="EB163" s="15">
        <v>0</v>
      </c>
      <c r="EC163" s="15">
        <v>0</v>
      </c>
      <c r="ED163" s="15">
        <v>26</v>
      </c>
      <c r="EE163" s="15">
        <v>0</v>
      </c>
      <c r="EF163" s="15">
        <v>0</v>
      </c>
      <c r="EG163" s="15">
        <v>0</v>
      </c>
      <c r="EH163" s="15">
        <v>100</v>
      </c>
      <c r="EI163" s="15">
        <f>SUM(Table2[[#This Row],[Total Industrial Employees FY17]:[Total Other Employees FY17]])</f>
        <v>26</v>
      </c>
      <c r="EJ163" s="15">
        <f>SUM(Table2[[#This Row],[Number of Industrial Employees Earning More than Living Wage FY17]:[Number of Other Employees Earning More than Living Wage FY17]])</f>
        <v>26</v>
      </c>
      <c r="EK163" s="15">
        <v>100</v>
      </c>
    </row>
    <row r="164" spans="1:141" x14ac:dyDescent="0.2">
      <c r="A164" s="6">
        <v>91039</v>
      </c>
      <c r="B164" s="6" t="s">
        <v>34</v>
      </c>
      <c r="C164" s="7" t="s">
        <v>1630</v>
      </c>
      <c r="D164" s="7" t="s">
        <v>9</v>
      </c>
      <c r="E164" s="33">
        <v>38</v>
      </c>
      <c r="F164" s="8" t="s">
        <v>1868</v>
      </c>
      <c r="G164" s="41" t="s">
        <v>1863</v>
      </c>
      <c r="H164" s="35">
        <v>80000</v>
      </c>
      <c r="I164" s="35">
        <v>26440</v>
      </c>
      <c r="J164" s="39" t="s">
        <v>3174</v>
      </c>
      <c r="K164" s="11" t="s">
        <v>2453</v>
      </c>
      <c r="L164" s="13" t="s">
        <v>2462</v>
      </c>
      <c r="M164" s="13" t="s">
        <v>2463</v>
      </c>
      <c r="N164" s="23">
        <v>1500000</v>
      </c>
      <c r="O164" s="6" t="s">
        <v>2464</v>
      </c>
      <c r="P164" s="15">
        <v>0</v>
      </c>
      <c r="Q164" s="15">
        <v>0</v>
      </c>
      <c r="R164" s="15">
        <v>0</v>
      </c>
      <c r="S164" s="15">
        <v>0</v>
      </c>
      <c r="T164" s="15">
        <v>0</v>
      </c>
      <c r="U164" s="15">
        <v>0</v>
      </c>
      <c r="V164" s="15">
        <v>0</v>
      </c>
      <c r="W164" s="15">
        <v>0</v>
      </c>
      <c r="X164" s="15">
        <v>0</v>
      </c>
      <c r="Y164" s="15">
        <v>0</v>
      </c>
      <c r="Z164" s="15">
        <v>30</v>
      </c>
      <c r="AA164" s="15">
        <v>0</v>
      </c>
      <c r="AB164" s="15">
        <v>0</v>
      </c>
      <c r="AC164" s="15">
        <v>0</v>
      </c>
      <c r="AD164" s="15">
        <v>0</v>
      </c>
      <c r="AE164" s="15">
        <v>0</v>
      </c>
      <c r="AF164" s="15">
        <v>0</v>
      </c>
      <c r="AG164" s="15" t="s">
        <v>1861</v>
      </c>
      <c r="AH164" s="15" t="s">
        <v>1861</v>
      </c>
      <c r="AI164" s="17">
        <v>50.220300000000002</v>
      </c>
      <c r="AJ164" s="17">
        <v>391.71319999999997</v>
      </c>
      <c r="AK164" s="17">
        <v>50.0929</v>
      </c>
      <c r="AL164" s="17">
        <f>SUM(Table2[[#This Row],[Company Direct Land Through FY17]:[Company Direct Land FY18 and After]])</f>
        <v>441.80609999999996</v>
      </c>
      <c r="AM164" s="17">
        <v>31.9709</v>
      </c>
      <c r="AN164" s="17">
        <v>295.09840000000003</v>
      </c>
      <c r="AO164" s="17">
        <v>31.889700000000001</v>
      </c>
      <c r="AP164" s="18">
        <f>SUM(Table2[[#This Row],[Company Direct Building Through FY17]:[Company Direct Building FY18 and After]])</f>
        <v>326.98810000000003</v>
      </c>
      <c r="AQ164" s="17">
        <v>0</v>
      </c>
      <c r="AR164" s="17">
        <v>21.053999999999998</v>
      </c>
      <c r="AS164" s="17">
        <v>0</v>
      </c>
      <c r="AT164" s="18">
        <f>SUM(Table2[[#This Row],[Mortgage Recording Tax Through FY17]:[Mortgage Recording Tax FY18 and After]])</f>
        <v>21.053999999999998</v>
      </c>
      <c r="AU164" s="17">
        <v>56.3825</v>
      </c>
      <c r="AV164" s="17">
        <v>303.30770000000001</v>
      </c>
      <c r="AW164" s="17">
        <v>56.2395</v>
      </c>
      <c r="AX164" s="18">
        <f>SUM(Table2[[#This Row],[Pilot Savings Through FY17]:[Pilot Savings FY18 and After]])</f>
        <v>359.54720000000003</v>
      </c>
      <c r="AY164" s="17">
        <v>0</v>
      </c>
      <c r="AZ164" s="17">
        <v>21.053999999999998</v>
      </c>
      <c r="BA164" s="17">
        <v>0</v>
      </c>
      <c r="BB164" s="18">
        <f>SUM(Table2[[#This Row],[Mortgage Recording Tax Exemption Through FY17]:[Mortgage Recording Tax Exemption FY18 and After]])</f>
        <v>21.053999999999998</v>
      </c>
      <c r="BC164" s="17">
        <v>0</v>
      </c>
      <c r="BD164" s="17">
        <v>774.08389999999997</v>
      </c>
      <c r="BE164" s="17">
        <v>0</v>
      </c>
      <c r="BF164" s="18">
        <f>SUM(Table2[[#This Row],[Indirect and Induced Land Through FY17]:[Indirect and Induced Land FY18 and After]])</f>
        <v>774.08389999999997</v>
      </c>
      <c r="BG164" s="17">
        <v>0</v>
      </c>
      <c r="BH164" s="17">
        <v>1437.5845999999999</v>
      </c>
      <c r="BI164" s="17">
        <v>0</v>
      </c>
      <c r="BJ164" s="18">
        <f>SUM(Table2[[#This Row],[Indirect and Induced Building Through FY17]:[Indirect and Induced Building FY18 and After]])</f>
        <v>1437.5845999999999</v>
      </c>
      <c r="BK164" s="17">
        <v>25.808700000000002</v>
      </c>
      <c r="BL164" s="17">
        <v>2595.1723999999999</v>
      </c>
      <c r="BM164" s="17">
        <v>25.743099999999998</v>
      </c>
      <c r="BN164" s="18">
        <f>SUM(Table2[[#This Row],[TOTAL Real Property Related Taxes Through FY17]:[TOTAL Real Property Related Taxes FY18 and After]])</f>
        <v>2620.9155000000001</v>
      </c>
      <c r="BO164" s="17">
        <v>0</v>
      </c>
      <c r="BP164" s="17">
        <v>4284.9417000000003</v>
      </c>
      <c r="BQ164" s="17">
        <v>0</v>
      </c>
      <c r="BR164" s="18">
        <f>SUM(Table2[[#This Row],[Company Direct Through FY17]:[Company Direct FY18 and After]])</f>
        <v>4284.9417000000003</v>
      </c>
      <c r="BS164" s="17">
        <v>0</v>
      </c>
      <c r="BT164" s="17">
        <v>0</v>
      </c>
      <c r="BU164" s="17">
        <v>0</v>
      </c>
      <c r="BV164" s="18">
        <f>SUM(Table2[[#This Row],[Sales Tax Exemption Through FY17]:[Sales Tax Exemption FY18 and After]])</f>
        <v>0</v>
      </c>
      <c r="BW164" s="17">
        <v>0</v>
      </c>
      <c r="BX164" s="17">
        <v>0</v>
      </c>
      <c r="BY164" s="17">
        <v>0</v>
      </c>
      <c r="BZ164" s="17">
        <f>SUM(Table2[[#This Row],[Energy Tax Savings Through FY17]:[Energy Tax Savings FY18 and After]])</f>
        <v>0</v>
      </c>
      <c r="CA164" s="17">
        <v>0</v>
      </c>
      <c r="CB164" s="17">
        <v>0</v>
      </c>
      <c r="CC164" s="17">
        <v>0</v>
      </c>
      <c r="CD164" s="18">
        <f>SUM(Table2[[#This Row],[Tax Exempt Bond Savings Through FY17]:[Tax Exempt Bond Savings FY18 and After]])</f>
        <v>0</v>
      </c>
      <c r="CE164" s="17">
        <v>0</v>
      </c>
      <c r="CF164" s="17">
        <v>3037.9376000000002</v>
      </c>
      <c r="CG164" s="17">
        <v>0</v>
      </c>
      <c r="CH164" s="18">
        <f>SUM(Table2[[#This Row],[Indirect and Induced Through FY17]:[Indirect and Induced FY18 and After]])</f>
        <v>3037.9376000000002</v>
      </c>
      <c r="CI164" s="17">
        <v>0</v>
      </c>
      <c r="CJ164" s="17">
        <v>7322.8792999999996</v>
      </c>
      <c r="CK164" s="17">
        <v>0</v>
      </c>
      <c r="CL164" s="18">
        <f>SUM(Table2[[#This Row],[TOTAL Income Consumption Use Taxes Through FY17]:[TOTAL Income Consumption Use Taxes FY18 and After]])</f>
        <v>7322.8792999999996</v>
      </c>
      <c r="CM164" s="17">
        <v>56.3825</v>
      </c>
      <c r="CN164" s="17">
        <v>324.36169999999998</v>
      </c>
      <c r="CO164" s="17">
        <v>56.2395</v>
      </c>
      <c r="CP164" s="18">
        <f>SUM(Table2[[#This Row],[Assistance Provided Through FY17]:[Assistance Provided FY18 and After]])</f>
        <v>380.60120000000001</v>
      </c>
      <c r="CQ164" s="17">
        <v>0</v>
      </c>
      <c r="CR164" s="17">
        <v>0</v>
      </c>
      <c r="CS164" s="17">
        <v>0</v>
      </c>
      <c r="CT164" s="18">
        <f>SUM(Table2[[#This Row],[Recapture Cancellation Reduction Amount Through FY17]:[Recapture Cancellation Reduction Amount FY18 and After]])</f>
        <v>0</v>
      </c>
      <c r="CU164" s="17">
        <v>0</v>
      </c>
      <c r="CV164" s="17">
        <v>0</v>
      </c>
      <c r="CW164" s="17">
        <v>0</v>
      </c>
      <c r="CX164" s="18">
        <f>SUM(Table2[[#This Row],[Penalty Paid Through FY17]:[Penalty Paid FY18 and After]])</f>
        <v>0</v>
      </c>
      <c r="CY164" s="17">
        <v>56.3825</v>
      </c>
      <c r="CZ164" s="17">
        <v>324.36169999999998</v>
      </c>
      <c r="DA164" s="17">
        <v>56.2395</v>
      </c>
      <c r="DB164" s="18">
        <f>SUM(Table2[[#This Row],[TOTAL Assistance Net of Recapture Penalties Through FY17]:[TOTAL Assistance Net of Recapture Penalties FY18 and After]])</f>
        <v>380.60120000000001</v>
      </c>
      <c r="DC164" s="17">
        <v>82.191199999999995</v>
      </c>
      <c r="DD164" s="17">
        <v>4992.8073000000004</v>
      </c>
      <c r="DE164" s="17">
        <v>81.982600000000005</v>
      </c>
      <c r="DF164" s="18">
        <f>SUM(Table2[[#This Row],[Company Direct Tax Revenue Before Assistance Through FY17]:[Company Direct Tax Revenue Before Assistance FY18 and After]])</f>
        <v>5074.7899000000007</v>
      </c>
      <c r="DG164" s="17">
        <v>0</v>
      </c>
      <c r="DH164" s="17">
        <v>5249.6061</v>
      </c>
      <c r="DI164" s="17">
        <v>0</v>
      </c>
      <c r="DJ164" s="18">
        <f>SUM(Table2[[#This Row],[Indirect and Induced Tax Revenues Through FY17]:[Indirect and Induced Tax Revenues FY18 and After]])</f>
        <v>5249.6061</v>
      </c>
      <c r="DK164" s="17">
        <v>82.191199999999995</v>
      </c>
      <c r="DL164" s="17">
        <v>10242.413399999999</v>
      </c>
      <c r="DM164" s="17">
        <v>81.982600000000005</v>
      </c>
      <c r="DN164" s="17">
        <f>SUM(Table2[[#This Row],[TOTAL Tax Revenues Before Assistance Through FY17]:[TOTAL Tax Revenues Before Assistance FY18 and After]])</f>
        <v>10324.395999999999</v>
      </c>
      <c r="DO164" s="17">
        <v>25.808700000000002</v>
      </c>
      <c r="DP164" s="17">
        <v>9918.0517</v>
      </c>
      <c r="DQ164" s="17">
        <v>25.743099999999998</v>
      </c>
      <c r="DR164" s="20">
        <f>SUM(Table2[[#This Row],[TOTAL Tax Revenues Net of Assistance Recapture and Penalty Through FY17]:[TOTAL Tax Revenues Net of Assistance Recapture and Penalty FY18 and After]])</f>
        <v>9943.7947999999997</v>
      </c>
      <c r="DS164" s="20">
        <v>0</v>
      </c>
      <c r="DT164" s="20">
        <v>0</v>
      </c>
      <c r="DU164" s="20">
        <v>0</v>
      </c>
      <c r="DV164" s="20">
        <v>0</v>
      </c>
      <c r="DW164" s="15">
        <v>0</v>
      </c>
      <c r="DX164" s="15">
        <v>0</v>
      </c>
      <c r="DY164" s="15">
        <v>0</v>
      </c>
      <c r="DZ164" s="15">
        <v>0</v>
      </c>
      <c r="EA164" s="15">
        <v>0</v>
      </c>
      <c r="EB164" s="15">
        <v>0</v>
      </c>
      <c r="EC164" s="15">
        <v>0</v>
      </c>
      <c r="ED164" s="15">
        <v>0</v>
      </c>
      <c r="EE164" s="15">
        <v>0</v>
      </c>
      <c r="EF164" s="15">
        <v>0</v>
      </c>
      <c r="EG164" s="15">
        <v>0</v>
      </c>
      <c r="EH164" s="15">
        <v>0</v>
      </c>
      <c r="EI164" s="15">
        <f>SUM(Table2[[#This Row],[Total Industrial Employees FY17]:[Total Other Employees FY17]])</f>
        <v>0</v>
      </c>
      <c r="EJ164" s="15">
        <f>SUM(Table2[[#This Row],[Number of Industrial Employees Earning More than Living Wage FY17]:[Number of Other Employees Earning More than Living Wage FY17]])</f>
        <v>0</v>
      </c>
      <c r="EK164" s="15">
        <v>0</v>
      </c>
    </row>
    <row r="165" spans="1:141" x14ac:dyDescent="0.2">
      <c r="A165" s="6">
        <v>93202</v>
      </c>
      <c r="B165" s="6" t="s">
        <v>461</v>
      </c>
      <c r="C165" s="7" t="s">
        <v>462</v>
      </c>
      <c r="D165" s="7" t="s">
        <v>12</v>
      </c>
      <c r="E165" s="33">
        <v>26</v>
      </c>
      <c r="F165" s="8" t="s">
        <v>2170</v>
      </c>
      <c r="G165" s="41" t="s">
        <v>2171</v>
      </c>
      <c r="H165" s="35">
        <v>19000</v>
      </c>
      <c r="I165" s="35">
        <v>19000</v>
      </c>
      <c r="J165" s="39" t="s">
        <v>3215</v>
      </c>
      <c r="K165" s="11" t="s">
        <v>2453</v>
      </c>
      <c r="L165" s="13" t="s">
        <v>2773</v>
      </c>
      <c r="M165" s="13" t="s">
        <v>2774</v>
      </c>
      <c r="N165" s="23">
        <v>4955000</v>
      </c>
      <c r="O165" s="6" t="s">
        <v>2458</v>
      </c>
      <c r="P165" s="15">
        <v>0</v>
      </c>
      <c r="Q165" s="15">
        <v>0</v>
      </c>
      <c r="R165" s="15">
        <v>45</v>
      </c>
      <c r="S165" s="15">
        <v>0</v>
      </c>
      <c r="T165" s="15">
        <v>0</v>
      </c>
      <c r="U165" s="15">
        <v>45</v>
      </c>
      <c r="V165" s="15">
        <v>45</v>
      </c>
      <c r="W165" s="15">
        <v>0</v>
      </c>
      <c r="X165" s="15">
        <v>0</v>
      </c>
      <c r="Y165" s="15">
        <v>0</v>
      </c>
      <c r="Z165" s="15">
        <v>27</v>
      </c>
      <c r="AA165" s="15">
        <v>93</v>
      </c>
      <c r="AB165" s="15">
        <v>0</v>
      </c>
      <c r="AC165" s="15">
        <v>0</v>
      </c>
      <c r="AD165" s="15">
        <v>0</v>
      </c>
      <c r="AE165" s="15">
        <v>0</v>
      </c>
      <c r="AF165" s="15">
        <v>93</v>
      </c>
      <c r="AG165" s="15" t="s">
        <v>1861</v>
      </c>
      <c r="AH165" s="15" t="s">
        <v>1861</v>
      </c>
      <c r="AI165" s="17">
        <v>24.446300000000001</v>
      </c>
      <c r="AJ165" s="17">
        <v>229.90389999999999</v>
      </c>
      <c r="AK165" s="17">
        <v>171.95269999999999</v>
      </c>
      <c r="AL165" s="17">
        <f>SUM(Table2[[#This Row],[Company Direct Land Through FY17]:[Company Direct Land FY18 and After]])</f>
        <v>401.85659999999996</v>
      </c>
      <c r="AM165" s="17">
        <v>89.768500000000003</v>
      </c>
      <c r="AN165" s="17">
        <v>365.75029999999998</v>
      </c>
      <c r="AO165" s="17">
        <v>631.42330000000004</v>
      </c>
      <c r="AP165" s="18">
        <f>SUM(Table2[[#This Row],[Company Direct Building Through FY17]:[Company Direct Building FY18 and After]])</f>
        <v>997.17360000000008</v>
      </c>
      <c r="AQ165" s="17">
        <v>0</v>
      </c>
      <c r="AR165" s="17">
        <v>66.721999999999994</v>
      </c>
      <c r="AS165" s="17">
        <v>0</v>
      </c>
      <c r="AT165" s="18">
        <f>SUM(Table2[[#This Row],[Mortgage Recording Tax Through FY17]:[Mortgage Recording Tax FY18 and After]])</f>
        <v>66.721999999999994</v>
      </c>
      <c r="AU165" s="17">
        <v>72.161799999999999</v>
      </c>
      <c r="AV165" s="17">
        <v>273.6592</v>
      </c>
      <c r="AW165" s="17">
        <v>507.5797</v>
      </c>
      <c r="AX165" s="18">
        <f>SUM(Table2[[#This Row],[Pilot Savings Through FY17]:[Pilot Savings FY18 and After]])</f>
        <v>781.23890000000006</v>
      </c>
      <c r="AY165" s="17">
        <v>0</v>
      </c>
      <c r="AZ165" s="17">
        <v>66.721999999999994</v>
      </c>
      <c r="BA165" s="17">
        <v>0</v>
      </c>
      <c r="BB165" s="18">
        <f>SUM(Table2[[#This Row],[Mortgage Recording Tax Exemption Through FY17]:[Mortgage Recording Tax Exemption FY18 and After]])</f>
        <v>66.721999999999994</v>
      </c>
      <c r="BC165" s="17">
        <v>40.649799999999999</v>
      </c>
      <c r="BD165" s="17">
        <v>255.72460000000001</v>
      </c>
      <c r="BE165" s="17">
        <v>285.92610000000002</v>
      </c>
      <c r="BF165" s="18">
        <f>SUM(Table2[[#This Row],[Indirect and Induced Land Through FY17]:[Indirect and Induced Land FY18 and After]])</f>
        <v>541.65070000000003</v>
      </c>
      <c r="BG165" s="17">
        <v>75.492599999999996</v>
      </c>
      <c r="BH165" s="17">
        <v>474.91669999999999</v>
      </c>
      <c r="BI165" s="17">
        <v>531.00649999999996</v>
      </c>
      <c r="BJ165" s="18">
        <f>SUM(Table2[[#This Row],[Indirect and Induced Building Through FY17]:[Indirect and Induced Building FY18 and After]])</f>
        <v>1005.9232</v>
      </c>
      <c r="BK165" s="17">
        <v>158.19540000000001</v>
      </c>
      <c r="BL165" s="17">
        <v>1052.6362999999999</v>
      </c>
      <c r="BM165" s="17">
        <v>1112.7289000000001</v>
      </c>
      <c r="BN165" s="18">
        <f>SUM(Table2[[#This Row],[TOTAL Real Property Related Taxes Through FY17]:[TOTAL Real Property Related Taxes FY18 and After]])</f>
        <v>2165.3652000000002</v>
      </c>
      <c r="BO165" s="17">
        <v>164.49850000000001</v>
      </c>
      <c r="BP165" s="17">
        <v>1112.7152000000001</v>
      </c>
      <c r="BQ165" s="17">
        <v>1157.0654999999999</v>
      </c>
      <c r="BR165" s="18">
        <f>SUM(Table2[[#This Row],[Company Direct Through FY17]:[Company Direct FY18 and After]])</f>
        <v>2269.7807000000003</v>
      </c>
      <c r="BS165" s="17">
        <v>0</v>
      </c>
      <c r="BT165" s="17">
        <v>18.165500000000002</v>
      </c>
      <c r="BU165" s="17">
        <v>0</v>
      </c>
      <c r="BV165" s="18">
        <f>SUM(Table2[[#This Row],[Sales Tax Exemption Through FY17]:[Sales Tax Exemption FY18 and After]])</f>
        <v>18.165500000000002</v>
      </c>
      <c r="BW165" s="17">
        <v>0</v>
      </c>
      <c r="BX165" s="17">
        <v>0</v>
      </c>
      <c r="BY165" s="17">
        <v>0</v>
      </c>
      <c r="BZ165" s="17">
        <f>SUM(Table2[[#This Row],[Energy Tax Savings Through FY17]:[Energy Tax Savings FY18 and After]])</f>
        <v>0</v>
      </c>
      <c r="CA165" s="17">
        <v>0</v>
      </c>
      <c r="CB165" s="17">
        <v>0</v>
      </c>
      <c r="CC165" s="17">
        <v>0</v>
      </c>
      <c r="CD165" s="18">
        <f>SUM(Table2[[#This Row],[Tax Exempt Bond Savings Through FY17]:[Tax Exempt Bond Savings FY18 and After]])</f>
        <v>0</v>
      </c>
      <c r="CE165" s="17">
        <v>127.81619999999999</v>
      </c>
      <c r="CF165" s="17">
        <v>904.17160000000001</v>
      </c>
      <c r="CG165" s="17">
        <v>899.04570000000001</v>
      </c>
      <c r="CH165" s="18">
        <f>SUM(Table2[[#This Row],[Indirect and Induced Through FY17]:[Indirect and Induced FY18 and After]])</f>
        <v>1803.2173</v>
      </c>
      <c r="CI165" s="17">
        <v>292.31470000000002</v>
      </c>
      <c r="CJ165" s="17">
        <v>1998.7212999999999</v>
      </c>
      <c r="CK165" s="17">
        <v>2056.1111999999998</v>
      </c>
      <c r="CL165" s="18">
        <f>SUM(Table2[[#This Row],[TOTAL Income Consumption Use Taxes Through FY17]:[TOTAL Income Consumption Use Taxes FY18 and After]])</f>
        <v>4054.8324999999995</v>
      </c>
      <c r="CM165" s="17">
        <v>72.161799999999999</v>
      </c>
      <c r="CN165" s="17">
        <v>358.54669999999999</v>
      </c>
      <c r="CO165" s="17">
        <v>507.5797</v>
      </c>
      <c r="CP165" s="18">
        <f>SUM(Table2[[#This Row],[Assistance Provided Through FY17]:[Assistance Provided FY18 and After]])</f>
        <v>866.12639999999999</v>
      </c>
      <c r="CQ165" s="17">
        <v>0</v>
      </c>
      <c r="CR165" s="17">
        <v>0</v>
      </c>
      <c r="CS165" s="17">
        <v>0</v>
      </c>
      <c r="CT165" s="18">
        <f>SUM(Table2[[#This Row],[Recapture Cancellation Reduction Amount Through FY17]:[Recapture Cancellation Reduction Amount FY18 and After]])</f>
        <v>0</v>
      </c>
      <c r="CU165" s="17">
        <v>0</v>
      </c>
      <c r="CV165" s="17">
        <v>0</v>
      </c>
      <c r="CW165" s="17">
        <v>0</v>
      </c>
      <c r="CX165" s="18">
        <f>SUM(Table2[[#This Row],[Penalty Paid Through FY17]:[Penalty Paid FY18 and After]])</f>
        <v>0</v>
      </c>
      <c r="CY165" s="17">
        <v>72.161799999999999</v>
      </c>
      <c r="CZ165" s="17">
        <v>358.54669999999999</v>
      </c>
      <c r="DA165" s="17">
        <v>507.5797</v>
      </c>
      <c r="DB165" s="18">
        <f>SUM(Table2[[#This Row],[TOTAL Assistance Net of Recapture Penalties Through FY17]:[TOTAL Assistance Net of Recapture Penalties FY18 and After]])</f>
        <v>866.12639999999999</v>
      </c>
      <c r="DC165" s="17">
        <v>278.7133</v>
      </c>
      <c r="DD165" s="17">
        <v>1775.0914</v>
      </c>
      <c r="DE165" s="17">
        <v>1960.4414999999999</v>
      </c>
      <c r="DF165" s="18">
        <f>SUM(Table2[[#This Row],[Company Direct Tax Revenue Before Assistance Through FY17]:[Company Direct Tax Revenue Before Assistance FY18 and After]])</f>
        <v>3735.5329000000002</v>
      </c>
      <c r="DG165" s="17">
        <v>243.95859999999999</v>
      </c>
      <c r="DH165" s="17">
        <v>1634.8128999999999</v>
      </c>
      <c r="DI165" s="17">
        <v>1715.9783</v>
      </c>
      <c r="DJ165" s="18">
        <f>SUM(Table2[[#This Row],[Indirect and Induced Tax Revenues Through FY17]:[Indirect and Induced Tax Revenues FY18 and After]])</f>
        <v>3350.7911999999997</v>
      </c>
      <c r="DK165" s="17">
        <v>522.67190000000005</v>
      </c>
      <c r="DL165" s="17">
        <v>3409.9043000000001</v>
      </c>
      <c r="DM165" s="17">
        <v>3676.4198000000001</v>
      </c>
      <c r="DN165" s="17">
        <f>SUM(Table2[[#This Row],[TOTAL Tax Revenues Before Assistance Through FY17]:[TOTAL Tax Revenues Before Assistance FY18 and After]])</f>
        <v>7086.3240999999998</v>
      </c>
      <c r="DO165" s="17">
        <v>450.51010000000002</v>
      </c>
      <c r="DP165" s="17">
        <v>3051.3575999999998</v>
      </c>
      <c r="DQ165" s="17">
        <v>3168.8400999999999</v>
      </c>
      <c r="DR165" s="20">
        <f>SUM(Table2[[#This Row],[TOTAL Tax Revenues Net of Assistance Recapture and Penalty Through FY17]:[TOTAL Tax Revenues Net of Assistance Recapture and Penalty FY18 and After]])</f>
        <v>6220.1976999999997</v>
      </c>
      <c r="DS165" s="20">
        <v>0</v>
      </c>
      <c r="DT165" s="20">
        <v>0</v>
      </c>
      <c r="DU165" s="20">
        <v>0</v>
      </c>
      <c r="DV165" s="20">
        <v>0</v>
      </c>
      <c r="DW165" s="15">
        <v>45</v>
      </c>
      <c r="DX165" s="15">
        <v>0</v>
      </c>
      <c r="DY165" s="15">
        <v>0</v>
      </c>
      <c r="DZ165" s="15">
        <v>0</v>
      </c>
      <c r="EA165" s="15">
        <v>17</v>
      </c>
      <c r="EB165" s="15">
        <v>0</v>
      </c>
      <c r="EC165" s="15">
        <v>0</v>
      </c>
      <c r="ED165" s="15">
        <v>0</v>
      </c>
      <c r="EE165" s="15">
        <v>37.78</v>
      </c>
      <c r="EF165" s="15">
        <v>0</v>
      </c>
      <c r="EG165" s="15">
        <v>0</v>
      </c>
      <c r="EH165" s="15">
        <v>0</v>
      </c>
      <c r="EI165" s="15">
        <f>SUM(Table2[[#This Row],[Total Industrial Employees FY17]:[Total Other Employees FY17]])</f>
        <v>45</v>
      </c>
      <c r="EJ165" s="15">
        <f>SUM(Table2[[#This Row],[Number of Industrial Employees Earning More than Living Wage FY17]:[Number of Other Employees Earning More than Living Wage FY17]])</f>
        <v>17</v>
      </c>
      <c r="EK165" s="15">
        <v>37.777777777777779</v>
      </c>
    </row>
    <row r="166" spans="1:141" x14ac:dyDescent="0.2">
      <c r="A166" s="6">
        <v>93455</v>
      </c>
      <c r="B166" s="6" t="s">
        <v>576</v>
      </c>
      <c r="C166" s="7" t="s">
        <v>577</v>
      </c>
      <c r="D166" s="7" t="s">
        <v>12</v>
      </c>
      <c r="E166" s="33">
        <v>19</v>
      </c>
      <c r="F166" s="8" t="s">
        <v>2246</v>
      </c>
      <c r="G166" s="41" t="s">
        <v>1863</v>
      </c>
      <c r="H166" s="35">
        <v>37500</v>
      </c>
      <c r="I166" s="35">
        <v>35162</v>
      </c>
      <c r="J166" s="39" t="s">
        <v>3256</v>
      </c>
      <c r="K166" s="11" t="s">
        <v>2453</v>
      </c>
      <c r="L166" s="13" t="s">
        <v>2864</v>
      </c>
      <c r="M166" s="13" t="s">
        <v>2865</v>
      </c>
      <c r="N166" s="23">
        <v>5016000</v>
      </c>
      <c r="O166" s="6" t="s">
        <v>2458</v>
      </c>
      <c r="P166" s="15">
        <v>0</v>
      </c>
      <c r="Q166" s="15">
        <v>0</v>
      </c>
      <c r="R166" s="15">
        <v>29</v>
      </c>
      <c r="S166" s="15">
        <v>0</v>
      </c>
      <c r="T166" s="15">
        <v>0</v>
      </c>
      <c r="U166" s="15">
        <v>29</v>
      </c>
      <c r="V166" s="15">
        <v>29</v>
      </c>
      <c r="W166" s="15">
        <v>0</v>
      </c>
      <c r="X166" s="15">
        <v>0</v>
      </c>
      <c r="Y166" s="15">
        <v>0</v>
      </c>
      <c r="Z166" s="15">
        <v>5</v>
      </c>
      <c r="AA166" s="15">
        <v>52</v>
      </c>
      <c r="AB166" s="15">
        <v>0</v>
      </c>
      <c r="AC166" s="15">
        <v>0</v>
      </c>
      <c r="AD166" s="15">
        <v>0</v>
      </c>
      <c r="AE166" s="15">
        <v>0</v>
      </c>
      <c r="AF166" s="15">
        <v>52</v>
      </c>
      <c r="AG166" s="15" t="s">
        <v>1860</v>
      </c>
      <c r="AH166" s="15" t="s">
        <v>1861</v>
      </c>
      <c r="AI166" s="17">
        <v>144.45259999999999</v>
      </c>
      <c r="AJ166" s="17">
        <v>435.27910000000003</v>
      </c>
      <c r="AK166" s="17">
        <v>1542.2511999999999</v>
      </c>
      <c r="AL166" s="17">
        <f>SUM(Table2[[#This Row],[Company Direct Land Through FY17]:[Company Direct Land FY18 and After]])</f>
        <v>1977.5302999999999</v>
      </c>
      <c r="AM166" s="17">
        <v>135.44640000000001</v>
      </c>
      <c r="AN166" s="17">
        <v>500.89920000000001</v>
      </c>
      <c r="AO166" s="17">
        <v>1446.096</v>
      </c>
      <c r="AP166" s="18">
        <f>SUM(Table2[[#This Row],[Company Direct Building Through FY17]:[Company Direct Building FY18 and After]])</f>
        <v>1946.9952000000001</v>
      </c>
      <c r="AQ166" s="17">
        <v>0</v>
      </c>
      <c r="AR166" s="17">
        <v>25.918800000000001</v>
      </c>
      <c r="AS166" s="17">
        <v>0</v>
      </c>
      <c r="AT166" s="18">
        <f>SUM(Table2[[#This Row],[Mortgage Recording Tax Through FY17]:[Mortgage Recording Tax FY18 and After]])</f>
        <v>25.918800000000001</v>
      </c>
      <c r="AU166" s="17">
        <v>45.3262</v>
      </c>
      <c r="AV166" s="17">
        <v>121.04900000000001</v>
      </c>
      <c r="AW166" s="17">
        <v>483.9255</v>
      </c>
      <c r="AX166" s="18">
        <f>SUM(Table2[[#This Row],[Pilot Savings Through FY17]:[Pilot Savings FY18 and After]])</f>
        <v>604.97450000000003</v>
      </c>
      <c r="AY166" s="17">
        <v>0</v>
      </c>
      <c r="AZ166" s="17">
        <v>25.918800000000001</v>
      </c>
      <c r="BA166" s="17">
        <v>0</v>
      </c>
      <c r="BB166" s="18">
        <f>SUM(Table2[[#This Row],[Mortgage Recording Tax Exemption Through FY17]:[Mortgage Recording Tax Exemption FY18 and After]])</f>
        <v>25.918800000000001</v>
      </c>
      <c r="BC166" s="17">
        <v>29.358699999999999</v>
      </c>
      <c r="BD166" s="17">
        <v>331.93340000000001</v>
      </c>
      <c r="BE166" s="17">
        <v>313.44819999999999</v>
      </c>
      <c r="BF166" s="18">
        <f>SUM(Table2[[#This Row],[Indirect and Induced Land Through FY17]:[Indirect and Induced Land FY18 and After]])</f>
        <v>645.38159999999993</v>
      </c>
      <c r="BG166" s="17">
        <v>54.523299999999999</v>
      </c>
      <c r="BH166" s="17">
        <v>616.44820000000004</v>
      </c>
      <c r="BI166" s="17">
        <v>582.11890000000005</v>
      </c>
      <c r="BJ166" s="18">
        <f>SUM(Table2[[#This Row],[Indirect and Induced Building Through FY17]:[Indirect and Induced Building FY18 and After]])</f>
        <v>1198.5671000000002</v>
      </c>
      <c r="BK166" s="17">
        <v>318.45479999999998</v>
      </c>
      <c r="BL166" s="17">
        <v>1763.5109</v>
      </c>
      <c r="BM166" s="17">
        <v>3399.9888000000001</v>
      </c>
      <c r="BN166" s="18">
        <f>SUM(Table2[[#This Row],[TOTAL Real Property Related Taxes Through FY17]:[TOTAL Real Property Related Taxes FY18 and After]])</f>
        <v>5163.4997000000003</v>
      </c>
      <c r="BO166" s="17">
        <v>213.65600000000001</v>
      </c>
      <c r="BP166" s="17">
        <v>2352.1381000000001</v>
      </c>
      <c r="BQ166" s="17">
        <v>2281.1042000000002</v>
      </c>
      <c r="BR166" s="18">
        <f>SUM(Table2[[#This Row],[Company Direct Through FY17]:[Company Direct FY18 and After]])</f>
        <v>4633.2422999999999</v>
      </c>
      <c r="BS166" s="17">
        <v>0</v>
      </c>
      <c r="BT166" s="17">
        <v>18.0365</v>
      </c>
      <c r="BU166" s="17">
        <v>0</v>
      </c>
      <c r="BV166" s="18">
        <f>SUM(Table2[[#This Row],[Sales Tax Exemption Through FY17]:[Sales Tax Exemption FY18 and After]])</f>
        <v>18.0365</v>
      </c>
      <c r="BW166" s="17">
        <v>0</v>
      </c>
      <c r="BX166" s="17">
        <v>0</v>
      </c>
      <c r="BY166" s="17">
        <v>0</v>
      </c>
      <c r="BZ166" s="17">
        <f>SUM(Table2[[#This Row],[Energy Tax Savings Through FY17]:[Energy Tax Savings FY18 and After]])</f>
        <v>0</v>
      </c>
      <c r="CA166" s="17">
        <v>0</v>
      </c>
      <c r="CB166" s="17">
        <v>0</v>
      </c>
      <c r="CC166" s="17">
        <v>0</v>
      </c>
      <c r="CD166" s="18">
        <f>SUM(Table2[[#This Row],[Tax Exempt Bond Savings Through FY17]:[Tax Exempt Bond Savings FY18 and After]])</f>
        <v>0</v>
      </c>
      <c r="CE166" s="17">
        <v>92.313199999999995</v>
      </c>
      <c r="CF166" s="17">
        <v>1089.2596000000001</v>
      </c>
      <c r="CG166" s="17">
        <v>985.58429999999998</v>
      </c>
      <c r="CH166" s="18">
        <f>SUM(Table2[[#This Row],[Indirect and Induced Through FY17]:[Indirect and Induced FY18 and After]])</f>
        <v>2074.8438999999998</v>
      </c>
      <c r="CI166" s="17">
        <v>305.9692</v>
      </c>
      <c r="CJ166" s="17">
        <v>3423.3611999999998</v>
      </c>
      <c r="CK166" s="17">
        <v>3266.6885000000002</v>
      </c>
      <c r="CL166" s="18">
        <f>SUM(Table2[[#This Row],[TOTAL Income Consumption Use Taxes Through FY17]:[TOTAL Income Consumption Use Taxes FY18 and After]])</f>
        <v>6690.0496999999996</v>
      </c>
      <c r="CM166" s="17">
        <v>45.3262</v>
      </c>
      <c r="CN166" s="17">
        <v>165.0043</v>
      </c>
      <c r="CO166" s="17">
        <v>483.9255</v>
      </c>
      <c r="CP166" s="18">
        <f>SUM(Table2[[#This Row],[Assistance Provided Through FY17]:[Assistance Provided FY18 and After]])</f>
        <v>648.9298</v>
      </c>
      <c r="CQ166" s="17">
        <v>0</v>
      </c>
      <c r="CR166" s="17">
        <v>0</v>
      </c>
      <c r="CS166" s="17">
        <v>0</v>
      </c>
      <c r="CT166" s="18">
        <f>SUM(Table2[[#This Row],[Recapture Cancellation Reduction Amount Through FY17]:[Recapture Cancellation Reduction Amount FY18 and After]])</f>
        <v>0</v>
      </c>
      <c r="CU166" s="17">
        <v>0</v>
      </c>
      <c r="CV166" s="17">
        <v>0</v>
      </c>
      <c r="CW166" s="17">
        <v>0</v>
      </c>
      <c r="CX166" s="18">
        <f>SUM(Table2[[#This Row],[Penalty Paid Through FY17]:[Penalty Paid FY18 and After]])</f>
        <v>0</v>
      </c>
      <c r="CY166" s="17">
        <v>45.3262</v>
      </c>
      <c r="CZ166" s="17">
        <v>165.0043</v>
      </c>
      <c r="DA166" s="17">
        <v>483.9255</v>
      </c>
      <c r="DB166" s="18">
        <f>SUM(Table2[[#This Row],[TOTAL Assistance Net of Recapture Penalties Through FY17]:[TOTAL Assistance Net of Recapture Penalties FY18 and After]])</f>
        <v>648.9298</v>
      </c>
      <c r="DC166" s="17">
        <v>493.55500000000001</v>
      </c>
      <c r="DD166" s="17">
        <v>3314.2352000000001</v>
      </c>
      <c r="DE166" s="17">
        <v>5269.4513999999999</v>
      </c>
      <c r="DF166" s="18">
        <f>SUM(Table2[[#This Row],[Company Direct Tax Revenue Before Assistance Through FY17]:[Company Direct Tax Revenue Before Assistance FY18 and After]])</f>
        <v>8583.6866000000009</v>
      </c>
      <c r="DG166" s="17">
        <v>176.1952</v>
      </c>
      <c r="DH166" s="17">
        <v>2037.6412</v>
      </c>
      <c r="DI166" s="17">
        <v>1881.1514</v>
      </c>
      <c r="DJ166" s="18">
        <f>SUM(Table2[[#This Row],[Indirect and Induced Tax Revenues Through FY17]:[Indirect and Induced Tax Revenues FY18 and After]])</f>
        <v>3918.7925999999998</v>
      </c>
      <c r="DK166" s="17">
        <v>669.75019999999995</v>
      </c>
      <c r="DL166" s="17">
        <v>5351.8764000000001</v>
      </c>
      <c r="DM166" s="17">
        <v>7150.6027999999997</v>
      </c>
      <c r="DN166" s="17">
        <f>SUM(Table2[[#This Row],[TOTAL Tax Revenues Before Assistance Through FY17]:[TOTAL Tax Revenues Before Assistance FY18 and After]])</f>
        <v>12502.4792</v>
      </c>
      <c r="DO166" s="17">
        <v>624.42399999999998</v>
      </c>
      <c r="DP166" s="17">
        <v>5186.8720999999996</v>
      </c>
      <c r="DQ166" s="17">
        <v>6666.6773000000003</v>
      </c>
      <c r="DR166" s="20">
        <f>SUM(Table2[[#This Row],[TOTAL Tax Revenues Net of Assistance Recapture and Penalty Through FY17]:[TOTAL Tax Revenues Net of Assistance Recapture and Penalty FY18 and After]])</f>
        <v>11853.5494</v>
      </c>
      <c r="DS166" s="20">
        <v>0</v>
      </c>
      <c r="DT166" s="20">
        <v>0</v>
      </c>
      <c r="DU166" s="20">
        <v>0</v>
      </c>
      <c r="DV166" s="20">
        <v>0</v>
      </c>
      <c r="DW166" s="15">
        <v>8</v>
      </c>
      <c r="DX166" s="15">
        <v>0</v>
      </c>
      <c r="DY166" s="15">
        <v>0</v>
      </c>
      <c r="DZ166" s="15">
        <v>21</v>
      </c>
      <c r="EA166" s="15">
        <v>8</v>
      </c>
      <c r="EB166" s="15">
        <v>0</v>
      </c>
      <c r="EC166" s="15">
        <v>0</v>
      </c>
      <c r="ED166" s="15">
        <v>21</v>
      </c>
      <c r="EE166" s="15">
        <v>100</v>
      </c>
      <c r="EF166" s="15">
        <v>0</v>
      </c>
      <c r="EG166" s="15">
        <v>0</v>
      </c>
      <c r="EH166" s="15">
        <v>100</v>
      </c>
      <c r="EI166" s="15">
        <f>SUM(Table2[[#This Row],[Total Industrial Employees FY17]:[Total Other Employees FY17]])</f>
        <v>29</v>
      </c>
      <c r="EJ166" s="15">
        <f>SUM(Table2[[#This Row],[Number of Industrial Employees Earning More than Living Wage FY17]:[Number of Other Employees Earning More than Living Wage FY17]])</f>
        <v>29</v>
      </c>
      <c r="EK166" s="15">
        <v>100</v>
      </c>
    </row>
    <row r="167" spans="1:141" x14ac:dyDescent="0.2">
      <c r="A167" s="6">
        <v>93288</v>
      </c>
      <c r="B167" s="6" t="s">
        <v>504</v>
      </c>
      <c r="C167" s="7" t="s">
        <v>505</v>
      </c>
      <c r="D167" s="7" t="s">
        <v>9</v>
      </c>
      <c r="E167" s="33">
        <v>42</v>
      </c>
      <c r="F167" s="8" t="s">
        <v>2198</v>
      </c>
      <c r="G167" s="41" t="s">
        <v>1932</v>
      </c>
      <c r="H167" s="35">
        <v>50000</v>
      </c>
      <c r="I167" s="35">
        <v>42734</v>
      </c>
      <c r="J167" s="39" t="s">
        <v>3313</v>
      </c>
      <c r="K167" s="11" t="s">
        <v>2453</v>
      </c>
      <c r="L167" s="13" t="s">
        <v>2808</v>
      </c>
      <c r="M167" s="13" t="s">
        <v>2774</v>
      </c>
      <c r="N167" s="23">
        <v>5500000</v>
      </c>
      <c r="O167" s="6" t="s">
        <v>2458</v>
      </c>
      <c r="P167" s="15">
        <v>19</v>
      </c>
      <c r="Q167" s="15">
        <v>0</v>
      </c>
      <c r="R167" s="15">
        <v>21</v>
      </c>
      <c r="S167" s="15">
        <v>0</v>
      </c>
      <c r="T167" s="15">
        <v>0</v>
      </c>
      <c r="U167" s="15">
        <v>40</v>
      </c>
      <c r="V167" s="15">
        <v>30</v>
      </c>
      <c r="W167" s="15">
        <v>0</v>
      </c>
      <c r="X167" s="15">
        <v>0</v>
      </c>
      <c r="Y167" s="15">
        <v>0</v>
      </c>
      <c r="Z167" s="15">
        <v>34</v>
      </c>
      <c r="AA167" s="15">
        <v>98</v>
      </c>
      <c r="AB167" s="15">
        <v>0</v>
      </c>
      <c r="AC167" s="15">
        <v>0</v>
      </c>
      <c r="AD167" s="15">
        <v>0</v>
      </c>
      <c r="AE167" s="15">
        <v>0</v>
      </c>
      <c r="AF167" s="15">
        <v>98</v>
      </c>
      <c r="AG167" s="15" t="s">
        <v>1861</v>
      </c>
      <c r="AH167" s="15" t="s">
        <v>1861</v>
      </c>
      <c r="AI167" s="17">
        <v>45.265500000000003</v>
      </c>
      <c r="AJ167" s="17">
        <v>287.63299999999998</v>
      </c>
      <c r="AK167" s="17">
        <v>338.29180000000002</v>
      </c>
      <c r="AL167" s="17">
        <f>SUM(Table2[[#This Row],[Company Direct Land Through FY17]:[Company Direct Land FY18 and After]])</f>
        <v>625.9248</v>
      </c>
      <c r="AM167" s="17">
        <v>58.573599999999999</v>
      </c>
      <c r="AN167" s="17">
        <v>458.82249999999999</v>
      </c>
      <c r="AO167" s="17">
        <v>437.75069999999999</v>
      </c>
      <c r="AP167" s="18">
        <f>SUM(Table2[[#This Row],[Company Direct Building Through FY17]:[Company Direct Building FY18 and After]])</f>
        <v>896.57320000000004</v>
      </c>
      <c r="AQ167" s="17">
        <v>0</v>
      </c>
      <c r="AR167" s="17">
        <v>71.456000000000003</v>
      </c>
      <c r="AS167" s="17">
        <v>0</v>
      </c>
      <c r="AT167" s="18">
        <f>SUM(Table2[[#This Row],[Mortgage Recording Tax Through FY17]:[Mortgage Recording Tax FY18 and After]])</f>
        <v>71.456000000000003</v>
      </c>
      <c r="AU167" s="17">
        <v>48.710099999999997</v>
      </c>
      <c r="AV167" s="17">
        <v>369.97390000000001</v>
      </c>
      <c r="AW167" s="17">
        <v>364.03620000000001</v>
      </c>
      <c r="AX167" s="18">
        <f>SUM(Table2[[#This Row],[Pilot Savings Through FY17]:[Pilot Savings FY18 and After]])</f>
        <v>734.01009999999997</v>
      </c>
      <c r="AY167" s="17">
        <v>0</v>
      </c>
      <c r="AZ167" s="17">
        <v>71.456000000000003</v>
      </c>
      <c r="BA167" s="17">
        <v>0</v>
      </c>
      <c r="BB167" s="18">
        <f>SUM(Table2[[#This Row],[Mortgage Recording Tax Exemption Through FY17]:[Mortgage Recording Tax Exemption FY18 and After]])</f>
        <v>71.456000000000003</v>
      </c>
      <c r="BC167" s="17">
        <v>49.096499999999999</v>
      </c>
      <c r="BD167" s="17">
        <v>639.04369999999994</v>
      </c>
      <c r="BE167" s="17">
        <v>366.9239</v>
      </c>
      <c r="BF167" s="18">
        <f>SUM(Table2[[#This Row],[Indirect and Induced Land Through FY17]:[Indirect and Induced Land FY18 and After]])</f>
        <v>1005.9675999999999</v>
      </c>
      <c r="BG167" s="17">
        <v>91.179100000000005</v>
      </c>
      <c r="BH167" s="17">
        <v>1186.7954</v>
      </c>
      <c r="BI167" s="17">
        <v>681.42930000000001</v>
      </c>
      <c r="BJ167" s="18">
        <f>SUM(Table2[[#This Row],[Indirect and Induced Building Through FY17]:[Indirect and Induced Building FY18 and After]])</f>
        <v>1868.2247</v>
      </c>
      <c r="BK167" s="17">
        <v>195.40459999999999</v>
      </c>
      <c r="BL167" s="17">
        <v>2202.3207000000002</v>
      </c>
      <c r="BM167" s="17">
        <v>1460.3595</v>
      </c>
      <c r="BN167" s="18">
        <f>SUM(Table2[[#This Row],[TOTAL Real Property Related Taxes Through FY17]:[TOTAL Real Property Related Taxes FY18 and After]])</f>
        <v>3662.6802000000002</v>
      </c>
      <c r="BO167" s="17">
        <v>255.11510000000001</v>
      </c>
      <c r="BP167" s="17">
        <v>3615.0079999999998</v>
      </c>
      <c r="BQ167" s="17">
        <v>1906.6070999999999</v>
      </c>
      <c r="BR167" s="18">
        <f>SUM(Table2[[#This Row],[Company Direct Through FY17]:[Company Direct FY18 and After]])</f>
        <v>5521.6151</v>
      </c>
      <c r="BS167" s="17">
        <v>0</v>
      </c>
      <c r="BT167" s="17">
        <v>4.9010999999999996</v>
      </c>
      <c r="BU167" s="17">
        <v>0</v>
      </c>
      <c r="BV167" s="18">
        <f>SUM(Table2[[#This Row],[Sales Tax Exemption Through FY17]:[Sales Tax Exemption FY18 and After]])</f>
        <v>4.9010999999999996</v>
      </c>
      <c r="BW167" s="17">
        <v>0</v>
      </c>
      <c r="BX167" s="17">
        <v>0</v>
      </c>
      <c r="BY167" s="17">
        <v>0</v>
      </c>
      <c r="BZ167" s="17">
        <f>SUM(Table2[[#This Row],[Energy Tax Savings Through FY17]:[Energy Tax Savings FY18 and After]])</f>
        <v>0</v>
      </c>
      <c r="CA167" s="17">
        <v>0</v>
      </c>
      <c r="CB167" s="17">
        <v>0</v>
      </c>
      <c r="CC167" s="17">
        <v>0</v>
      </c>
      <c r="CD167" s="18">
        <f>SUM(Table2[[#This Row],[Tax Exempt Bond Savings Through FY17]:[Tax Exempt Bond Savings FY18 and After]])</f>
        <v>0</v>
      </c>
      <c r="CE167" s="17">
        <v>168.0635</v>
      </c>
      <c r="CF167" s="17">
        <v>2476.5383999999999</v>
      </c>
      <c r="CG167" s="17">
        <v>1256.0252</v>
      </c>
      <c r="CH167" s="18">
        <f>SUM(Table2[[#This Row],[Indirect and Induced Through FY17]:[Indirect and Induced FY18 and After]])</f>
        <v>3732.5636</v>
      </c>
      <c r="CI167" s="17">
        <v>423.17860000000002</v>
      </c>
      <c r="CJ167" s="17">
        <v>6086.6453000000001</v>
      </c>
      <c r="CK167" s="17">
        <v>3162.6323000000002</v>
      </c>
      <c r="CL167" s="18">
        <f>SUM(Table2[[#This Row],[TOTAL Income Consumption Use Taxes Through FY17]:[TOTAL Income Consumption Use Taxes FY18 and After]])</f>
        <v>9249.2776000000013</v>
      </c>
      <c r="CM167" s="17">
        <v>48.710099999999997</v>
      </c>
      <c r="CN167" s="17">
        <v>446.33100000000002</v>
      </c>
      <c r="CO167" s="17">
        <v>364.03620000000001</v>
      </c>
      <c r="CP167" s="18">
        <f>SUM(Table2[[#This Row],[Assistance Provided Through FY17]:[Assistance Provided FY18 and After]])</f>
        <v>810.36720000000003</v>
      </c>
      <c r="CQ167" s="17">
        <v>0</v>
      </c>
      <c r="CR167" s="17">
        <v>0</v>
      </c>
      <c r="CS167" s="17">
        <v>0</v>
      </c>
      <c r="CT167" s="18">
        <f>SUM(Table2[[#This Row],[Recapture Cancellation Reduction Amount Through FY17]:[Recapture Cancellation Reduction Amount FY18 and After]])</f>
        <v>0</v>
      </c>
      <c r="CU167" s="17">
        <v>0</v>
      </c>
      <c r="CV167" s="17">
        <v>0</v>
      </c>
      <c r="CW167" s="17">
        <v>0</v>
      </c>
      <c r="CX167" s="18">
        <f>SUM(Table2[[#This Row],[Penalty Paid Through FY17]:[Penalty Paid FY18 and After]])</f>
        <v>0</v>
      </c>
      <c r="CY167" s="17">
        <v>48.710099999999997</v>
      </c>
      <c r="CZ167" s="17">
        <v>446.33100000000002</v>
      </c>
      <c r="DA167" s="17">
        <v>364.03620000000001</v>
      </c>
      <c r="DB167" s="18">
        <f>SUM(Table2[[#This Row],[TOTAL Assistance Net of Recapture Penalties Through FY17]:[TOTAL Assistance Net of Recapture Penalties FY18 and After]])</f>
        <v>810.36720000000003</v>
      </c>
      <c r="DC167" s="17">
        <v>358.95420000000001</v>
      </c>
      <c r="DD167" s="17">
        <v>4432.9195</v>
      </c>
      <c r="DE167" s="17">
        <v>2682.6496000000002</v>
      </c>
      <c r="DF167" s="18">
        <f>SUM(Table2[[#This Row],[Company Direct Tax Revenue Before Assistance Through FY17]:[Company Direct Tax Revenue Before Assistance FY18 and After]])</f>
        <v>7115.5691000000006</v>
      </c>
      <c r="DG167" s="17">
        <v>308.33909999999997</v>
      </c>
      <c r="DH167" s="17">
        <v>4302.3774999999996</v>
      </c>
      <c r="DI167" s="17">
        <v>2304.3784000000001</v>
      </c>
      <c r="DJ167" s="18">
        <f>SUM(Table2[[#This Row],[Indirect and Induced Tax Revenues Through FY17]:[Indirect and Induced Tax Revenues FY18 and After]])</f>
        <v>6606.7559000000001</v>
      </c>
      <c r="DK167" s="17">
        <v>667.29330000000004</v>
      </c>
      <c r="DL167" s="17">
        <v>8735.2970000000005</v>
      </c>
      <c r="DM167" s="17">
        <v>4987.0280000000002</v>
      </c>
      <c r="DN167" s="17">
        <f>SUM(Table2[[#This Row],[TOTAL Tax Revenues Before Assistance Through FY17]:[TOTAL Tax Revenues Before Assistance FY18 and After]])</f>
        <v>13722.325000000001</v>
      </c>
      <c r="DO167" s="17">
        <v>618.58320000000003</v>
      </c>
      <c r="DP167" s="17">
        <v>8288.9660000000003</v>
      </c>
      <c r="DQ167" s="17">
        <v>4622.9917999999998</v>
      </c>
      <c r="DR167" s="20">
        <f>SUM(Table2[[#This Row],[TOTAL Tax Revenues Net of Assistance Recapture and Penalty Through FY17]:[TOTAL Tax Revenues Net of Assistance Recapture and Penalty FY18 and After]])</f>
        <v>12911.9578</v>
      </c>
      <c r="DS167" s="20">
        <v>0</v>
      </c>
      <c r="DT167" s="20">
        <v>0</v>
      </c>
      <c r="DU167" s="20">
        <v>0</v>
      </c>
      <c r="DV167" s="20">
        <v>0</v>
      </c>
      <c r="DW167" s="15">
        <v>0</v>
      </c>
      <c r="DX167" s="15">
        <v>0</v>
      </c>
      <c r="DY167" s="15">
        <v>0</v>
      </c>
      <c r="DZ167" s="15">
        <v>40</v>
      </c>
      <c r="EA167" s="15">
        <v>0</v>
      </c>
      <c r="EB167" s="15">
        <v>0</v>
      </c>
      <c r="EC167" s="15">
        <v>0</v>
      </c>
      <c r="ED167" s="15">
        <v>15</v>
      </c>
      <c r="EE167" s="15">
        <v>0</v>
      </c>
      <c r="EF167" s="15">
        <v>0</v>
      </c>
      <c r="EG167" s="15">
        <v>0</v>
      </c>
      <c r="EH167" s="15">
        <v>37.5</v>
      </c>
      <c r="EI167" s="15">
        <f>SUM(Table2[[#This Row],[Total Industrial Employees FY17]:[Total Other Employees FY17]])</f>
        <v>40</v>
      </c>
      <c r="EJ167" s="15">
        <f>SUM(Table2[[#This Row],[Number of Industrial Employees Earning More than Living Wage FY17]:[Number of Other Employees Earning More than Living Wage FY17]])</f>
        <v>15</v>
      </c>
      <c r="EK167" s="15">
        <v>37.5</v>
      </c>
    </row>
    <row r="168" spans="1:141" x14ac:dyDescent="0.2">
      <c r="A168" s="6">
        <v>94050</v>
      </c>
      <c r="B168" s="6" t="s">
        <v>1022</v>
      </c>
      <c r="C168" s="7" t="s">
        <v>1056</v>
      </c>
      <c r="D168" s="7" t="s">
        <v>71</v>
      </c>
      <c r="E168" s="33">
        <v>50</v>
      </c>
      <c r="F168" s="8" t="s">
        <v>2376</v>
      </c>
      <c r="G168" s="41" t="s">
        <v>1889</v>
      </c>
      <c r="H168" s="35">
        <v>382031</v>
      </c>
      <c r="I168" s="35">
        <v>4500</v>
      </c>
      <c r="J168" s="39" t="s">
        <v>3225</v>
      </c>
      <c r="K168" s="11" t="s">
        <v>2453</v>
      </c>
      <c r="L168" s="13" t="s">
        <v>3057</v>
      </c>
      <c r="M168" s="13" t="s">
        <v>2955</v>
      </c>
      <c r="N168" s="23">
        <v>7516000</v>
      </c>
      <c r="O168" s="6" t="s">
        <v>2458</v>
      </c>
      <c r="P168" s="15">
        <v>9</v>
      </c>
      <c r="Q168" s="15">
        <v>0</v>
      </c>
      <c r="R168" s="15">
        <v>27</v>
      </c>
      <c r="S168" s="15">
        <v>0</v>
      </c>
      <c r="T168" s="15">
        <v>0</v>
      </c>
      <c r="U168" s="15">
        <v>36</v>
      </c>
      <c r="V168" s="15">
        <v>31</v>
      </c>
      <c r="W168" s="15">
        <v>0</v>
      </c>
      <c r="X168" s="15">
        <v>0</v>
      </c>
      <c r="Y168" s="15">
        <v>30</v>
      </c>
      <c r="Z168" s="15">
        <v>15</v>
      </c>
      <c r="AA168" s="15">
        <v>100</v>
      </c>
      <c r="AB168" s="15">
        <v>0</v>
      </c>
      <c r="AC168" s="15">
        <v>0</v>
      </c>
      <c r="AD168" s="15">
        <v>0</v>
      </c>
      <c r="AE168" s="15">
        <v>0</v>
      </c>
      <c r="AF168" s="15">
        <v>100</v>
      </c>
      <c r="AG168" s="15" t="s">
        <v>1860</v>
      </c>
      <c r="AH168" s="15" t="s">
        <v>1861</v>
      </c>
      <c r="AI168" s="17">
        <v>134.4376</v>
      </c>
      <c r="AJ168" s="17">
        <v>270.5677</v>
      </c>
      <c r="AK168" s="17">
        <v>2029.9168</v>
      </c>
      <c r="AL168" s="17">
        <f>SUM(Table2[[#This Row],[Company Direct Land Through FY17]:[Company Direct Land FY18 and After]])</f>
        <v>2300.4845</v>
      </c>
      <c r="AM168" s="17">
        <v>30.096800000000002</v>
      </c>
      <c r="AN168" s="17">
        <v>307.98230000000001</v>
      </c>
      <c r="AO168" s="17">
        <v>454.44170000000003</v>
      </c>
      <c r="AP168" s="18">
        <f>SUM(Table2[[#This Row],[Company Direct Building Through FY17]:[Company Direct Building FY18 and After]])</f>
        <v>762.42399999999998</v>
      </c>
      <c r="AQ168" s="17">
        <v>0</v>
      </c>
      <c r="AR168" s="17">
        <v>57.000799999999998</v>
      </c>
      <c r="AS168" s="17">
        <v>0</v>
      </c>
      <c r="AT168" s="18">
        <f>SUM(Table2[[#This Row],[Mortgage Recording Tax Through FY17]:[Mortgage Recording Tax FY18 and After]])</f>
        <v>57.000799999999998</v>
      </c>
      <c r="AU168" s="17">
        <v>141.09020000000001</v>
      </c>
      <c r="AV168" s="17">
        <v>259.2525</v>
      </c>
      <c r="AW168" s="17">
        <v>2130.3670999999999</v>
      </c>
      <c r="AX168" s="18">
        <f>SUM(Table2[[#This Row],[Pilot Savings Through FY17]:[Pilot Savings FY18 and After]])</f>
        <v>2389.6196</v>
      </c>
      <c r="AY168" s="17">
        <v>0</v>
      </c>
      <c r="AZ168" s="17">
        <v>57.000799999999998</v>
      </c>
      <c r="BA168" s="17">
        <v>0</v>
      </c>
      <c r="BB168" s="18">
        <f>SUM(Table2[[#This Row],[Mortgage Recording Tax Exemption Through FY17]:[Mortgage Recording Tax Exemption FY18 and After]])</f>
        <v>57.000799999999998</v>
      </c>
      <c r="BC168" s="17">
        <v>28.003799999999998</v>
      </c>
      <c r="BD168" s="17">
        <v>75.270499999999998</v>
      </c>
      <c r="BE168" s="17">
        <v>422.83640000000003</v>
      </c>
      <c r="BF168" s="18">
        <f>SUM(Table2[[#This Row],[Indirect and Induced Land Through FY17]:[Indirect and Induced Land FY18 and After]])</f>
        <v>498.1069</v>
      </c>
      <c r="BG168" s="17">
        <v>52.006999999999998</v>
      </c>
      <c r="BH168" s="17">
        <v>139.78829999999999</v>
      </c>
      <c r="BI168" s="17">
        <v>785.26959999999997</v>
      </c>
      <c r="BJ168" s="18">
        <f>SUM(Table2[[#This Row],[Indirect and Induced Building Through FY17]:[Indirect and Induced Building FY18 and After]])</f>
        <v>925.05790000000002</v>
      </c>
      <c r="BK168" s="17">
        <v>103.455</v>
      </c>
      <c r="BL168" s="17">
        <v>534.35630000000003</v>
      </c>
      <c r="BM168" s="17">
        <v>1562.0974000000001</v>
      </c>
      <c r="BN168" s="18">
        <f>SUM(Table2[[#This Row],[TOTAL Real Property Related Taxes Through FY17]:[TOTAL Real Property Related Taxes FY18 and After]])</f>
        <v>2096.4537</v>
      </c>
      <c r="BO168" s="17">
        <v>126.9979</v>
      </c>
      <c r="BP168" s="17">
        <v>348.053</v>
      </c>
      <c r="BQ168" s="17">
        <v>1917.5823</v>
      </c>
      <c r="BR168" s="18">
        <f>SUM(Table2[[#This Row],[Company Direct Through FY17]:[Company Direct FY18 and After]])</f>
        <v>2265.6352999999999</v>
      </c>
      <c r="BS168" s="17">
        <v>0</v>
      </c>
      <c r="BT168" s="17">
        <v>0</v>
      </c>
      <c r="BU168" s="17">
        <v>0</v>
      </c>
      <c r="BV168" s="18">
        <f>SUM(Table2[[#This Row],[Sales Tax Exemption Through FY17]:[Sales Tax Exemption FY18 and After]])</f>
        <v>0</v>
      </c>
      <c r="BW168" s="17">
        <v>0</v>
      </c>
      <c r="BX168" s="17">
        <v>0</v>
      </c>
      <c r="BY168" s="17">
        <v>0</v>
      </c>
      <c r="BZ168" s="17">
        <f>SUM(Table2[[#This Row],[Energy Tax Savings Through FY17]:[Energy Tax Savings FY18 and After]])</f>
        <v>0</v>
      </c>
      <c r="CA168" s="17">
        <v>0</v>
      </c>
      <c r="CB168" s="17">
        <v>0</v>
      </c>
      <c r="CC168" s="17">
        <v>0</v>
      </c>
      <c r="CD168" s="18">
        <f>SUM(Table2[[#This Row],[Tax Exempt Bond Savings Through FY17]:[Tax Exempt Bond Savings FY18 and After]])</f>
        <v>0</v>
      </c>
      <c r="CE168" s="17">
        <v>98.68</v>
      </c>
      <c r="CF168" s="17">
        <v>268.95710000000003</v>
      </c>
      <c r="CG168" s="17">
        <v>1489.9996000000001</v>
      </c>
      <c r="CH168" s="18">
        <f>SUM(Table2[[#This Row],[Indirect and Induced Through FY17]:[Indirect and Induced FY18 and After]])</f>
        <v>1758.9567000000002</v>
      </c>
      <c r="CI168" s="17">
        <v>225.67789999999999</v>
      </c>
      <c r="CJ168" s="17">
        <v>617.01009999999997</v>
      </c>
      <c r="CK168" s="17">
        <v>3407.5819000000001</v>
      </c>
      <c r="CL168" s="18">
        <f>SUM(Table2[[#This Row],[TOTAL Income Consumption Use Taxes Through FY17]:[TOTAL Income Consumption Use Taxes FY18 and After]])</f>
        <v>4024.5920000000001</v>
      </c>
      <c r="CM168" s="17">
        <v>141.09020000000001</v>
      </c>
      <c r="CN168" s="17">
        <v>316.25330000000002</v>
      </c>
      <c r="CO168" s="17">
        <v>2130.3670999999999</v>
      </c>
      <c r="CP168" s="18">
        <f>SUM(Table2[[#This Row],[Assistance Provided Through FY17]:[Assistance Provided FY18 and After]])</f>
        <v>2446.6203999999998</v>
      </c>
      <c r="CQ168" s="17">
        <v>0</v>
      </c>
      <c r="CR168" s="17">
        <v>0</v>
      </c>
      <c r="CS168" s="17">
        <v>0</v>
      </c>
      <c r="CT168" s="18">
        <f>SUM(Table2[[#This Row],[Recapture Cancellation Reduction Amount Through FY17]:[Recapture Cancellation Reduction Amount FY18 and After]])</f>
        <v>0</v>
      </c>
      <c r="CU168" s="17">
        <v>0</v>
      </c>
      <c r="CV168" s="17">
        <v>0</v>
      </c>
      <c r="CW168" s="17">
        <v>0</v>
      </c>
      <c r="CX168" s="18">
        <f>SUM(Table2[[#This Row],[Penalty Paid Through FY17]:[Penalty Paid FY18 and After]])</f>
        <v>0</v>
      </c>
      <c r="CY168" s="17">
        <v>141.09020000000001</v>
      </c>
      <c r="CZ168" s="17">
        <v>316.25330000000002</v>
      </c>
      <c r="DA168" s="17">
        <v>2130.3670999999999</v>
      </c>
      <c r="DB168" s="18">
        <f>SUM(Table2[[#This Row],[TOTAL Assistance Net of Recapture Penalties Through FY17]:[TOTAL Assistance Net of Recapture Penalties FY18 and After]])</f>
        <v>2446.6203999999998</v>
      </c>
      <c r="DC168" s="17">
        <v>291.53230000000002</v>
      </c>
      <c r="DD168" s="17">
        <v>983.60379999999998</v>
      </c>
      <c r="DE168" s="17">
        <v>4401.9408000000003</v>
      </c>
      <c r="DF168" s="18">
        <f>SUM(Table2[[#This Row],[Company Direct Tax Revenue Before Assistance Through FY17]:[Company Direct Tax Revenue Before Assistance FY18 and After]])</f>
        <v>5385.5446000000002</v>
      </c>
      <c r="DG168" s="17">
        <v>178.6908</v>
      </c>
      <c r="DH168" s="17">
        <v>484.01589999999999</v>
      </c>
      <c r="DI168" s="17">
        <v>2698.1055999999999</v>
      </c>
      <c r="DJ168" s="18">
        <f>SUM(Table2[[#This Row],[Indirect and Induced Tax Revenues Through FY17]:[Indirect and Induced Tax Revenues FY18 and After]])</f>
        <v>3182.1214999999997</v>
      </c>
      <c r="DK168" s="17">
        <v>470.22309999999999</v>
      </c>
      <c r="DL168" s="17">
        <v>1467.6197</v>
      </c>
      <c r="DM168" s="17">
        <v>7100.0464000000002</v>
      </c>
      <c r="DN168" s="17">
        <f>SUM(Table2[[#This Row],[TOTAL Tax Revenues Before Assistance Through FY17]:[TOTAL Tax Revenues Before Assistance FY18 and After]])</f>
        <v>8567.6661000000004</v>
      </c>
      <c r="DO168" s="17">
        <v>329.13290000000001</v>
      </c>
      <c r="DP168" s="17">
        <v>1151.3664000000001</v>
      </c>
      <c r="DQ168" s="17">
        <v>4969.6792999999998</v>
      </c>
      <c r="DR168" s="20">
        <f>SUM(Table2[[#This Row],[TOTAL Tax Revenues Net of Assistance Recapture and Penalty Through FY17]:[TOTAL Tax Revenues Net of Assistance Recapture and Penalty FY18 and After]])</f>
        <v>6121.0456999999997</v>
      </c>
      <c r="DS168" s="20">
        <v>0</v>
      </c>
      <c r="DT168" s="20">
        <v>0</v>
      </c>
      <c r="DU168" s="20">
        <v>0</v>
      </c>
      <c r="DV168" s="20">
        <v>0</v>
      </c>
      <c r="DW168" s="15">
        <v>0</v>
      </c>
      <c r="DX168" s="15">
        <v>0</v>
      </c>
      <c r="DY168" s="15">
        <v>0</v>
      </c>
      <c r="DZ168" s="15">
        <v>36</v>
      </c>
      <c r="EA168" s="15">
        <v>0</v>
      </c>
      <c r="EB168" s="15">
        <v>0</v>
      </c>
      <c r="EC168" s="15">
        <v>0</v>
      </c>
      <c r="ED168" s="15">
        <v>36</v>
      </c>
      <c r="EE168" s="15">
        <v>0</v>
      </c>
      <c r="EF168" s="15">
        <v>0</v>
      </c>
      <c r="EG168" s="15">
        <v>0</v>
      </c>
      <c r="EH168" s="15">
        <v>100</v>
      </c>
      <c r="EI168" s="15">
        <f>SUM(Table2[[#This Row],[Total Industrial Employees FY17]:[Total Other Employees FY17]])</f>
        <v>36</v>
      </c>
      <c r="EJ168" s="15">
        <f>SUM(Table2[[#This Row],[Number of Industrial Employees Earning More than Living Wage FY17]:[Number of Other Employees Earning More than Living Wage FY17]])</f>
        <v>36</v>
      </c>
      <c r="EK168" s="15">
        <v>100</v>
      </c>
    </row>
    <row r="169" spans="1:141" x14ac:dyDescent="0.2">
      <c r="A169" s="6">
        <v>93972</v>
      </c>
      <c r="B169" s="6" t="s">
        <v>733</v>
      </c>
      <c r="C169" s="7" t="s">
        <v>1753</v>
      </c>
      <c r="D169" s="7" t="s">
        <v>19</v>
      </c>
      <c r="E169" s="33">
        <v>4</v>
      </c>
      <c r="F169" s="8" t="s">
        <v>2346</v>
      </c>
      <c r="G169" s="41" t="s">
        <v>2042</v>
      </c>
      <c r="H169" s="35">
        <v>1611</v>
      </c>
      <c r="I169" s="35">
        <v>4040</v>
      </c>
      <c r="J169" s="39" t="s">
        <v>3204</v>
      </c>
      <c r="K169" s="11" t="s">
        <v>2804</v>
      </c>
      <c r="L169" s="13" t="s">
        <v>3002</v>
      </c>
      <c r="M169" s="13" t="s">
        <v>3003</v>
      </c>
      <c r="N169" s="23">
        <v>7550000</v>
      </c>
      <c r="O169" s="6" t="s">
        <v>2518</v>
      </c>
      <c r="P169" s="15">
        <v>0</v>
      </c>
      <c r="Q169" s="15">
        <v>0</v>
      </c>
      <c r="R169" s="15">
        <v>0</v>
      </c>
      <c r="S169" s="15">
        <v>0</v>
      </c>
      <c r="T169" s="15">
        <v>0</v>
      </c>
      <c r="U169" s="15">
        <v>0</v>
      </c>
      <c r="V169" s="15">
        <v>63</v>
      </c>
      <c r="W169" s="15">
        <v>0</v>
      </c>
      <c r="X169" s="15">
        <v>0</v>
      </c>
      <c r="Y169" s="15">
        <v>0</v>
      </c>
      <c r="Z169" s="15">
        <v>1</v>
      </c>
      <c r="AA169" s="15">
        <v>0</v>
      </c>
      <c r="AB169" s="15">
        <v>0</v>
      </c>
      <c r="AC169" s="15">
        <v>0</v>
      </c>
      <c r="AD169" s="15">
        <v>0</v>
      </c>
      <c r="AE169" s="15">
        <v>0</v>
      </c>
      <c r="AF169" s="15">
        <v>0</v>
      </c>
      <c r="AG169" s="15"/>
      <c r="AH169" s="15"/>
      <c r="AI169" s="17">
        <v>0</v>
      </c>
      <c r="AJ169" s="17">
        <v>0</v>
      </c>
      <c r="AK169" s="17">
        <v>0</v>
      </c>
      <c r="AL169" s="17">
        <f>SUM(Table2[[#This Row],[Company Direct Land Through FY17]:[Company Direct Land FY18 and After]])</f>
        <v>0</v>
      </c>
      <c r="AM169" s="17">
        <v>0</v>
      </c>
      <c r="AN169" s="17">
        <v>0</v>
      </c>
      <c r="AO169" s="17">
        <v>0</v>
      </c>
      <c r="AP169" s="18">
        <f>SUM(Table2[[#This Row],[Company Direct Building Through FY17]:[Company Direct Building FY18 and After]])</f>
        <v>0</v>
      </c>
      <c r="AQ169" s="17">
        <v>0</v>
      </c>
      <c r="AR169" s="17">
        <v>126.4178</v>
      </c>
      <c r="AS169" s="17">
        <v>0</v>
      </c>
      <c r="AT169" s="18">
        <f>SUM(Table2[[#This Row],[Mortgage Recording Tax Through FY17]:[Mortgage Recording Tax FY18 and After]])</f>
        <v>126.4178</v>
      </c>
      <c r="AU169" s="17">
        <v>0</v>
      </c>
      <c r="AV169" s="17">
        <v>0</v>
      </c>
      <c r="AW169" s="17">
        <v>0</v>
      </c>
      <c r="AX169" s="18">
        <f>SUM(Table2[[#This Row],[Pilot Savings Through FY17]:[Pilot Savings FY18 and After]])</f>
        <v>0</v>
      </c>
      <c r="AY169" s="17">
        <v>0</v>
      </c>
      <c r="AZ169" s="17">
        <v>126.4178</v>
      </c>
      <c r="BA169" s="17">
        <v>0</v>
      </c>
      <c r="BB169" s="18">
        <f>SUM(Table2[[#This Row],[Mortgage Recording Tax Exemption Through FY17]:[Mortgage Recording Tax Exemption FY18 and After]])</f>
        <v>126.4178</v>
      </c>
      <c r="BC169" s="17">
        <v>41.950299999999999</v>
      </c>
      <c r="BD169" s="17">
        <v>153.7869</v>
      </c>
      <c r="BE169" s="17">
        <v>473.45429999999999</v>
      </c>
      <c r="BF169" s="18">
        <f>SUM(Table2[[#This Row],[Indirect and Induced Land Through FY17]:[Indirect and Induced Land FY18 and After]])</f>
        <v>627.24119999999994</v>
      </c>
      <c r="BG169" s="17">
        <v>77.907600000000002</v>
      </c>
      <c r="BH169" s="17">
        <v>285.60430000000002</v>
      </c>
      <c r="BI169" s="17">
        <v>879.27020000000005</v>
      </c>
      <c r="BJ169" s="18">
        <f>SUM(Table2[[#This Row],[Indirect and Induced Building Through FY17]:[Indirect and Induced Building FY18 and After]])</f>
        <v>1164.8745000000001</v>
      </c>
      <c r="BK169" s="17">
        <v>119.8579</v>
      </c>
      <c r="BL169" s="17">
        <v>439.39120000000003</v>
      </c>
      <c r="BM169" s="17">
        <v>1352.7245</v>
      </c>
      <c r="BN169" s="18">
        <f>SUM(Table2[[#This Row],[TOTAL Real Property Related Taxes Through FY17]:[TOTAL Real Property Related Taxes FY18 and After]])</f>
        <v>1792.1157000000001</v>
      </c>
      <c r="BO169" s="17">
        <v>104.2291</v>
      </c>
      <c r="BP169" s="17">
        <v>378.18310000000002</v>
      </c>
      <c r="BQ169" s="17">
        <v>1176.3354999999999</v>
      </c>
      <c r="BR169" s="18">
        <f>SUM(Table2[[#This Row],[Company Direct Through FY17]:[Company Direct FY18 and After]])</f>
        <v>1554.5185999999999</v>
      </c>
      <c r="BS169" s="17">
        <v>0</v>
      </c>
      <c r="BT169" s="17">
        <v>0</v>
      </c>
      <c r="BU169" s="17">
        <v>0</v>
      </c>
      <c r="BV169" s="18">
        <f>SUM(Table2[[#This Row],[Sales Tax Exemption Through FY17]:[Sales Tax Exemption FY18 and After]])</f>
        <v>0</v>
      </c>
      <c r="BW169" s="17">
        <v>0</v>
      </c>
      <c r="BX169" s="17">
        <v>0</v>
      </c>
      <c r="BY169" s="17">
        <v>0</v>
      </c>
      <c r="BZ169" s="17">
        <f>SUM(Table2[[#This Row],[Energy Tax Savings Through FY17]:[Energy Tax Savings FY18 and After]])</f>
        <v>0</v>
      </c>
      <c r="CA169" s="17">
        <v>1.4669000000000001</v>
      </c>
      <c r="CB169" s="17">
        <v>8.0498999999999992</v>
      </c>
      <c r="CC169" s="17">
        <v>12.586</v>
      </c>
      <c r="CD169" s="18">
        <f>SUM(Table2[[#This Row],[Tax Exempt Bond Savings Through FY17]:[Tax Exempt Bond Savings FY18 and After]])</f>
        <v>20.635899999999999</v>
      </c>
      <c r="CE169" s="17">
        <v>120.0467</v>
      </c>
      <c r="CF169" s="17">
        <v>443.39949999999999</v>
      </c>
      <c r="CG169" s="17">
        <v>1354.8553999999999</v>
      </c>
      <c r="CH169" s="18">
        <f>SUM(Table2[[#This Row],[Indirect and Induced Through FY17]:[Indirect and Induced FY18 and After]])</f>
        <v>1798.2548999999999</v>
      </c>
      <c r="CI169" s="17">
        <v>222.80889999999999</v>
      </c>
      <c r="CJ169" s="17">
        <v>813.53269999999998</v>
      </c>
      <c r="CK169" s="17">
        <v>2518.6048999999998</v>
      </c>
      <c r="CL169" s="18">
        <f>SUM(Table2[[#This Row],[TOTAL Income Consumption Use Taxes Through FY17]:[TOTAL Income Consumption Use Taxes FY18 and After]])</f>
        <v>3332.1376</v>
      </c>
      <c r="CM169" s="17">
        <v>1.4669000000000001</v>
      </c>
      <c r="CN169" s="17">
        <v>134.46770000000001</v>
      </c>
      <c r="CO169" s="17">
        <v>12.586</v>
      </c>
      <c r="CP169" s="18">
        <f>SUM(Table2[[#This Row],[Assistance Provided Through FY17]:[Assistance Provided FY18 and After]])</f>
        <v>147.05370000000002</v>
      </c>
      <c r="CQ169" s="17">
        <v>284.54219999999998</v>
      </c>
      <c r="CR169" s="17">
        <v>237.22470000000001</v>
      </c>
      <c r="CS169" s="17">
        <v>0</v>
      </c>
      <c r="CT169" s="18">
        <f>SUM(Table2[[#This Row],[Recapture Cancellation Reduction Amount Through FY17]:[Recapture Cancellation Reduction Amount FY18 and After]])</f>
        <v>237.22470000000001</v>
      </c>
      <c r="CU169" s="17">
        <v>0</v>
      </c>
      <c r="CV169" s="17">
        <v>0</v>
      </c>
      <c r="CW169" s="17">
        <v>0</v>
      </c>
      <c r="CX169" s="18">
        <f>SUM(Table2[[#This Row],[Penalty Paid Through FY17]:[Penalty Paid FY18 and After]])</f>
        <v>0</v>
      </c>
      <c r="CY169" s="17">
        <v>-283.07530000000003</v>
      </c>
      <c r="CZ169" s="17">
        <v>-102.75700000000001</v>
      </c>
      <c r="DA169" s="17">
        <v>12.586</v>
      </c>
      <c r="DB169" s="18">
        <f>SUM(Table2[[#This Row],[TOTAL Assistance Net of Recapture Penalties Through FY17]:[TOTAL Assistance Net of Recapture Penalties FY18 and After]])</f>
        <v>-90.171000000000006</v>
      </c>
      <c r="DC169" s="17">
        <v>104.2291</v>
      </c>
      <c r="DD169" s="17">
        <v>504.60090000000002</v>
      </c>
      <c r="DE169" s="17">
        <v>1176.3354999999999</v>
      </c>
      <c r="DF169" s="18">
        <f>SUM(Table2[[#This Row],[Company Direct Tax Revenue Before Assistance Through FY17]:[Company Direct Tax Revenue Before Assistance FY18 and After]])</f>
        <v>1680.9364</v>
      </c>
      <c r="DG169" s="17">
        <v>239.90459999999999</v>
      </c>
      <c r="DH169" s="17">
        <v>882.79070000000002</v>
      </c>
      <c r="DI169" s="17">
        <v>2707.5799000000002</v>
      </c>
      <c r="DJ169" s="18">
        <f>SUM(Table2[[#This Row],[Indirect and Induced Tax Revenues Through FY17]:[Indirect and Induced Tax Revenues FY18 and After]])</f>
        <v>3590.3706000000002</v>
      </c>
      <c r="DK169" s="17">
        <v>344.13369999999998</v>
      </c>
      <c r="DL169" s="17">
        <v>1387.3915999999999</v>
      </c>
      <c r="DM169" s="17">
        <v>3883.9153999999999</v>
      </c>
      <c r="DN169" s="17">
        <f>SUM(Table2[[#This Row],[TOTAL Tax Revenues Before Assistance Through FY17]:[TOTAL Tax Revenues Before Assistance FY18 and After]])</f>
        <v>5271.3069999999998</v>
      </c>
      <c r="DO169" s="17">
        <v>627.20899999999995</v>
      </c>
      <c r="DP169" s="17">
        <v>1490.1486</v>
      </c>
      <c r="DQ169" s="17">
        <v>3871.3294000000001</v>
      </c>
      <c r="DR169" s="20">
        <f>SUM(Table2[[#This Row],[TOTAL Tax Revenues Net of Assistance Recapture and Penalty Through FY17]:[TOTAL Tax Revenues Net of Assistance Recapture and Penalty FY18 and After]])</f>
        <v>5361.4780000000001</v>
      </c>
      <c r="DS169" s="20">
        <v>0</v>
      </c>
      <c r="DT169" s="20">
        <v>0</v>
      </c>
      <c r="DU169" s="20">
        <v>0</v>
      </c>
      <c r="DV169" s="20">
        <v>0</v>
      </c>
      <c r="DW169" s="15">
        <v>0</v>
      </c>
      <c r="DX169" s="15">
        <v>0</v>
      </c>
      <c r="DY169" s="15">
        <v>0</v>
      </c>
      <c r="DZ169" s="15">
        <v>0</v>
      </c>
      <c r="EA169" s="15">
        <v>0</v>
      </c>
      <c r="EB169" s="15">
        <v>0</v>
      </c>
      <c r="EC169" s="15">
        <v>0</v>
      </c>
      <c r="ED169" s="15">
        <v>0</v>
      </c>
      <c r="EE169" s="15">
        <v>0</v>
      </c>
      <c r="EF169" s="15">
        <v>0</v>
      </c>
      <c r="EG169" s="15">
        <v>0</v>
      </c>
      <c r="EH169" s="15">
        <v>0</v>
      </c>
      <c r="EI169" s="15">
        <v>0</v>
      </c>
      <c r="EJ169" s="15">
        <v>0</v>
      </c>
      <c r="EK169" s="15">
        <v>0</v>
      </c>
    </row>
    <row r="170" spans="1:141" x14ac:dyDescent="0.2">
      <c r="A170" s="6">
        <v>93377</v>
      </c>
      <c r="B170" s="6" t="s">
        <v>555</v>
      </c>
      <c r="C170" s="7" t="s">
        <v>556</v>
      </c>
      <c r="D170" s="7" t="s">
        <v>12</v>
      </c>
      <c r="E170" s="33">
        <v>27</v>
      </c>
      <c r="F170" s="8" t="s">
        <v>2224</v>
      </c>
      <c r="G170" s="41" t="s">
        <v>2225</v>
      </c>
      <c r="H170" s="35">
        <v>30269</v>
      </c>
      <c r="I170" s="35">
        <v>29514</v>
      </c>
      <c r="J170" s="39" t="s">
        <v>3201</v>
      </c>
      <c r="K170" s="11" t="s">
        <v>2453</v>
      </c>
      <c r="L170" s="13" t="s">
        <v>2832</v>
      </c>
      <c r="M170" s="13" t="s">
        <v>2831</v>
      </c>
      <c r="N170" s="23">
        <v>3825000</v>
      </c>
      <c r="O170" s="6" t="s">
        <v>2458</v>
      </c>
      <c r="P170" s="15">
        <v>2</v>
      </c>
      <c r="Q170" s="15">
        <v>0</v>
      </c>
      <c r="R170" s="15">
        <v>33</v>
      </c>
      <c r="S170" s="15">
        <v>0</v>
      </c>
      <c r="T170" s="15">
        <v>0</v>
      </c>
      <c r="U170" s="15">
        <v>35</v>
      </c>
      <c r="V170" s="15">
        <v>34</v>
      </c>
      <c r="W170" s="15">
        <v>0</v>
      </c>
      <c r="X170" s="15">
        <v>0</v>
      </c>
      <c r="Y170" s="15">
        <v>18</v>
      </c>
      <c r="Z170" s="15">
        <v>7</v>
      </c>
      <c r="AA170" s="15">
        <v>0</v>
      </c>
      <c r="AB170" s="15">
        <v>0</v>
      </c>
      <c r="AC170" s="15">
        <v>0</v>
      </c>
      <c r="AD170" s="15">
        <v>0</v>
      </c>
      <c r="AE170" s="15">
        <v>0</v>
      </c>
      <c r="AF170" s="15">
        <v>0</v>
      </c>
      <c r="AG170" s="15" t="s">
        <v>1861</v>
      </c>
      <c r="AH170" s="15" t="s">
        <v>1861</v>
      </c>
      <c r="AI170" s="17">
        <v>17.030899999999999</v>
      </c>
      <c r="AJ170" s="17">
        <v>178.58080000000001</v>
      </c>
      <c r="AK170" s="17">
        <v>157.77099999999999</v>
      </c>
      <c r="AL170" s="17">
        <f>SUM(Table2[[#This Row],[Company Direct Land Through FY17]:[Company Direct Land FY18 and After]])</f>
        <v>336.35180000000003</v>
      </c>
      <c r="AM170" s="17">
        <v>72.533699999999996</v>
      </c>
      <c r="AN170" s="17">
        <v>367.0752</v>
      </c>
      <c r="AO170" s="17">
        <v>671.94010000000003</v>
      </c>
      <c r="AP170" s="18">
        <f>SUM(Table2[[#This Row],[Company Direct Building Through FY17]:[Company Direct Building FY18 and After]])</f>
        <v>1039.0153</v>
      </c>
      <c r="AQ170" s="17">
        <v>0</v>
      </c>
      <c r="AR170" s="17">
        <v>32.601799999999997</v>
      </c>
      <c r="AS170" s="17">
        <v>0</v>
      </c>
      <c r="AT170" s="18">
        <f>SUM(Table2[[#This Row],[Mortgage Recording Tax Through FY17]:[Mortgage Recording Tax FY18 and After]])</f>
        <v>32.601799999999997</v>
      </c>
      <c r="AU170" s="17">
        <v>28.446400000000001</v>
      </c>
      <c r="AV170" s="17">
        <v>126.4571</v>
      </c>
      <c r="AW170" s="17">
        <v>263.52210000000002</v>
      </c>
      <c r="AX170" s="18">
        <f>SUM(Table2[[#This Row],[Pilot Savings Through FY17]:[Pilot Savings FY18 and After]])</f>
        <v>389.97919999999999</v>
      </c>
      <c r="AY170" s="17">
        <v>0</v>
      </c>
      <c r="AZ170" s="17">
        <v>32.601799999999997</v>
      </c>
      <c r="BA170" s="17">
        <v>0</v>
      </c>
      <c r="BB170" s="18">
        <f>SUM(Table2[[#This Row],[Mortgage Recording Tax Exemption Through FY17]:[Mortgage Recording Tax Exemption FY18 and After]])</f>
        <v>32.601799999999997</v>
      </c>
      <c r="BC170" s="17">
        <v>64.807699999999997</v>
      </c>
      <c r="BD170" s="17">
        <v>344.39229999999998</v>
      </c>
      <c r="BE170" s="17">
        <v>600.36749999999995</v>
      </c>
      <c r="BF170" s="18">
        <f>SUM(Table2[[#This Row],[Indirect and Induced Land Through FY17]:[Indirect and Induced Land FY18 and After]])</f>
        <v>944.75979999999993</v>
      </c>
      <c r="BG170" s="17">
        <v>120.35720000000001</v>
      </c>
      <c r="BH170" s="17">
        <v>639.5856</v>
      </c>
      <c r="BI170" s="17">
        <v>1114.9666999999999</v>
      </c>
      <c r="BJ170" s="18">
        <f>SUM(Table2[[#This Row],[Indirect and Induced Building Through FY17]:[Indirect and Induced Building FY18 and After]])</f>
        <v>1754.5522999999998</v>
      </c>
      <c r="BK170" s="17">
        <v>246.28309999999999</v>
      </c>
      <c r="BL170" s="17">
        <v>1403.1768</v>
      </c>
      <c r="BM170" s="17">
        <v>2281.5232000000001</v>
      </c>
      <c r="BN170" s="18">
        <f>SUM(Table2[[#This Row],[TOTAL Real Property Related Taxes Through FY17]:[TOTAL Real Property Related Taxes FY18 and After]])</f>
        <v>3684.7</v>
      </c>
      <c r="BO170" s="17">
        <v>366.733</v>
      </c>
      <c r="BP170" s="17">
        <v>2084.2937999999999</v>
      </c>
      <c r="BQ170" s="17">
        <v>3397.3492000000001</v>
      </c>
      <c r="BR170" s="18">
        <f>SUM(Table2[[#This Row],[Company Direct Through FY17]:[Company Direct FY18 and After]])</f>
        <v>5481.643</v>
      </c>
      <c r="BS170" s="17">
        <v>0</v>
      </c>
      <c r="BT170" s="17">
        <v>0</v>
      </c>
      <c r="BU170" s="17">
        <v>0</v>
      </c>
      <c r="BV170" s="18">
        <f>SUM(Table2[[#This Row],[Sales Tax Exemption Through FY17]:[Sales Tax Exemption FY18 and After]])</f>
        <v>0</v>
      </c>
      <c r="BW170" s="17">
        <v>0</v>
      </c>
      <c r="BX170" s="17">
        <v>0</v>
      </c>
      <c r="BY170" s="17">
        <v>0</v>
      </c>
      <c r="BZ170" s="17">
        <f>SUM(Table2[[#This Row],[Energy Tax Savings Through FY17]:[Energy Tax Savings FY18 and After]])</f>
        <v>0</v>
      </c>
      <c r="CA170" s="17">
        <v>0</v>
      </c>
      <c r="CB170" s="17">
        <v>0</v>
      </c>
      <c r="CC170" s="17">
        <v>0</v>
      </c>
      <c r="CD170" s="18">
        <f>SUM(Table2[[#This Row],[Tax Exempt Bond Savings Through FY17]:[Tax Exempt Bond Savings FY18 and After]])</f>
        <v>0</v>
      </c>
      <c r="CE170" s="17">
        <v>203.7764</v>
      </c>
      <c r="CF170" s="17">
        <v>1156.1448</v>
      </c>
      <c r="CG170" s="17">
        <v>1887.7482</v>
      </c>
      <c r="CH170" s="18">
        <f>SUM(Table2[[#This Row],[Indirect and Induced Through FY17]:[Indirect and Induced FY18 and After]])</f>
        <v>3043.893</v>
      </c>
      <c r="CI170" s="17">
        <v>570.50940000000003</v>
      </c>
      <c r="CJ170" s="17">
        <v>3240.4386</v>
      </c>
      <c r="CK170" s="17">
        <v>5285.0973999999997</v>
      </c>
      <c r="CL170" s="18">
        <f>SUM(Table2[[#This Row],[TOTAL Income Consumption Use Taxes Through FY17]:[TOTAL Income Consumption Use Taxes FY18 and After]])</f>
        <v>8525.5360000000001</v>
      </c>
      <c r="CM170" s="17">
        <v>28.446400000000001</v>
      </c>
      <c r="CN170" s="17">
        <v>159.05889999999999</v>
      </c>
      <c r="CO170" s="17">
        <v>263.52210000000002</v>
      </c>
      <c r="CP170" s="18">
        <f>SUM(Table2[[#This Row],[Assistance Provided Through FY17]:[Assistance Provided FY18 and After]])</f>
        <v>422.58100000000002</v>
      </c>
      <c r="CQ170" s="17">
        <v>0</v>
      </c>
      <c r="CR170" s="17">
        <v>0</v>
      </c>
      <c r="CS170" s="17">
        <v>0</v>
      </c>
      <c r="CT170" s="18">
        <f>SUM(Table2[[#This Row],[Recapture Cancellation Reduction Amount Through FY17]:[Recapture Cancellation Reduction Amount FY18 and After]])</f>
        <v>0</v>
      </c>
      <c r="CU170" s="17">
        <v>0</v>
      </c>
      <c r="CV170" s="17">
        <v>0</v>
      </c>
      <c r="CW170" s="17">
        <v>0</v>
      </c>
      <c r="CX170" s="18">
        <f>SUM(Table2[[#This Row],[Penalty Paid Through FY17]:[Penalty Paid FY18 and After]])</f>
        <v>0</v>
      </c>
      <c r="CY170" s="17">
        <v>28.446400000000001</v>
      </c>
      <c r="CZ170" s="17">
        <v>159.05889999999999</v>
      </c>
      <c r="DA170" s="17">
        <v>263.52210000000002</v>
      </c>
      <c r="DB170" s="18">
        <f>SUM(Table2[[#This Row],[TOTAL Assistance Net of Recapture Penalties Through FY17]:[TOTAL Assistance Net of Recapture Penalties FY18 and After]])</f>
        <v>422.58100000000002</v>
      </c>
      <c r="DC170" s="17">
        <v>456.29759999999999</v>
      </c>
      <c r="DD170" s="17">
        <v>2662.5515999999998</v>
      </c>
      <c r="DE170" s="17">
        <v>4227.0603000000001</v>
      </c>
      <c r="DF170" s="18">
        <f>SUM(Table2[[#This Row],[Company Direct Tax Revenue Before Assistance Through FY17]:[Company Direct Tax Revenue Before Assistance FY18 and After]])</f>
        <v>6889.6118999999999</v>
      </c>
      <c r="DG170" s="17">
        <v>388.94130000000001</v>
      </c>
      <c r="DH170" s="17">
        <v>2140.1226999999999</v>
      </c>
      <c r="DI170" s="17">
        <v>3603.0823999999998</v>
      </c>
      <c r="DJ170" s="18">
        <f>SUM(Table2[[#This Row],[Indirect and Induced Tax Revenues Through FY17]:[Indirect and Induced Tax Revenues FY18 and After]])</f>
        <v>5743.2050999999992</v>
      </c>
      <c r="DK170" s="17">
        <v>845.23889999999994</v>
      </c>
      <c r="DL170" s="17">
        <v>4802.6742999999997</v>
      </c>
      <c r="DM170" s="17">
        <v>7830.1427000000003</v>
      </c>
      <c r="DN170" s="17">
        <f>SUM(Table2[[#This Row],[TOTAL Tax Revenues Before Assistance Through FY17]:[TOTAL Tax Revenues Before Assistance FY18 and After]])</f>
        <v>12632.816999999999</v>
      </c>
      <c r="DO170" s="17">
        <v>816.79250000000002</v>
      </c>
      <c r="DP170" s="17">
        <v>4643.6153999999997</v>
      </c>
      <c r="DQ170" s="17">
        <v>7566.6206000000002</v>
      </c>
      <c r="DR170" s="20">
        <f>SUM(Table2[[#This Row],[TOTAL Tax Revenues Net of Assistance Recapture and Penalty Through FY17]:[TOTAL Tax Revenues Net of Assistance Recapture and Penalty FY18 and After]])</f>
        <v>12210.236000000001</v>
      </c>
      <c r="DS170" s="20">
        <v>0</v>
      </c>
      <c r="DT170" s="20">
        <v>0</v>
      </c>
      <c r="DU170" s="20">
        <v>0</v>
      </c>
      <c r="DV170" s="20">
        <v>0</v>
      </c>
      <c r="DW170" s="15">
        <v>0</v>
      </c>
      <c r="DX170" s="15">
        <v>0</v>
      </c>
      <c r="DY170" s="15">
        <v>0</v>
      </c>
      <c r="DZ170" s="15">
        <v>0</v>
      </c>
      <c r="EA170" s="15">
        <v>0</v>
      </c>
      <c r="EB170" s="15">
        <v>0</v>
      </c>
      <c r="EC170" s="15">
        <v>0</v>
      </c>
      <c r="ED170" s="15">
        <v>0</v>
      </c>
      <c r="EE170" s="15">
        <v>0</v>
      </c>
      <c r="EF170" s="15">
        <v>0</v>
      </c>
      <c r="EG170" s="15">
        <v>0</v>
      </c>
      <c r="EH170" s="15">
        <v>0</v>
      </c>
      <c r="EI170" s="15">
        <f>SUM(Table2[[#This Row],[Total Industrial Employees FY17]:[Total Other Employees FY17]])</f>
        <v>0</v>
      </c>
      <c r="EJ170" s="15">
        <f>SUM(Table2[[#This Row],[Number of Industrial Employees Earning More than Living Wage FY17]:[Number of Other Employees Earning More than Living Wage FY17]])</f>
        <v>0</v>
      </c>
      <c r="EK170" s="15">
        <v>0</v>
      </c>
    </row>
    <row r="171" spans="1:141" x14ac:dyDescent="0.2">
      <c r="A171" s="6">
        <v>92951</v>
      </c>
      <c r="B171" s="6" t="s">
        <v>348</v>
      </c>
      <c r="C171" s="7" t="s">
        <v>349</v>
      </c>
      <c r="D171" s="7" t="s">
        <v>9</v>
      </c>
      <c r="E171" s="33">
        <v>42</v>
      </c>
      <c r="F171" s="8" t="s">
        <v>2095</v>
      </c>
      <c r="G171" s="41" t="s">
        <v>1863</v>
      </c>
      <c r="H171" s="35">
        <v>80000</v>
      </c>
      <c r="I171" s="35">
        <v>70000</v>
      </c>
      <c r="J171" s="39" t="s">
        <v>3279</v>
      </c>
      <c r="K171" s="11" t="s">
        <v>2453</v>
      </c>
      <c r="L171" s="13" t="s">
        <v>2679</v>
      </c>
      <c r="M171" s="13" t="s">
        <v>2668</v>
      </c>
      <c r="N171" s="23">
        <v>7412500</v>
      </c>
      <c r="O171" s="6" t="s">
        <v>2527</v>
      </c>
      <c r="P171" s="15">
        <v>0</v>
      </c>
      <c r="Q171" s="15">
        <v>0</v>
      </c>
      <c r="R171" s="15">
        <v>0</v>
      </c>
      <c r="S171" s="15">
        <v>0</v>
      </c>
      <c r="T171" s="15">
        <v>0</v>
      </c>
      <c r="U171" s="15">
        <v>0</v>
      </c>
      <c r="V171" s="15">
        <v>47</v>
      </c>
      <c r="W171" s="15">
        <v>0</v>
      </c>
      <c r="X171" s="15">
        <v>0</v>
      </c>
      <c r="Y171" s="15">
        <v>0</v>
      </c>
      <c r="Z171" s="15">
        <v>3</v>
      </c>
      <c r="AA171" s="15">
        <v>0</v>
      </c>
      <c r="AB171" s="15">
        <v>0</v>
      </c>
      <c r="AC171" s="15">
        <v>0</v>
      </c>
      <c r="AD171" s="15">
        <v>0</v>
      </c>
      <c r="AE171" s="15">
        <v>0</v>
      </c>
      <c r="AF171" s="15">
        <v>0</v>
      </c>
      <c r="AG171" s="15"/>
      <c r="AH171" s="15"/>
      <c r="AI171" s="17">
        <v>74.895799999999994</v>
      </c>
      <c r="AJ171" s="17">
        <v>481.73020000000002</v>
      </c>
      <c r="AK171" s="17">
        <v>29.374700000000001</v>
      </c>
      <c r="AL171" s="17">
        <f>SUM(Table2[[#This Row],[Company Direct Land Through FY17]:[Company Direct Land FY18 and After]])</f>
        <v>511.10490000000004</v>
      </c>
      <c r="AM171" s="17">
        <v>79.888900000000007</v>
      </c>
      <c r="AN171" s="17">
        <v>605.52710000000002</v>
      </c>
      <c r="AO171" s="17">
        <v>31.332999999999998</v>
      </c>
      <c r="AP171" s="18">
        <f>SUM(Table2[[#This Row],[Company Direct Building Through FY17]:[Company Direct Building FY18 and After]])</f>
        <v>636.86009999999999</v>
      </c>
      <c r="AQ171" s="17">
        <v>0</v>
      </c>
      <c r="AR171" s="17">
        <v>0</v>
      </c>
      <c r="AS171" s="17">
        <v>0</v>
      </c>
      <c r="AT171" s="18">
        <f>SUM(Table2[[#This Row],[Mortgage Recording Tax Through FY17]:[Mortgage Recording Tax FY18 and After]])</f>
        <v>0</v>
      </c>
      <c r="AU171" s="17">
        <v>68.018699999999995</v>
      </c>
      <c r="AV171" s="17">
        <v>447.57580000000002</v>
      </c>
      <c r="AW171" s="17">
        <v>26.677499999999998</v>
      </c>
      <c r="AX171" s="18">
        <f>SUM(Table2[[#This Row],[Pilot Savings Through FY17]:[Pilot Savings FY18 and After]])</f>
        <v>474.25330000000002</v>
      </c>
      <c r="AY171" s="17">
        <v>0</v>
      </c>
      <c r="AZ171" s="17">
        <v>0</v>
      </c>
      <c r="BA171" s="17">
        <v>0</v>
      </c>
      <c r="BB171" s="18">
        <f>SUM(Table2[[#This Row],[Mortgage Recording Tax Exemption Through FY17]:[Mortgage Recording Tax Exemption FY18 and After]])</f>
        <v>0</v>
      </c>
      <c r="BC171" s="17">
        <v>155.5745</v>
      </c>
      <c r="BD171" s="17">
        <v>1905.7280000000001</v>
      </c>
      <c r="BE171" s="17">
        <v>61.017499999999998</v>
      </c>
      <c r="BF171" s="18">
        <f>SUM(Table2[[#This Row],[Indirect and Induced Land Through FY17]:[Indirect and Induced Land FY18 and After]])</f>
        <v>1966.7455</v>
      </c>
      <c r="BG171" s="17">
        <v>288.92410000000001</v>
      </c>
      <c r="BH171" s="17">
        <v>3539.2093</v>
      </c>
      <c r="BI171" s="17">
        <v>113.3181</v>
      </c>
      <c r="BJ171" s="18">
        <f>SUM(Table2[[#This Row],[Indirect and Induced Building Through FY17]:[Indirect and Induced Building FY18 and After]])</f>
        <v>3652.5273999999999</v>
      </c>
      <c r="BK171" s="17">
        <v>531.26459999999997</v>
      </c>
      <c r="BL171" s="17">
        <v>6084.6188000000002</v>
      </c>
      <c r="BM171" s="17">
        <v>208.36580000000001</v>
      </c>
      <c r="BN171" s="18">
        <f>SUM(Table2[[#This Row],[TOTAL Real Property Related Taxes Through FY17]:[TOTAL Real Property Related Taxes FY18 and After]])</f>
        <v>6292.9845999999998</v>
      </c>
      <c r="BO171" s="17">
        <v>1284.3030000000001</v>
      </c>
      <c r="BP171" s="17">
        <v>16811.933099999998</v>
      </c>
      <c r="BQ171" s="17">
        <v>503.7131</v>
      </c>
      <c r="BR171" s="18">
        <f>SUM(Table2[[#This Row],[Company Direct Through FY17]:[Company Direct FY18 and After]])</f>
        <v>17315.646199999999</v>
      </c>
      <c r="BS171" s="17">
        <v>0</v>
      </c>
      <c r="BT171" s="17">
        <v>0.95520000000000005</v>
      </c>
      <c r="BU171" s="17">
        <v>0</v>
      </c>
      <c r="BV171" s="18">
        <f>SUM(Table2[[#This Row],[Sales Tax Exemption Through FY17]:[Sales Tax Exemption FY18 and After]])</f>
        <v>0.95520000000000005</v>
      </c>
      <c r="BW171" s="17">
        <v>0</v>
      </c>
      <c r="BX171" s="17">
        <v>0</v>
      </c>
      <c r="BY171" s="17">
        <v>0</v>
      </c>
      <c r="BZ171" s="17">
        <f>SUM(Table2[[#This Row],[Energy Tax Savings Through FY17]:[Energy Tax Savings FY18 and After]])</f>
        <v>0</v>
      </c>
      <c r="CA171" s="17">
        <v>0</v>
      </c>
      <c r="CB171" s="17">
        <v>0</v>
      </c>
      <c r="CC171" s="17">
        <v>0</v>
      </c>
      <c r="CD171" s="18">
        <f>SUM(Table2[[#This Row],[Tax Exempt Bond Savings Through FY17]:[Tax Exempt Bond Savings FY18 and After]])</f>
        <v>0</v>
      </c>
      <c r="CE171" s="17">
        <v>532.55169999999998</v>
      </c>
      <c r="CF171" s="17">
        <v>7682.6882999999998</v>
      </c>
      <c r="CG171" s="17">
        <v>208.8707</v>
      </c>
      <c r="CH171" s="18">
        <f>SUM(Table2[[#This Row],[Indirect and Induced Through FY17]:[Indirect and Induced FY18 and After]])</f>
        <v>7891.5590000000002</v>
      </c>
      <c r="CI171" s="17">
        <v>1816.8547000000001</v>
      </c>
      <c r="CJ171" s="17">
        <v>24493.6662</v>
      </c>
      <c r="CK171" s="17">
        <v>712.5838</v>
      </c>
      <c r="CL171" s="18">
        <f>SUM(Table2[[#This Row],[TOTAL Income Consumption Use Taxes Through FY17]:[TOTAL Income Consumption Use Taxes FY18 and After]])</f>
        <v>25206.25</v>
      </c>
      <c r="CM171" s="17">
        <v>68.018699999999995</v>
      </c>
      <c r="CN171" s="17">
        <v>448.53100000000001</v>
      </c>
      <c r="CO171" s="17">
        <v>26.677499999999998</v>
      </c>
      <c r="CP171" s="18">
        <f>SUM(Table2[[#This Row],[Assistance Provided Through FY17]:[Assistance Provided FY18 and After]])</f>
        <v>475.20850000000002</v>
      </c>
      <c r="CQ171" s="17">
        <v>0</v>
      </c>
      <c r="CR171" s="17">
        <v>0</v>
      </c>
      <c r="CS171" s="17">
        <v>0</v>
      </c>
      <c r="CT171" s="18">
        <f>SUM(Table2[[#This Row],[Recapture Cancellation Reduction Amount Through FY17]:[Recapture Cancellation Reduction Amount FY18 and After]])</f>
        <v>0</v>
      </c>
      <c r="CU171" s="17">
        <v>0</v>
      </c>
      <c r="CV171" s="17">
        <v>0</v>
      </c>
      <c r="CW171" s="17">
        <v>0</v>
      </c>
      <c r="CX171" s="18">
        <f>SUM(Table2[[#This Row],[Penalty Paid Through FY17]:[Penalty Paid FY18 and After]])</f>
        <v>0</v>
      </c>
      <c r="CY171" s="17">
        <v>68.018699999999995</v>
      </c>
      <c r="CZ171" s="17">
        <v>448.53100000000001</v>
      </c>
      <c r="DA171" s="17">
        <v>26.677499999999998</v>
      </c>
      <c r="DB171" s="18">
        <f>SUM(Table2[[#This Row],[TOTAL Assistance Net of Recapture Penalties Through FY17]:[TOTAL Assistance Net of Recapture Penalties FY18 and After]])</f>
        <v>475.20850000000002</v>
      </c>
      <c r="DC171" s="17">
        <v>1439.0877</v>
      </c>
      <c r="DD171" s="17">
        <v>17899.190399999999</v>
      </c>
      <c r="DE171" s="17">
        <v>564.42079999999999</v>
      </c>
      <c r="DF171" s="18">
        <f>SUM(Table2[[#This Row],[Company Direct Tax Revenue Before Assistance Through FY17]:[Company Direct Tax Revenue Before Assistance FY18 and After]])</f>
        <v>18463.611199999999</v>
      </c>
      <c r="DG171" s="17">
        <v>977.05029999999999</v>
      </c>
      <c r="DH171" s="17">
        <v>13127.625599999999</v>
      </c>
      <c r="DI171" s="17">
        <v>383.2063</v>
      </c>
      <c r="DJ171" s="18">
        <f>SUM(Table2[[#This Row],[Indirect and Induced Tax Revenues Through FY17]:[Indirect and Induced Tax Revenues FY18 and After]])</f>
        <v>13510.831899999999</v>
      </c>
      <c r="DK171" s="17">
        <v>2416.1379999999999</v>
      </c>
      <c r="DL171" s="17">
        <v>31026.815999999999</v>
      </c>
      <c r="DM171" s="17">
        <v>947.62710000000004</v>
      </c>
      <c r="DN171" s="17">
        <f>SUM(Table2[[#This Row],[TOTAL Tax Revenues Before Assistance Through FY17]:[TOTAL Tax Revenues Before Assistance FY18 and After]])</f>
        <v>31974.4431</v>
      </c>
      <c r="DO171" s="17">
        <v>2348.1192999999998</v>
      </c>
      <c r="DP171" s="17">
        <v>30578.285</v>
      </c>
      <c r="DQ171" s="17">
        <v>920.94960000000003</v>
      </c>
      <c r="DR171" s="20">
        <f>SUM(Table2[[#This Row],[TOTAL Tax Revenues Net of Assistance Recapture and Penalty Through FY17]:[TOTAL Tax Revenues Net of Assistance Recapture and Penalty FY18 and After]])</f>
        <v>31499.2346</v>
      </c>
      <c r="DS171" s="20">
        <v>0</v>
      </c>
      <c r="DT171" s="20">
        <v>0</v>
      </c>
      <c r="DU171" s="20">
        <v>0</v>
      </c>
      <c r="DV171" s="20">
        <v>0</v>
      </c>
      <c r="DW171" s="15">
        <v>0</v>
      </c>
      <c r="DX171" s="15">
        <v>0</v>
      </c>
      <c r="DY171" s="15">
        <v>0</v>
      </c>
      <c r="DZ171" s="15">
        <v>0</v>
      </c>
      <c r="EA171" s="15">
        <v>0</v>
      </c>
      <c r="EB171" s="15">
        <v>0</v>
      </c>
      <c r="EC171" s="15">
        <v>0</v>
      </c>
      <c r="ED171" s="15">
        <v>0</v>
      </c>
      <c r="EE171" s="15">
        <v>0</v>
      </c>
      <c r="EF171" s="15">
        <v>0</v>
      </c>
      <c r="EG171" s="15">
        <v>0</v>
      </c>
      <c r="EH171" s="15">
        <v>0</v>
      </c>
      <c r="EI171" s="15">
        <v>0</v>
      </c>
      <c r="EJ171" s="15">
        <v>0</v>
      </c>
      <c r="EK171" s="15">
        <v>0</v>
      </c>
    </row>
    <row r="172" spans="1:141" x14ac:dyDescent="0.2">
      <c r="A172" s="6">
        <v>94114</v>
      </c>
      <c r="B172" s="6" t="s">
        <v>1706</v>
      </c>
      <c r="C172" s="7" t="s">
        <v>1669</v>
      </c>
      <c r="D172" s="7" t="s">
        <v>71</v>
      </c>
      <c r="E172" s="33">
        <v>49</v>
      </c>
      <c r="F172" s="8" t="s">
        <v>2431</v>
      </c>
      <c r="G172" s="41" t="s">
        <v>2270</v>
      </c>
      <c r="H172" s="35">
        <v>765765</v>
      </c>
      <c r="I172" s="35">
        <v>5000</v>
      </c>
      <c r="J172" s="39" t="s">
        <v>3373</v>
      </c>
      <c r="K172" s="11" t="s">
        <v>2453</v>
      </c>
      <c r="L172" s="13" t="s">
        <v>3134</v>
      </c>
      <c r="M172" s="13" t="s">
        <v>3135</v>
      </c>
      <c r="N172" s="23">
        <v>5000000</v>
      </c>
      <c r="O172" s="6" t="s">
        <v>2760</v>
      </c>
      <c r="P172" s="15">
        <v>0</v>
      </c>
      <c r="Q172" s="15">
        <v>1</v>
      </c>
      <c r="R172" s="15">
        <v>3</v>
      </c>
      <c r="S172" s="15">
        <v>0</v>
      </c>
      <c r="T172" s="15">
        <v>0</v>
      </c>
      <c r="U172" s="15">
        <v>4</v>
      </c>
      <c r="V172" s="15">
        <v>3</v>
      </c>
      <c r="W172" s="15">
        <v>0</v>
      </c>
      <c r="X172" s="15">
        <v>0</v>
      </c>
      <c r="Y172" s="15">
        <v>2</v>
      </c>
      <c r="Z172" s="15">
        <v>14</v>
      </c>
      <c r="AA172" s="15">
        <v>100</v>
      </c>
      <c r="AB172" s="15">
        <v>0</v>
      </c>
      <c r="AC172" s="15">
        <v>0</v>
      </c>
      <c r="AD172" s="15">
        <v>0</v>
      </c>
      <c r="AE172" s="15">
        <v>0</v>
      </c>
      <c r="AF172" s="15">
        <v>100</v>
      </c>
      <c r="AG172" s="15" t="s">
        <v>1860</v>
      </c>
      <c r="AH172" s="15" t="s">
        <v>1861</v>
      </c>
      <c r="AI172" s="17">
        <v>83.915999999999997</v>
      </c>
      <c r="AJ172" s="17">
        <v>105.6953</v>
      </c>
      <c r="AK172" s="17">
        <v>1429.3614</v>
      </c>
      <c r="AL172" s="17">
        <f>SUM(Table2[[#This Row],[Company Direct Land Through FY17]:[Company Direct Land FY18 and After]])</f>
        <v>1535.0567000000001</v>
      </c>
      <c r="AM172" s="17">
        <v>70.067499999999995</v>
      </c>
      <c r="AN172" s="17">
        <v>115.5604</v>
      </c>
      <c r="AO172" s="17">
        <v>1193.4748999999999</v>
      </c>
      <c r="AP172" s="18">
        <f>SUM(Table2[[#This Row],[Company Direct Building Through FY17]:[Company Direct Building FY18 and After]])</f>
        <v>1309.0353</v>
      </c>
      <c r="AQ172" s="17">
        <v>0</v>
      </c>
      <c r="AR172" s="17">
        <v>35.648699999999998</v>
      </c>
      <c r="AS172" s="17">
        <v>0</v>
      </c>
      <c r="AT172" s="18">
        <f>SUM(Table2[[#This Row],[Mortgage Recording Tax Through FY17]:[Mortgage Recording Tax FY18 and After]])</f>
        <v>35.648699999999998</v>
      </c>
      <c r="AU172" s="17">
        <v>0</v>
      </c>
      <c r="AV172" s="17">
        <v>0</v>
      </c>
      <c r="AW172" s="17">
        <v>0</v>
      </c>
      <c r="AX172" s="18">
        <f>SUM(Table2[[#This Row],[Pilot Savings Through FY17]:[Pilot Savings FY18 and After]])</f>
        <v>0</v>
      </c>
      <c r="AY172" s="17">
        <v>0</v>
      </c>
      <c r="AZ172" s="17">
        <v>35.648699999999998</v>
      </c>
      <c r="BA172" s="17">
        <v>0</v>
      </c>
      <c r="BB172" s="18">
        <f>SUM(Table2[[#This Row],[Mortgage Recording Tax Exemption Through FY17]:[Mortgage Recording Tax Exemption FY18 and After]])</f>
        <v>35.648699999999998</v>
      </c>
      <c r="BC172" s="17">
        <v>3.0375000000000001</v>
      </c>
      <c r="BD172" s="17">
        <v>4.8537999999999997</v>
      </c>
      <c r="BE172" s="17">
        <v>51.739699999999999</v>
      </c>
      <c r="BF172" s="18">
        <f>SUM(Table2[[#This Row],[Indirect and Induced Land Through FY17]:[Indirect and Induced Land FY18 and After]])</f>
        <v>56.593499999999999</v>
      </c>
      <c r="BG172" s="17">
        <v>5.6410999999999998</v>
      </c>
      <c r="BH172" s="17">
        <v>9.0144000000000002</v>
      </c>
      <c r="BI172" s="17">
        <v>96.085700000000003</v>
      </c>
      <c r="BJ172" s="18">
        <f>SUM(Table2[[#This Row],[Indirect and Induced Building Through FY17]:[Indirect and Induced Building FY18 and After]])</f>
        <v>105.1001</v>
      </c>
      <c r="BK172" s="17">
        <v>162.66210000000001</v>
      </c>
      <c r="BL172" s="17">
        <v>235.12389999999999</v>
      </c>
      <c r="BM172" s="17">
        <v>2770.6617000000001</v>
      </c>
      <c r="BN172" s="18">
        <f>SUM(Table2[[#This Row],[TOTAL Real Property Related Taxes Through FY17]:[TOTAL Real Property Related Taxes FY18 and After]])</f>
        <v>3005.7856000000002</v>
      </c>
      <c r="BO172" s="17">
        <v>24.7699</v>
      </c>
      <c r="BP172" s="17">
        <v>39.826000000000001</v>
      </c>
      <c r="BQ172" s="17">
        <v>421.91059999999999</v>
      </c>
      <c r="BR172" s="18">
        <f>SUM(Table2[[#This Row],[Company Direct Through FY17]:[Company Direct FY18 and After]])</f>
        <v>461.73660000000001</v>
      </c>
      <c r="BS172" s="17">
        <v>0</v>
      </c>
      <c r="BT172" s="17">
        <v>0</v>
      </c>
      <c r="BU172" s="17">
        <v>0</v>
      </c>
      <c r="BV172" s="18">
        <f>SUM(Table2[[#This Row],[Sales Tax Exemption Through FY17]:[Sales Tax Exemption FY18 and After]])</f>
        <v>0</v>
      </c>
      <c r="BW172" s="17">
        <v>0</v>
      </c>
      <c r="BX172" s="17">
        <v>0</v>
      </c>
      <c r="BY172" s="17">
        <v>0</v>
      </c>
      <c r="BZ172" s="17">
        <f>SUM(Table2[[#This Row],[Energy Tax Savings Through FY17]:[Energy Tax Savings FY18 and After]])</f>
        <v>0</v>
      </c>
      <c r="CA172" s="17">
        <v>0</v>
      </c>
      <c r="CB172" s="17">
        <v>0</v>
      </c>
      <c r="CC172" s="17">
        <v>0</v>
      </c>
      <c r="CD172" s="18">
        <f>SUM(Table2[[#This Row],[Tax Exempt Bond Savings Through FY17]:[Tax Exempt Bond Savings FY18 and After]])</f>
        <v>0</v>
      </c>
      <c r="CE172" s="17">
        <v>10.7037</v>
      </c>
      <c r="CF172" s="17">
        <v>17.189499999999999</v>
      </c>
      <c r="CG172" s="17">
        <v>182.3167</v>
      </c>
      <c r="CH172" s="18">
        <f>SUM(Table2[[#This Row],[Indirect and Induced Through FY17]:[Indirect and Induced FY18 and After]])</f>
        <v>199.50620000000001</v>
      </c>
      <c r="CI172" s="17">
        <v>35.473599999999998</v>
      </c>
      <c r="CJ172" s="17">
        <v>57.015500000000003</v>
      </c>
      <c r="CK172" s="17">
        <v>604.22730000000001</v>
      </c>
      <c r="CL172" s="18">
        <f>SUM(Table2[[#This Row],[TOTAL Income Consumption Use Taxes Through FY17]:[TOTAL Income Consumption Use Taxes FY18 and After]])</f>
        <v>661.24279999999999</v>
      </c>
      <c r="CM172" s="17">
        <v>0</v>
      </c>
      <c r="CN172" s="17">
        <v>35.648699999999998</v>
      </c>
      <c r="CO172" s="17">
        <v>0</v>
      </c>
      <c r="CP172" s="18">
        <f>SUM(Table2[[#This Row],[Assistance Provided Through FY17]:[Assistance Provided FY18 and After]])</f>
        <v>35.648699999999998</v>
      </c>
      <c r="CQ172" s="17">
        <v>0</v>
      </c>
      <c r="CR172" s="17">
        <v>0</v>
      </c>
      <c r="CS172" s="17">
        <v>0</v>
      </c>
      <c r="CT172" s="18">
        <f>SUM(Table2[[#This Row],[Recapture Cancellation Reduction Amount Through FY17]:[Recapture Cancellation Reduction Amount FY18 and After]])</f>
        <v>0</v>
      </c>
      <c r="CU172" s="17">
        <v>0</v>
      </c>
      <c r="CV172" s="17">
        <v>0</v>
      </c>
      <c r="CW172" s="17">
        <v>0</v>
      </c>
      <c r="CX172" s="18">
        <f>SUM(Table2[[#This Row],[Penalty Paid Through FY17]:[Penalty Paid FY18 and After]])</f>
        <v>0</v>
      </c>
      <c r="CY172" s="17">
        <v>0</v>
      </c>
      <c r="CZ172" s="17">
        <v>35.648699999999998</v>
      </c>
      <c r="DA172" s="17">
        <v>0</v>
      </c>
      <c r="DB172" s="18">
        <f>SUM(Table2[[#This Row],[TOTAL Assistance Net of Recapture Penalties Through FY17]:[TOTAL Assistance Net of Recapture Penalties FY18 and After]])</f>
        <v>35.648699999999998</v>
      </c>
      <c r="DC172" s="17">
        <v>178.7534</v>
      </c>
      <c r="DD172" s="17">
        <v>296.73039999999997</v>
      </c>
      <c r="DE172" s="17">
        <v>3044.7469000000001</v>
      </c>
      <c r="DF172" s="18">
        <f>SUM(Table2[[#This Row],[Company Direct Tax Revenue Before Assistance Through FY17]:[Company Direct Tax Revenue Before Assistance FY18 and After]])</f>
        <v>3341.4773</v>
      </c>
      <c r="DG172" s="17">
        <v>19.382300000000001</v>
      </c>
      <c r="DH172" s="17">
        <v>31.057700000000001</v>
      </c>
      <c r="DI172" s="17">
        <v>330.14210000000003</v>
      </c>
      <c r="DJ172" s="18">
        <f>SUM(Table2[[#This Row],[Indirect and Induced Tax Revenues Through FY17]:[Indirect and Induced Tax Revenues FY18 and After]])</f>
        <v>361.19980000000004</v>
      </c>
      <c r="DK172" s="17">
        <v>198.13570000000001</v>
      </c>
      <c r="DL172" s="17">
        <v>327.78809999999999</v>
      </c>
      <c r="DM172" s="17">
        <v>3374.8890000000001</v>
      </c>
      <c r="DN172" s="17">
        <f>SUM(Table2[[#This Row],[TOTAL Tax Revenues Before Assistance Through FY17]:[TOTAL Tax Revenues Before Assistance FY18 and After]])</f>
        <v>3702.6770999999999</v>
      </c>
      <c r="DO172" s="17">
        <v>198.13570000000001</v>
      </c>
      <c r="DP172" s="17">
        <v>292.13940000000002</v>
      </c>
      <c r="DQ172" s="17">
        <v>3374.8890000000001</v>
      </c>
      <c r="DR172" s="20">
        <f>SUM(Table2[[#This Row],[TOTAL Tax Revenues Net of Assistance Recapture and Penalty Through FY17]:[TOTAL Tax Revenues Net of Assistance Recapture and Penalty FY18 and After]])</f>
        <v>3667.0284000000001</v>
      </c>
      <c r="DS172" s="20">
        <v>0</v>
      </c>
      <c r="DT172" s="20">
        <v>0</v>
      </c>
      <c r="DU172" s="20">
        <v>0</v>
      </c>
      <c r="DV172" s="20">
        <v>0</v>
      </c>
      <c r="DW172" s="15">
        <v>4</v>
      </c>
      <c r="DX172" s="15">
        <v>0</v>
      </c>
      <c r="DY172" s="15">
        <v>0</v>
      </c>
      <c r="DZ172" s="15">
        <v>0</v>
      </c>
      <c r="EA172" s="15">
        <v>4</v>
      </c>
      <c r="EB172" s="15">
        <v>0</v>
      </c>
      <c r="EC172" s="15">
        <v>0</v>
      </c>
      <c r="ED172" s="15">
        <v>0</v>
      </c>
      <c r="EE172" s="15">
        <v>100</v>
      </c>
      <c r="EF172" s="15">
        <v>0</v>
      </c>
      <c r="EG172" s="15">
        <v>0</v>
      </c>
      <c r="EH172" s="15">
        <v>0</v>
      </c>
      <c r="EI172" s="15">
        <f>SUM(Table2[[#This Row],[Total Industrial Employees FY17]:[Total Other Employees FY17]])</f>
        <v>4</v>
      </c>
      <c r="EJ172" s="15">
        <f>SUM(Table2[[#This Row],[Number of Industrial Employees Earning More than Living Wage FY17]:[Number of Other Employees Earning More than Living Wage FY17]])</f>
        <v>4</v>
      </c>
      <c r="EK172" s="15">
        <v>100</v>
      </c>
    </row>
    <row r="173" spans="1:141" x14ac:dyDescent="0.2">
      <c r="A173" s="6">
        <v>92940</v>
      </c>
      <c r="B173" s="6" t="s">
        <v>337</v>
      </c>
      <c r="C173" s="7" t="s">
        <v>338</v>
      </c>
      <c r="D173" s="7" t="s">
        <v>9</v>
      </c>
      <c r="E173" s="33">
        <v>38</v>
      </c>
      <c r="F173" s="8" t="s">
        <v>1971</v>
      </c>
      <c r="G173" s="41" t="s">
        <v>1932</v>
      </c>
      <c r="H173" s="35">
        <v>29823</v>
      </c>
      <c r="I173" s="35">
        <v>30000</v>
      </c>
      <c r="J173" s="39" t="s">
        <v>3276</v>
      </c>
      <c r="K173" s="11" t="s">
        <v>2453</v>
      </c>
      <c r="L173" s="13" t="s">
        <v>2674</v>
      </c>
      <c r="M173" s="13" t="s">
        <v>2598</v>
      </c>
      <c r="N173" s="23">
        <v>4120000</v>
      </c>
      <c r="O173" s="6" t="s">
        <v>2458</v>
      </c>
      <c r="P173" s="15">
        <v>20</v>
      </c>
      <c r="Q173" s="15">
        <v>0</v>
      </c>
      <c r="R173" s="15">
        <v>26</v>
      </c>
      <c r="S173" s="15">
        <v>0</v>
      </c>
      <c r="T173" s="15">
        <v>10</v>
      </c>
      <c r="U173" s="15">
        <v>56</v>
      </c>
      <c r="V173" s="15">
        <v>46</v>
      </c>
      <c r="W173" s="15">
        <v>0</v>
      </c>
      <c r="X173" s="15">
        <v>0</v>
      </c>
      <c r="Y173" s="15">
        <v>0</v>
      </c>
      <c r="Z173" s="15">
        <v>4</v>
      </c>
      <c r="AA173" s="15">
        <v>98</v>
      </c>
      <c r="AB173" s="15">
        <v>0</v>
      </c>
      <c r="AC173" s="15">
        <v>0</v>
      </c>
      <c r="AD173" s="15">
        <v>0</v>
      </c>
      <c r="AE173" s="15">
        <v>0</v>
      </c>
      <c r="AF173" s="15">
        <v>98</v>
      </c>
      <c r="AG173" s="15" t="s">
        <v>1861</v>
      </c>
      <c r="AH173" s="15" t="s">
        <v>1861</v>
      </c>
      <c r="AI173" s="17">
        <v>54.0914</v>
      </c>
      <c r="AJ173" s="17">
        <v>226.2911</v>
      </c>
      <c r="AK173" s="17">
        <v>219.0976</v>
      </c>
      <c r="AL173" s="17">
        <f>SUM(Table2[[#This Row],[Company Direct Land Through FY17]:[Company Direct Land FY18 and After]])</f>
        <v>445.38869999999997</v>
      </c>
      <c r="AM173" s="17">
        <v>75.103899999999996</v>
      </c>
      <c r="AN173" s="17">
        <v>365.43340000000001</v>
      </c>
      <c r="AO173" s="17">
        <v>304.2088</v>
      </c>
      <c r="AP173" s="18">
        <f>SUM(Table2[[#This Row],[Company Direct Building Through FY17]:[Company Direct Building FY18 and After]])</f>
        <v>669.6422</v>
      </c>
      <c r="AQ173" s="17">
        <v>0</v>
      </c>
      <c r="AR173" s="17">
        <v>63.161999999999999</v>
      </c>
      <c r="AS173" s="17">
        <v>0</v>
      </c>
      <c r="AT173" s="18">
        <f>SUM(Table2[[#This Row],[Mortgage Recording Tax Through FY17]:[Mortgage Recording Tax FY18 and After]])</f>
        <v>63.161999999999999</v>
      </c>
      <c r="AU173" s="17">
        <v>71.869399999999999</v>
      </c>
      <c r="AV173" s="17">
        <v>417.80930000000001</v>
      </c>
      <c r="AW173" s="17">
        <v>291.10730000000001</v>
      </c>
      <c r="AX173" s="18">
        <f>SUM(Table2[[#This Row],[Pilot Savings Through FY17]:[Pilot Savings FY18 and After]])</f>
        <v>708.91660000000002</v>
      </c>
      <c r="AY173" s="17">
        <v>0</v>
      </c>
      <c r="AZ173" s="17">
        <v>63.161999999999999</v>
      </c>
      <c r="BA173" s="17">
        <v>0</v>
      </c>
      <c r="BB173" s="18">
        <f>SUM(Table2[[#This Row],[Mortgage Recording Tax Exemption Through FY17]:[Mortgage Recording Tax Exemption FY18 and After]])</f>
        <v>63.161999999999999</v>
      </c>
      <c r="BC173" s="17">
        <v>62.361699999999999</v>
      </c>
      <c r="BD173" s="17">
        <v>355.97559999999999</v>
      </c>
      <c r="BE173" s="17">
        <v>252.59710000000001</v>
      </c>
      <c r="BF173" s="18">
        <f>SUM(Table2[[#This Row],[Indirect and Induced Land Through FY17]:[Indirect and Induced Land FY18 and After]])</f>
        <v>608.57269999999994</v>
      </c>
      <c r="BG173" s="17">
        <v>115.8145</v>
      </c>
      <c r="BH173" s="17">
        <v>661.09720000000004</v>
      </c>
      <c r="BI173" s="17">
        <v>469.10770000000002</v>
      </c>
      <c r="BJ173" s="18">
        <f>SUM(Table2[[#This Row],[Indirect and Induced Building Through FY17]:[Indirect and Induced Building FY18 and After]])</f>
        <v>1130.2049000000002</v>
      </c>
      <c r="BK173" s="17">
        <v>235.50210000000001</v>
      </c>
      <c r="BL173" s="17">
        <v>1190.9880000000001</v>
      </c>
      <c r="BM173" s="17">
        <v>953.90390000000002</v>
      </c>
      <c r="BN173" s="18">
        <f>SUM(Table2[[#This Row],[TOTAL Real Property Related Taxes Through FY17]:[TOTAL Real Property Related Taxes FY18 and After]])</f>
        <v>2144.8919000000001</v>
      </c>
      <c r="BO173" s="17">
        <v>453.72329999999999</v>
      </c>
      <c r="BP173" s="17">
        <v>2878.7204000000002</v>
      </c>
      <c r="BQ173" s="17">
        <v>1837.8095000000001</v>
      </c>
      <c r="BR173" s="18">
        <f>SUM(Table2[[#This Row],[Company Direct Through FY17]:[Company Direct FY18 and After]])</f>
        <v>4716.5299000000005</v>
      </c>
      <c r="BS173" s="17">
        <v>0</v>
      </c>
      <c r="BT173" s="17">
        <v>0</v>
      </c>
      <c r="BU173" s="17">
        <v>0</v>
      </c>
      <c r="BV173" s="18">
        <f>SUM(Table2[[#This Row],[Sales Tax Exemption Through FY17]:[Sales Tax Exemption FY18 and After]])</f>
        <v>0</v>
      </c>
      <c r="BW173" s="17">
        <v>0</v>
      </c>
      <c r="BX173" s="17">
        <v>0</v>
      </c>
      <c r="BY173" s="17">
        <v>0</v>
      </c>
      <c r="BZ173" s="17">
        <f>SUM(Table2[[#This Row],[Energy Tax Savings Through FY17]:[Energy Tax Savings FY18 and After]])</f>
        <v>0</v>
      </c>
      <c r="CA173" s="17">
        <v>0</v>
      </c>
      <c r="CB173" s="17">
        <v>0</v>
      </c>
      <c r="CC173" s="17">
        <v>0</v>
      </c>
      <c r="CD173" s="18">
        <f>SUM(Table2[[#This Row],[Tax Exempt Bond Savings Through FY17]:[Tax Exempt Bond Savings FY18 and After]])</f>
        <v>0</v>
      </c>
      <c r="CE173" s="17">
        <v>213.47200000000001</v>
      </c>
      <c r="CF173" s="17">
        <v>1396.7144000000001</v>
      </c>
      <c r="CG173" s="17">
        <v>864.66970000000003</v>
      </c>
      <c r="CH173" s="18">
        <f>SUM(Table2[[#This Row],[Indirect and Induced Through FY17]:[Indirect and Induced FY18 and After]])</f>
        <v>2261.3841000000002</v>
      </c>
      <c r="CI173" s="17">
        <v>667.19529999999997</v>
      </c>
      <c r="CJ173" s="17">
        <v>4275.4348</v>
      </c>
      <c r="CK173" s="17">
        <v>2702.4792000000002</v>
      </c>
      <c r="CL173" s="18">
        <f>SUM(Table2[[#This Row],[TOTAL Income Consumption Use Taxes Through FY17]:[TOTAL Income Consumption Use Taxes FY18 and After]])</f>
        <v>6977.9140000000007</v>
      </c>
      <c r="CM173" s="17">
        <v>71.869399999999999</v>
      </c>
      <c r="CN173" s="17">
        <v>480.97129999999999</v>
      </c>
      <c r="CO173" s="17">
        <v>291.10730000000001</v>
      </c>
      <c r="CP173" s="18">
        <f>SUM(Table2[[#This Row],[Assistance Provided Through FY17]:[Assistance Provided FY18 and After]])</f>
        <v>772.07860000000005</v>
      </c>
      <c r="CQ173" s="17">
        <v>0</v>
      </c>
      <c r="CR173" s="17">
        <v>0</v>
      </c>
      <c r="CS173" s="17">
        <v>0</v>
      </c>
      <c r="CT173" s="18">
        <f>SUM(Table2[[#This Row],[Recapture Cancellation Reduction Amount Through FY17]:[Recapture Cancellation Reduction Amount FY18 and After]])</f>
        <v>0</v>
      </c>
      <c r="CU173" s="17">
        <v>0</v>
      </c>
      <c r="CV173" s="17">
        <v>0</v>
      </c>
      <c r="CW173" s="17">
        <v>0</v>
      </c>
      <c r="CX173" s="18">
        <f>SUM(Table2[[#This Row],[Penalty Paid Through FY17]:[Penalty Paid FY18 and After]])</f>
        <v>0</v>
      </c>
      <c r="CY173" s="17">
        <v>71.869399999999999</v>
      </c>
      <c r="CZ173" s="17">
        <v>480.97129999999999</v>
      </c>
      <c r="DA173" s="17">
        <v>291.10730000000001</v>
      </c>
      <c r="DB173" s="18">
        <f>SUM(Table2[[#This Row],[TOTAL Assistance Net of Recapture Penalties Through FY17]:[TOTAL Assistance Net of Recapture Penalties FY18 and After]])</f>
        <v>772.07860000000005</v>
      </c>
      <c r="DC173" s="17">
        <v>582.91859999999997</v>
      </c>
      <c r="DD173" s="17">
        <v>3533.6069000000002</v>
      </c>
      <c r="DE173" s="17">
        <v>2361.1158999999998</v>
      </c>
      <c r="DF173" s="18">
        <f>SUM(Table2[[#This Row],[Company Direct Tax Revenue Before Assistance Through FY17]:[Company Direct Tax Revenue Before Assistance FY18 and After]])</f>
        <v>5894.7227999999996</v>
      </c>
      <c r="DG173" s="17">
        <v>391.64819999999997</v>
      </c>
      <c r="DH173" s="17">
        <v>2413.7872000000002</v>
      </c>
      <c r="DI173" s="17">
        <v>1586.3744999999999</v>
      </c>
      <c r="DJ173" s="18">
        <f>SUM(Table2[[#This Row],[Indirect and Induced Tax Revenues Through FY17]:[Indirect and Induced Tax Revenues FY18 and After]])</f>
        <v>4000.1617000000001</v>
      </c>
      <c r="DK173" s="17">
        <v>974.56679999999994</v>
      </c>
      <c r="DL173" s="17">
        <v>5947.3941000000004</v>
      </c>
      <c r="DM173" s="17">
        <v>3947.4904000000001</v>
      </c>
      <c r="DN173" s="17">
        <f>SUM(Table2[[#This Row],[TOTAL Tax Revenues Before Assistance Through FY17]:[TOTAL Tax Revenues Before Assistance FY18 and After]])</f>
        <v>9894.8845000000001</v>
      </c>
      <c r="DO173" s="17">
        <v>902.69740000000002</v>
      </c>
      <c r="DP173" s="17">
        <v>5466.4228000000003</v>
      </c>
      <c r="DQ173" s="17">
        <v>3656.3831</v>
      </c>
      <c r="DR173" s="20">
        <f>SUM(Table2[[#This Row],[TOTAL Tax Revenues Net of Assistance Recapture and Penalty Through FY17]:[TOTAL Tax Revenues Net of Assistance Recapture and Penalty FY18 and After]])</f>
        <v>9122.8058999999994</v>
      </c>
      <c r="DS173" s="20">
        <v>0</v>
      </c>
      <c r="DT173" s="20">
        <v>0</v>
      </c>
      <c r="DU173" s="20">
        <v>0</v>
      </c>
      <c r="DV173" s="20">
        <v>0</v>
      </c>
      <c r="DW173" s="15">
        <v>0</v>
      </c>
      <c r="DX173" s="15">
        <v>0</v>
      </c>
      <c r="DY173" s="15">
        <v>0</v>
      </c>
      <c r="DZ173" s="15">
        <v>0</v>
      </c>
      <c r="EA173" s="15">
        <v>0</v>
      </c>
      <c r="EB173" s="15">
        <v>0</v>
      </c>
      <c r="EC173" s="15">
        <v>0</v>
      </c>
      <c r="ED173" s="15">
        <v>0</v>
      </c>
      <c r="EE173" s="15">
        <v>0</v>
      </c>
      <c r="EF173" s="15">
        <v>0</v>
      </c>
      <c r="EG173" s="15">
        <v>0</v>
      </c>
      <c r="EH173" s="15">
        <v>0</v>
      </c>
      <c r="EI173" s="15">
        <f>SUM(Table2[[#This Row],[Total Industrial Employees FY17]:[Total Other Employees FY17]])</f>
        <v>0</v>
      </c>
      <c r="EJ173" s="15">
        <f>SUM(Table2[[#This Row],[Number of Industrial Employees Earning More than Living Wage FY17]:[Number of Other Employees Earning More than Living Wage FY17]])</f>
        <v>0</v>
      </c>
      <c r="EK173" s="15">
        <v>0</v>
      </c>
    </row>
    <row r="174" spans="1:141" x14ac:dyDescent="0.2">
      <c r="A174" s="6">
        <v>93974</v>
      </c>
      <c r="B174" s="6" t="s">
        <v>735</v>
      </c>
      <c r="C174" s="7" t="s">
        <v>736</v>
      </c>
      <c r="D174" s="7" t="s">
        <v>12</v>
      </c>
      <c r="E174" s="33">
        <v>23</v>
      </c>
      <c r="F174" s="8" t="s">
        <v>2348</v>
      </c>
      <c r="G174" s="41" t="s">
        <v>1863</v>
      </c>
      <c r="H174" s="35">
        <v>292700</v>
      </c>
      <c r="I174" s="35">
        <v>119325</v>
      </c>
      <c r="J174" s="39" t="s">
        <v>3350</v>
      </c>
      <c r="K174" s="11" t="s">
        <v>2453</v>
      </c>
      <c r="L174" s="13" t="s">
        <v>3006</v>
      </c>
      <c r="M174" s="13" t="s">
        <v>2955</v>
      </c>
      <c r="N174" s="23">
        <v>20775000</v>
      </c>
      <c r="O174" s="6" t="s">
        <v>2527</v>
      </c>
      <c r="P174" s="15">
        <v>3</v>
      </c>
      <c r="Q174" s="15">
        <v>0</v>
      </c>
      <c r="R174" s="15">
        <v>350</v>
      </c>
      <c r="S174" s="15">
        <v>0</v>
      </c>
      <c r="T174" s="15">
        <v>0</v>
      </c>
      <c r="U174" s="15">
        <v>353</v>
      </c>
      <c r="V174" s="15">
        <v>351</v>
      </c>
      <c r="W174" s="15">
        <v>0</v>
      </c>
      <c r="X174" s="15">
        <v>0</v>
      </c>
      <c r="Y174" s="15">
        <v>0</v>
      </c>
      <c r="Z174" s="15">
        <v>394</v>
      </c>
      <c r="AA174" s="15">
        <v>85</v>
      </c>
      <c r="AB174" s="15">
        <v>37</v>
      </c>
      <c r="AC174" s="15">
        <v>28</v>
      </c>
      <c r="AD174" s="15">
        <v>8</v>
      </c>
      <c r="AE174" s="15">
        <v>0</v>
      </c>
      <c r="AF174" s="15">
        <v>85</v>
      </c>
      <c r="AG174" s="15" t="s">
        <v>1860</v>
      </c>
      <c r="AH174" s="15" t="s">
        <v>1861</v>
      </c>
      <c r="AI174" s="17">
        <v>212.80350000000001</v>
      </c>
      <c r="AJ174" s="17">
        <v>905.49800000000005</v>
      </c>
      <c r="AK174" s="17">
        <v>3024.1750000000002</v>
      </c>
      <c r="AL174" s="17">
        <f>SUM(Table2[[#This Row],[Company Direct Land Through FY17]:[Company Direct Land FY18 and After]])</f>
        <v>3929.6730000000002</v>
      </c>
      <c r="AM174" s="17">
        <v>573.32910000000004</v>
      </c>
      <c r="AN174" s="17">
        <v>1830.1410000000001</v>
      </c>
      <c r="AO174" s="17">
        <v>8147.6486000000004</v>
      </c>
      <c r="AP174" s="18">
        <f>SUM(Table2[[#This Row],[Company Direct Building Through FY17]:[Company Direct Building FY18 and After]])</f>
        <v>9977.7896000000001</v>
      </c>
      <c r="AQ174" s="17">
        <v>0</v>
      </c>
      <c r="AR174" s="17">
        <v>0</v>
      </c>
      <c r="AS174" s="17">
        <v>0</v>
      </c>
      <c r="AT174" s="18">
        <f>SUM(Table2[[#This Row],[Mortgage Recording Tax Through FY17]:[Mortgage Recording Tax FY18 and After]])</f>
        <v>0</v>
      </c>
      <c r="AU174" s="17">
        <v>0</v>
      </c>
      <c r="AV174" s="17">
        <v>223.5522</v>
      </c>
      <c r="AW174" s="17">
        <v>0</v>
      </c>
      <c r="AX174" s="18">
        <f>SUM(Table2[[#This Row],[Pilot Savings Through FY17]:[Pilot Savings FY18 and After]])</f>
        <v>223.5522</v>
      </c>
      <c r="AY174" s="17">
        <v>0</v>
      </c>
      <c r="AZ174" s="17">
        <v>0</v>
      </c>
      <c r="BA174" s="17">
        <v>0</v>
      </c>
      <c r="BB174" s="18">
        <f>SUM(Table2[[#This Row],[Mortgage Recording Tax Exemption Through FY17]:[Mortgage Recording Tax Exemption FY18 and After]])</f>
        <v>0</v>
      </c>
      <c r="BC174" s="17">
        <v>588.03859999999997</v>
      </c>
      <c r="BD174" s="17">
        <v>1773.1387</v>
      </c>
      <c r="BE174" s="17">
        <v>8356.6877000000004</v>
      </c>
      <c r="BF174" s="18">
        <f>SUM(Table2[[#This Row],[Indirect and Induced Land Through FY17]:[Indirect and Induced Land FY18 and After]])</f>
        <v>10129.8264</v>
      </c>
      <c r="BG174" s="17">
        <v>1092.0717</v>
      </c>
      <c r="BH174" s="17">
        <v>3292.9717999999998</v>
      </c>
      <c r="BI174" s="17">
        <v>15519.561600000001</v>
      </c>
      <c r="BJ174" s="18">
        <f>SUM(Table2[[#This Row],[Indirect and Induced Building Through FY17]:[Indirect and Induced Building FY18 and After]])</f>
        <v>18812.5334</v>
      </c>
      <c r="BK174" s="17">
        <v>2466.2429000000002</v>
      </c>
      <c r="BL174" s="17">
        <v>7578.1972999999998</v>
      </c>
      <c r="BM174" s="17">
        <v>35048.072899999999</v>
      </c>
      <c r="BN174" s="18">
        <f>SUM(Table2[[#This Row],[TOTAL Real Property Related Taxes Through FY17]:[TOTAL Real Property Related Taxes FY18 and After]])</f>
        <v>42626.270199999999</v>
      </c>
      <c r="BO174" s="17">
        <v>4842.5199000000002</v>
      </c>
      <c r="BP174" s="17">
        <v>14715.111999999999</v>
      </c>
      <c r="BQ174" s="17">
        <v>68817.631399999998</v>
      </c>
      <c r="BR174" s="18">
        <f>SUM(Table2[[#This Row],[Company Direct Through FY17]:[Company Direct FY18 and After]])</f>
        <v>83532.743399999992</v>
      </c>
      <c r="BS174" s="17">
        <v>0</v>
      </c>
      <c r="BT174" s="17">
        <v>401.29509999999999</v>
      </c>
      <c r="BU174" s="17">
        <v>0</v>
      </c>
      <c r="BV174" s="18">
        <f>SUM(Table2[[#This Row],[Sales Tax Exemption Through FY17]:[Sales Tax Exemption FY18 and After]])</f>
        <v>401.29509999999999</v>
      </c>
      <c r="BW174" s="17">
        <v>0</v>
      </c>
      <c r="BX174" s="17">
        <v>0</v>
      </c>
      <c r="BY174" s="17">
        <v>0</v>
      </c>
      <c r="BZ174" s="17">
        <f>SUM(Table2[[#This Row],[Energy Tax Savings Through FY17]:[Energy Tax Savings FY18 and After]])</f>
        <v>0</v>
      </c>
      <c r="CA174" s="17">
        <v>0</v>
      </c>
      <c r="CB174" s="17">
        <v>0</v>
      </c>
      <c r="CC174" s="17">
        <v>0</v>
      </c>
      <c r="CD174" s="18">
        <f>SUM(Table2[[#This Row],[Tax Exempt Bond Savings Through FY17]:[Tax Exempt Bond Savings FY18 and After]])</f>
        <v>0</v>
      </c>
      <c r="CE174" s="17">
        <v>1848.9829</v>
      </c>
      <c r="CF174" s="17">
        <v>5643.4589999999998</v>
      </c>
      <c r="CG174" s="17">
        <v>26276.1185</v>
      </c>
      <c r="CH174" s="18">
        <f>SUM(Table2[[#This Row],[Indirect and Induced Through FY17]:[Indirect and Induced FY18 and After]])</f>
        <v>31919.577499999999</v>
      </c>
      <c r="CI174" s="17">
        <v>6691.5028000000002</v>
      </c>
      <c r="CJ174" s="17">
        <v>19957.275900000001</v>
      </c>
      <c r="CK174" s="17">
        <v>95093.749899999995</v>
      </c>
      <c r="CL174" s="18">
        <f>SUM(Table2[[#This Row],[TOTAL Income Consumption Use Taxes Through FY17]:[TOTAL Income Consumption Use Taxes FY18 and After]])</f>
        <v>115051.0258</v>
      </c>
      <c r="CM174" s="17">
        <v>0</v>
      </c>
      <c r="CN174" s="17">
        <v>624.84730000000002</v>
      </c>
      <c r="CO174" s="17">
        <v>0</v>
      </c>
      <c r="CP174" s="18">
        <f>SUM(Table2[[#This Row],[Assistance Provided Through FY17]:[Assistance Provided FY18 and After]])</f>
        <v>624.84730000000002</v>
      </c>
      <c r="CQ174" s="17">
        <v>0</v>
      </c>
      <c r="CR174" s="17">
        <v>0</v>
      </c>
      <c r="CS174" s="17">
        <v>0</v>
      </c>
      <c r="CT174" s="18">
        <f>SUM(Table2[[#This Row],[Recapture Cancellation Reduction Amount Through FY17]:[Recapture Cancellation Reduction Amount FY18 and After]])</f>
        <v>0</v>
      </c>
      <c r="CU174" s="17">
        <v>0</v>
      </c>
      <c r="CV174" s="17">
        <v>0</v>
      </c>
      <c r="CW174" s="17">
        <v>0</v>
      </c>
      <c r="CX174" s="18">
        <f>SUM(Table2[[#This Row],[Penalty Paid Through FY17]:[Penalty Paid FY18 and After]])</f>
        <v>0</v>
      </c>
      <c r="CY174" s="17">
        <v>0</v>
      </c>
      <c r="CZ174" s="17">
        <v>624.84730000000002</v>
      </c>
      <c r="DA174" s="17">
        <v>0</v>
      </c>
      <c r="DB174" s="18">
        <f>SUM(Table2[[#This Row],[TOTAL Assistance Net of Recapture Penalties Through FY17]:[TOTAL Assistance Net of Recapture Penalties FY18 and After]])</f>
        <v>624.84730000000002</v>
      </c>
      <c r="DC174" s="17">
        <v>5628.6525000000001</v>
      </c>
      <c r="DD174" s="17">
        <v>17450.751</v>
      </c>
      <c r="DE174" s="17">
        <v>79989.455000000002</v>
      </c>
      <c r="DF174" s="18">
        <f>SUM(Table2[[#This Row],[Company Direct Tax Revenue Before Assistance Through FY17]:[Company Direct Tax Revenue Before Assistance FY18 and After]])</f>
        <v>97440.206000000006</v>
      </c>
      <c r="DG174" s="17">
        <v>3529.0931999999998</v>
      </c>
      <c r="DH174" s="17">
        <v>10709.5695</v>
      </c>
      <c r="DI174" s="17">
        <v>50152.3678</v>
      </c>
      <c r="DJ174" s="18">
        <f>SUM(Table2[[#This Row],[Indirect and Induced Tax Revenues Through FY17]:[Indirect and Induced Tax Revenues FY18 and After]])</f>
        <v>60861.937299999998</v>
      </c>
      <c r="DK174" s="17">
        <v>9157.7456999999995</v>
      </c>
      <c r="DL174" s="17">
        <v>28160.320500000002</v>
      </c>
      <c r="DM174" s="17">
        <v>130141.82279999999</v>
      </c>
      <c r="DN174" s="17">
        <f>SUM(Table2[[#This Row],[TOTAL Tax Revenues Before Assistance Through FY17]:[TOTAL Tax Revenues Before Assistance FY18 and After]])</f>
        <v>158302.1433</v>
      </c>
      <c r="DO174" s="17">
        <v>9157.7456999999995</v>
      </c>
      <c r="DP174" s="17">
        <v>27535.4732</v>
      </c>
      <c r="DQ174" s="17">
        <v>130141.82279999999</v>
      </c>
      <c r="DR174" s="20">
        <f>SUM(Table2[[#This Row],[TOTAL Tax Revenues Net of Assistance Recapture and Penalty Through FY17]:[TOTAL Tax Revenues Net of Assistance Recapture and Penalty FY18 and After]])</f>
        <v>157677.296</v>
      </c>
      <c r="DS174" s="20">
        <v>0</v>
      </c>
      <c r="DT174" s="20">
        <v>0</v>
      </c>
      <c r="DU174" s="20">
        <v>0</v>
      </c>
      <c r="DV174" s="20">
        <v>0</v>
      </c>
      <c r="DW174" s="15">
        <v>222</v>
      </c>
      <c r="DX174" s="15">
        <v>0</v>
      </c>
      <c r="DY174" s="15">
        <v>0</v>
      </c>
      <c r="DZ174" s="15">
        <v>131</v>
      </c>
      <c r="EA174" s="15">
        <v>93</v>
      </c>
      <c r="EB174" s="15">
        <v>0</v>
      </c>
      <c r="EC174" s="15">
        <v>0</v>
      </c>
      <c r="ED174" s="15">
        <v>91</v>
      </c>
      <c r="EE174" s="15">
        <v>41.89</v>
      </c>
      <c r="EF174" s="15">
        <v>0</v>
      </c>
      <c r="EG174" s="15">
        <v>0</v>
      </c>
      <c r="EH174" s="15">
        <v>69.47</v>
      </c>
      <c r="EI174" s="15">
        <f>SUM(Table2[[#This Row],[Total Industrial Employees FY17]:[Total Other Employees FY17]])</f>
        <v>353</v>
      </c>
      <c r="EJ174" s="15">
        <f>SUM(Table2[[#This Row],[Number of Industrial Employees Earning More than Living Wage FY17]:[Number of Other Employees Earning More than Living Wage FY17]])</f>
        <v>184</v>
      </c>
      <c r="EK174" s="15">
        <v>52.124645892351275</v>
      </c>
    </row>
    <row r="175" spans="1:141" x14ac:dyDescent="0.2">
      <c r="A175" s="6">
        <v>93858</v>
      </c>
      <c r="B175" s="6" t="s">
        <v>637</v>
      </c>
      <c r="C175" s="7" t="s">
        <v>638</v>
      </c>
      <c r="D175" s="7" t="s">
        <v>6</v>
      </c>
      <c r="E175" s="33">
        <v>12</v>
      </c>
      <c r="F175" s="8" t="s">
        <v>2262</v>
      </c>
      <c r="G175" s="41" t="s">
        <v>1894</v>
      </c>
      <c r="H175" s="35">
        <v>39235</v>
      </c>
      <c r="I175" s="35">
        <v>18395</v>
      </c>
      <c r="J175" s="39" t="s">
        <v>3325</v>
      </c>
      <c r="K175" s="11" t="s">
        <v>2833</v>
      </c>
      <c r="L175" s="13" t="s">
        <v>2883</v>
      </c>
      <c r="M175" s="13" t="s">
        <v>2813</v>
      </c>
      <c r="N175" s="23">
        <v>4825000</v>
      </c>
      <c r="O175" s="6" t="s">
        <v>2527</v>
      </c>
      <c r="P175" s="15">
        <v>0</v>
      </c>
      <c r="Q175" s="15">
        <v>0</v>
      </c>
      <c r="R175" s="15">
        <v>0</v>
      </c>
      <c r="S175" s="15">
        <v>0</v>
      </c>
      <c r="T175" s="15">
        <v>0</v>
      </c>
      <c r="U175" s="15">
        <v>0</v>
      </c>
      <c r="V175" s="15">
        <v>0</v>
      </c>
      <c r="W175" s="15">
        <v>0</v>
      </c>
      <c r="X175" s="15">
        <v>0</v>
      </c>
      <c r="Y175" s="15">
        <v>0</v>
      </c>
      <c r="Z175" s="15">
        <v>80</v>
      </c>
      <c r="AA175" s="15">
        <v>0</v>
      </c>
      <c r="AB175" s="15">
        <v>0</v>
      </c>
      <c r="AC175" s="15">
        <v>0</v>
      </c>
      <c r="AD175" s="15">
        <v>0</v>
      </c>
      <c r="AE175" s="15">
        <v>0</v>
      </c>
      <c r="AF175" s="15">
        <v>0</v>
      </c>
      <c r="AG175" s="15" t="s">
        <v>1861</v>
      </c>
      <c r="AH175" s="15" t="s">
        <v>1861</v>
      </c>
      <c r="AI175" s="17">
        <v>89.629099999999994</v>
      </c>
      <c r="AJ175" s="17">
        <v>234.6431</v>
      </c>
      <c r="AK175" s="17">
        <v>1160.3294000000001</v>
      </c>
      <c r="AL175" s="17">
        <f>SUM(Table2[[#This Row],[Company Direct Land Through FY17]:[Company Direct Land FY18 and After]])</f>
        <v>1394.9725000000001</v>
      </c>
      <c r="AM175" s="17">
        <v>3.9352</v>
      </c>
      <c r="AN175" s="17">
        <v>217.29820000000001</v>
      </c>
      <c r="AO175" s="17">
        <v>50.944699999999997</v>
      </c>
      <c r="AP175" s="18">
        <f>SUM(Table2[[#This Row],[Company Direct Building Through FY17]:[Company Direct Building FY18 and After]])</f>
        <v>268.24290000000002</v>
      </c>
      <c r="AQ175" s="17">
        <v>0</v>
      </c>
      <c r="AR175" s="17">
        <v>0</v>
      </c>
      <c r="AS175" s="17">
        <v>0</v>
      </c>
      <c r="AT175" s="18">
        <f>SUM(Table2[[#This Row],[Mortgage Recording Tax Through FY17]:[Mortgage Recording Tax FY18 and After]])</f>
        <v>0</v>
      </c>
      <c r="AU175" s="17">
        <v>36.754199999999997</v>
      </c>
      <c r="AV175" s="17">
        <v>128.61660000000001</v>
      </c>
      <c r="AW175" s="17">
        <v>475.81580000000002</v>
      </c>
      <c r="AX175" s="18">
        <f>SUM(Table2[[#This Row],[Pilot Savings Through FY17]:[Pilot Savings FY18 and After]])</f>
        <v>604.43240000000003</v>
      </c>
      <c r="AY175" s="17">
        <v>0</v>
      </c>
      <c r="AZ175" s="17">
        <v>0</v>
      </c>
      <c r="BA175" s="17">
        <v>0</v>
      </c>
      <c r="BB175" s="18">
        <f>SUM(Table2[[#This Row],[Mortgage Recording Tax Exemption Through FY17]:[Mortgage Recording Tax Exemption FY18 and After]])</f>
        <v>0</v>
      </c>
      <c r="BC175" s="17">
        <v>0</v>
      </c>
      <c r="BD175" s="17">
        <v>57.887900000000002</v>
      </c>
      <c r="BE175" s="17">
        <v>0</v>
      </c>
      <c r="BF175" s="18">
        <f>SUM(Table2[[#This Row],[Indirect and Induced Land Through FY17]:[Indirect and Induced Land FY18 and After]])</f>
        <v>57.887900000000002</v>
      </c>
      <c r="BG175" s="17">
        <v>0</v>
      </c>
      <c r="BH175" s="17">
        <v>107.5061</v>
      </c>
      <c r="BI175" s="17">
        <v>0</v>
      </c>
      <c r="BJ175" s="18">
        <f>SUM(Table2[[#This Row],[Indirect and Induced Building Through FY17]:[Indirect and Induced Building FY18 and After]])</f>
        <v>107.5061</v>
      </c>
      <c r="BK175" s="17">
        <v>56.810099999999998</v>
      </c>
      <c r="BL175" s="17">
        <v>488.71870000000001</v>
      </c>
      <c r="BM175" s="17">
        <v>735.45830000000001</v>
      </c>
      <c r="BN175" s="18">
        <f>SUM(Table2[[#This Row],[TOTAL Real Property Related Taxes Through FY17]:[TOTAL Real Property Related Taxes FY18 and After]])</f>
        <v>1224.1770000000001</v>
      </c>
      <c r="BO175" s="17">
        <v>0</v>
      </c>
      <c r="BP175" s="17">
        <v>306.51609999999999</v>
      </c>
      <c r="BQ175" s="17">
        <v>0</v>
      </c>
      <c r="BR175" s="18">
        <f>SUM(Table2[[#This Row],[Company Direct Through FY17]:[Company Direct FY18 and After]])</f>
        <v>306.51609999999999</v>
      </c>
      <c r="BS175" s="17">
        <v>0</v>
      </c>
      <c r="BT175" s="17">
        <v>49.614100000000001</v>
      </c>
      <c r="BU175" s="17">
        <v>0</v>
      </c>
      <c r="BV175" s="18">
        <f>SUM(Table2[[#This Row],[Sales Tax Exemption Through FY17]:[Sales Tax Exemption FY18 and After]])</f>
        <v>49.614100000000001</v>
      </c>
      <c r="BW175" s="17">
        <v>0</v>
      </c>
      <c r="BX175" s="17">
        <v>0</v>
      </c>
      <c r="BY175" s="17">
        <v>0</v>
      </c>
      <c r="BZ175" s="17">
        <f>SUM(Table2[[#This Row],[Energy Tax Savings Through FY17]:[Energy Tax Savings FY18 and After]])</f>
        <v>0</v>
      </c>
      <c r="CA175" s="17">
        <v>0</v>
      </c>
      <c r="CB175" s="17">
        <v>0</v>
      </c>
      <c r="CC175" s="17">
        <v>0</v>
      </c>
      <c r="CD175" s="18">
        <f>SUM(Table2[[#This Row],[Tax Exempt Bond Savings Through FY17]:[Tax Exempt Bond Savings FY18 and After]])</f>
        <v>0</v>
      </c>
      <c r="CE175" s="17">
        <v>0</v>
      </c>
      <c r="CF175" s="17">
        <v>184.46379999999999</v>
      </c>
      <c r="CG175" s="17">
        <v>0</v>
      </c>
      <c r="CH175" s="18">
        <f>SUM(Table2[[#This Row],[Indirect and Induced Through FY17]:[Indirect and Induced FY18 and After]])</f>
        <v>184.46379999999999</v>
      </c>
      <c r="CI175" s="17">
        <v>0</v>
      </c>
      <c r="CJ175" s="17">
        <v>441.36579999999998</v>
      </c>
      <c r="CK175" s="17">
        <v>0</v>
      </c>
      <c r="CL175" s="18">
        <f>SUM(Table2[[#This Row],[TOTAL Income Consumption Use Taxes Through FY17]:[TOTAL Income Consumption Use Taxes FY18 and After]])</f>
        <v>441.36579999999998</v>
      </c>
      <c r="CM175" s="17">
        <v>36.754199999999997</v>
      </c>
      <c r="CN175" s="17">
        <v>178.23070000000001</v>
      </c>
      <c r="CO175" s="17">
        <v>475.81580000000002</v>
      </c>
      <c r="CP175" s="18">
        <f>SUM(Table2[[#This Row],[Assistance Provided Through FY17]:[Assistance Provided FY18 and After]])</f>
        <v>654.04650000000004</v>
      </c>
      <c r="CQ175" s="17">
        <v>0</v>
      </c>
      <c r="CR175" s="17">
        <v>0</v>
      </c>
      <c r="CS175" s="17">
        <v>0</v>
      </c>
      <c r="CT175" s="18">
        <f>SUM(Table2[[#This Row],[Recapture Cancellation Reduction Amount Through FY17]:[Recapture Cancellation Reduction Amount FY18 and After]])</f>
        <v>0</v>
      </c>
      <c r="CU175" s="17">
        <v>0</v>
      </c>
      <c r="CV175" s="17">
        <v>0</v>
      </c>
      <c r="CW175" s="17">
        <v>0</v>
      </c>
      <c r="CX175" s="18">
        <f>SUM(Table2[[#This Row],[Penalty Paid Through FY17]:[Penalty Paid FY18 and After]])</f>
        <v>0</v>
      </c>
      <c r="CY175" s="17">
        <v>36.754199999999997</v>
      </c>
      <c r="CZ175" s="17">
        <v>178.23070000000001</v>
      </c>
      <c r="DA175" s="17">
        <v>475.81580000000002</v>
      </c>
      <c r="DB175" s="18">
        <f>SUM(Table2[[#This Row],[TOTAL Assistance Net of Recapture Penalties Through FY17]:[TOTAL Assistance Net of Recapture Penalties FY18 and After]])</f>
        <v>654.04650000000004</v>
      </c>
      <c r="DC175" s="17">
        <v>93.564300000000003</v>
      </c>
      <c r="DD175" s="17">
        <v>758.45740000000001</v>
      </c>
      <c r="DE175" s="17">
        <v>1211.2741000000001</v>
      </c>
      <c r="DF175" s="18">
        <f>SUM(Table2[[#This Row],[Company Direct Tax Revenue Before Assistance Through FY17]:[Company Direct Tax Revenue Before Assistance FY18 and After]])</f>
        <v>1969.7315000000001</v>
      </c>
      <c r="DG175" s="17">
        <v>0</v>
      </c>
      <c r="DH175" s="17">
        <v>349.8578</v>
      </c>
      <c r="DI175" s="17">
        <v>0</v>
      </c>
      <c r="DJ175" s="18">
        <f>SUM(Table2[[#This Row],[Indirect and Induced Tax Revenues Through FY17]:[Indirect and Induced Tax Revenues FY18 and After]])</f>
        <v>349.8578</v>
      </c>
      <c r="DK175" s="17">
        <v>93.564300000000003</v>
      </c>
      <c r="DL175" s="17">
        <v>1108.3152</v>
      </c>
      <c r="DM175" s="17">
        <v>1211.2741000000001</v>
      </c>
      <c r="DN175" s="17">
        <f>SUM(Table2[[#This Row],[TOTAL Tax Revenues Before Assistance Through FY17]:[TOTAL Tax Revenues Before Assistance FY18 and After]])</f>
        <v>2319.5893000000001</v>
      </c>
      <c r="DO175" s="17">
        <v>56.810099999999998</v>
      </c>
      <c r="DP175" s="17">
        <v>930.08450000000005</v>
      </c>
      <c r="DQ175" s="17">
        <v>735.45830000000001</v>
      </c>
      <c r="DR175" s="20">
        <f>SUM(Table2[[#This Row],[TOTAL Tax Revenues Net of Assistance Recapture and Penalty Through FY17]:[TOTAL Tax Revenues Net of Assistance Recapture and Penalty FY18 and After]])</f>
        <v>1665.5428000000002</v>
      </c>
      <c r="DS175" s="20">
        <v>0</v>
      </c>
      <c r="DT175" s="20">
        <v>0</v>
      </c>
      <c r="DU175" s="20">
        <v>0</v>
      </c>
      <c r="DV175" s="20">
        <v>0</v>
      </c>
      <c r="DW175" s="15">
        <v>0</v>
      </c>
      <c r="DX175" s="15">
        <v>0</v>
      </c>
      <c r="DY175" s="15">
        <v>0</v>
      </c>
      <c r="DZ175" s="15">
        <v>0</v>
      </c>
      <c r="EA175" s="15">
        <v>0</v>
      </c>
      <c r="EB175" s="15">
        <v>0</v>
      </c>
      <c r="EC175" s="15">
        <v>0</v>
      </c>
      <c r="ED175" s="15">
        <v>0</v>
      </c>
      <c r="EE175" s="15">
        <v>0</v>
      </c>
      <c r="EF175" s="15">
        <v>0</v>
      </c>
      <c r="EG175" s="15">
        <v>0</v>
      </c>
      <c r="EH175" s="15">
        <v>0</v>
      </c>
      <c r="EI175" s="15">
        <f>SUM(Table2[[#This Row],[Total Industrial Employees FY17]:[Total Other Employees FY17]])</f>
        <v>0</v>
      </c>
      <c r="EJ175" s="15">
        <f>SUM(Table2[[#This Row],[Number of Industrial Employees Earning More than Living Wage FY17]:[Number of Other Employees Earning More than Living Wage FY17]])</f>
        <v>0</v>
      </c>
      <c r="EK175" s="15">
        <v>0</v>
      </c>
    </row>
    <row r="176" spans="1:141" x14ac:dyDescent="0.2">
      <c r="A176" s="6">
        <v>94066</v>
      </c>
      <c r="B176" s="6" t="s">
        <v>1033</v>
      </c>
      <c r="C176" s="7" t="s">
        <v>1065</v>
      </c>
      <c r="D176" s="7" t="s">
        <v>9</v>
      </c>
      <c r="E176" s="33">
        <v>42</v>
      </c>
      <c r="F176" s="8" t="s">
        <v>2394</v>
      </c>
      <c r="G176" s="41" t="s">
        <v>1959</v>
      </c>
      <c r="H176" s="35">
        <v>21364</v>
      </c>
      <c r="I176" s="35">
        <v>26500</v>
      </c>
      <c r="J176" s="39" t="s">
        <v>3364</v>
      </c>
      <c r="K176" s="11" t="s">
        <v>2453</v>
      </c>
      <c r="L176" s="13" t="s">
        <v>3079</v>
      </c>
      <c r="M176" s="13" t="s">
        <v>3053</v>
      </c>
      <c r="N176" s="23">
        <v>3550000</v>
      </c>
      <c r="O176" s="6" t="s">
        <v>2458</v>
      </c>
      <c r="P176" s="15">
        <v>1</v>
      </c>
      <c r="Q176" s="15">
        <v>0</v>
      </c>
      <c r="R176" s="15">
        <v>35</v>
      </c>
      <c r="S176" s="15">
        <v>3</v>
      </c>
      <c r="T176" s="15">
        <v>0</v>
      </c>
      <c r="U176" s="15">
        <v>39</v>
      </c>
      <c r="V176" s="15">
        <v>38</v>
      </c>
      <c r="W176" s="15">
        <v>5</v>
      </c>
      <c r="X176" s="15">
        <v>0</v>
      </c>
      <c r="Y176" s="15">
        <v>0</v>
      </c>
      <c r="Z176" s="15">
        <v>5</v>
      </c>
      <c r="AA176" s="15">
        <v>87</v>
      </c>
      <c r="AB176" s="15">
        <v>0</v>
      </c>
      <c r="AC176" s="15">
        <v>0</v>
      </c>
      <c r="AD176" s="15">
        <v>0</v>
      </c>
      <c r="AE176" s="15">
        <v>0</v>
      </c>
      <c r="AF176" s="15">
        <v>87</v>
      </c>
      <c r="AG176" s="15" t="s">
        <v>1860</v>
      </c>
      <c r="AH176" s="15" t="s">
        <v>1860</v>
      </c>
      <c r="AI176" s="17">
        <v>18.462</v>
      </c>
      <c r="AJ176" s="17">
        <v>64.366699999999994</v>
      </c>
      <c r="AK176" s="17">
        <v>287.47989999999999</v>
      </c>
      <c r="AL176" s="17">
        <f>SUM(Table2[[#This Row],[Company Direct Land Through FY17]:[Company Direct Land FY18 and After]])</f>
        <v>351.84659999999997</v>
      </c>
      <c r="AM176" s="17">
        <v>44.904899999999998</v>
      </c>
      <c r="AN176" s="17">
        <v>128.94399999999999</v>
      </c>
      <c r="AO176" s="17">
        <v>699.23199999999997</v>
      </c>
      <c r="AP176" s="18">
        <f>SUM(Table2[[#This Row],[Company Direct Building Through FY17]:[Company Direct Building FY18 and After]])</f>
        <v>828.17599999999993</v>
      </c>
      <c r="AQ176" s="17">
        <v>0</v>
      </c>
      <c r="AR176" s="17">
        <v>22.317699999999999</v>
      </c>
      <c r="AS176" s="17">
        <v>0</v>
      </c>
      <c r="AT176" s="18">
        <f>SUM(Table2[[#This Row],[Mortgage Recording Tax Through FY17]:[Mortgage Recording Tax FY18 and After]])</f>
        <v>22.317699999999999</v>
      </c>
      <c r="AU176" s="17">
        <v>28.3996</v>
      </c>
      <c r="AV176" s="17">
        <v>25.156700000000001</v>
      </c>
      <c r="AW176" s="17">
        <v>442.22250000000003</v>
      </c>
      <c r="AX176" s="18">
        <f>SUM(Table2[[#This Row],[Pilot Savings Through FY17]:[Pilot Savings FY18 and After]])</f>
        <v>467.37920000000003</v>
      </c>
      <c r="AY176" s="17">
        <v>0</v>
      </c>
      <c r="AZ176" s="17">
        <v>22.317699999999999</v>
      </c>
      <c r="BA176" s="17">
        <v>0</v>
      </c>
      <c r="BB176" s="18">
        <f>SUM(Table2[[#This Row],[Mortgage Recording Tax Exemption Through FY17]:[Mortgage Recording Tax Exemption FY18 and After]])</f>
        <v>22.317699999999999</v>
      </c>
      <c r="BC176" s="17">
        <v>105.8742</v>
      </c>
      <c r="BD176" s="17">
        <v>282.75319999999999</v>
      </c>
      <c r="BE176" s="17">
        <v>1567.3269</v>
      </c>
      <c r="BF176" s="18">
        <f>SUM(Table2[[#This Row],[Indirect and Induced Land Through FY17]:[Indirect and Induced Land FY18 and After]])</f>
        <v>1850.0801000000001</v>
      </c>
      <c r="BG176" s="17">
        <v>196.62350000000001</v>
      </c>
      <c r="BH176" s="17">
        <v>525.11310000000003</v>
      </c>
      <c r="BI176" s="17">
        <v>2910.7507000000001</v>
      </c>
      <c r="BJ176" s="18">
        <f>SUM(Table2[[#This Row],[Indirect and Induced Building Through FY17]:[Indirect and Induced Building FY18 and After]])</f>
        <v>3435.8638000000001</v>
      </c>
      <c r="BK176" s="17">
        <v>337.46499999999997</v>
      </c>
      <c r="BL176" s="17">
        <v>976.02030000000002</v>
      </c>
      <c r="BM176" s="17">
        <v>5022.567</v>
      </c>
      <c r="BN176" s="18">
        <f>SUM(Table2[[#This Row],[TOTAL Real Property Related Taxes Through FY17]:[TOTAL Real Property Related Taxes FY18 and After]])</f>
        <v>5998.5873000000001</v>
      </c>
      <c r="BO176" s="17">
        <v>633.76409999999998</v>
      </c>
      <c r="BP176" s="17">
        <v>1722.4902999999999</v>
      </c>
      <c r="BQ176" s="17">
        <v>9339.1813999999995</v>
      </c>
      <c r="BR176" s="18">
        <f>SUM(Table2[[#This Row],[Company Direct Through FY17]:[Company Direct FY18 and After]])</f>
        <v>11061.671699999999</v>
      </c>
      <c r="BS176" s="17">
        <v>1.5125</v>
      </c>
      <c r="BT176" s="17">
        <v>7.9923999999999999</v>
      </c>
      <c r="BU176" s="17">
        <v>0</v>
      </c>
      <c r="BV176" s="18">
        <f>SUM(Table2[[#This Row],[Sales Tax Exemption Through FY17]:[Sales Tax Exemption FY18 and After]])</f>
        <v>7.9923999999999999</v>
      </c>
      <c r="BW176" s="17">
        <v>0</v>
      </c>
      <c r="BX176" s="17">
        <v>0</v>
      </c>
      <c r="BY176" s="17">
        <v>0</v>
      </c>
      <c r="BZ176" s="17">
        <f>SUM(Table2[[#This Row],[Energy Tax Savings Through FY17]:[Energy Tax Savings FY18 and After]])</f>
        <v>0</v>
      </c>
      <c r="CA176" s="17">
        <v>0</v>
      </c>
      <c r="CB176" s="17">
        <v>0</v>
      </c>
      <c r="CC176" s="17">
        <v>0</v>
      </c>
      <c r="CD176" s="18">
        <f>SUM(Table2[[#This Row],[Tax Exempt Bond Savings Through FY17]:[Tax Exempt Bond Savings FY18 and After]])</f>
        <v>0</v>
      </c>
      <c r="CE176" s="17">
        <v>362.42099999999999</v>
      </c>
      <c r="CF176" s="17">
        <v>979.82870000000003</v>
      </c>
      <c r="CG176" s="17">
        <v>5643.4008000000003</v>
      </c>
      <c r="CH176" s="18">
        <f>SUM(Table2[[#This Row],[Indirect and Induced Through FY17]:[Indirect and Induced FY18 and After]])</f>
        <v>6623.2295000000004</v>
      </c>
      <c r="CI176" s="17">
        <v>994.67259999999999</v>
      </c>
      <c r="CJ176" s="17">
        <v>2694.3265999999999</v>
      </c>
      <c r="CK176" s="17">
        <v>14982.582200000001</v>
      </c>
      <c r="CL176" s="18">
        <f>SUM(Table2[[#This Row],[TOTAL Income Consumption Use Taxes Through FY17]:[TOTAL Income Consumption Use Taxes FY18 and After]])</f>
        <v>17676.908800000001</v>
      </c>
      <c r="CM176" s="17">
        <v>29.912099999999999</v>
      </c>
      <c r="CN176" s="17">
        <v>55.466799999999999</v>
      </c>
      <c r="CO176" s="17">
        <v>442.22250000000003</v>
      </c>
      <c r="CP176" s="18">
        <f>SUM(Table2[[#This Row],[Assistance Provided Through FY17]:[Assistance Provided FY18 and After]])</f>
        <v>497.6893</v>
      </c>
      <c r="CQ176" s="17">
        <v>0</v>
      </c>
      <c r="CR176" s="17">
        <v>0</v>
      </c>
      <c r="CS176" s="17">
        <v>0</v>
      </c>
      <c r="CT176" s="18">
        <f>SUM(Table2[[#This Row],[Recapture Cancellation Reduction Amount Through FY17]:[Recapture Cancellation Reduction Amount FY18 and After]])</f>
        <v>0</v>
      </c>
      <c r="CU176" s="17">
        <v>0</v>
      </c>
      <c r="CV176" s="17">
        <v>0</v>
      </c>
      <c r="CW176" s="17">
        <v>0</v>
      </c>
      <c r="CX176" s="18">
        <f>SUM(Table2[[#This Row],[Penalty Paid Through FY17]:[Penalty Paid FY18 and After]])</f>
        <v>0</v>
      </c>
      <c r="CY176" s="17">
        <v>29.912099999999999</v>
      </c>
      <c r="CZ176" s="17">
        <v>55.466799999999999</v>
      </c>
      <c r="DA176" s="17">
        <v>442.22250000000003</v>
      </c>
      <c r="DB176" s="18">
        <f>SUM(Table2[[#This Row],[TOTAL Assistance Net of Recapture Penalties Through FY17]:[TOTAL Assistance Net of Recapture Penalties FY18 and After]])</f>
        <v>497.6893</v>
      </c>
      <c r="DC176" s="17">
        <v>697.13099999999997</v>
      </c>
      <c r="DD176" s="17">
        <v>1938.1187</v>
      </c>
      <c r="DE176" s="17">
        <v>10325.8933</v>
      </c>
      <c r="DF176" s="18">
        <f>SUM(Table2[[#This Row],[Company Direct Tax Revenue Before Assistance Through FY17]:[Company Direct Tax Revenue Before Assistance FY18 and After]])</f>
        <v>12264.011999999999</v>
      </c>
      <c r="DG176" s="17">
        <v>664.91869999999994</v>
      </c>
      <c r="DH176" s="17">
        <v>1787.6949999999999</v>
      </c>
      <c r="DI176" s="17">
        <v>10121.4784</v>
      </c>
      <c r="DJ176" s="18">
        <f>SUM(Table2[[#This Row],[Indirect and Induced Tax Revenues Through FY17]:[Indirect and Induced Tax Revenues FY18 and After]])</f>
        <v>11909.1734</v>
      </c>
      <c r="DK176" s="17">
        <v>1362.0497</v>
      </c>
      <c r="DL176" s="17">
        <v>3725.8137000000002</v>
      </c>
      <c r="DM176" s="17">
        <v>20447.3717</v>
      </c>
      <c r="DN176" s="17">
        <f>SUM(Table2[[#This Row],[TOTAL Tax Revenues Before Assistance Through FY17]:[TOTAL Tax Revenues Before Assistance FY18 and After]])</f>
        <v>24173.185399999998</v>
      </c>
      <c r="DO176" s="17">
        <v>1332.1376</v>
      </c>
      <c r="DP176" s="17">
        <v>3670.3469</v>
      </c>
      <c r="DQ176" s="17">
        <v>20005.1492</v>
      </c>
      <c r="DR176" s="20">
        <f>SUM(Table2[[#This Row],[TOTAL Tax Revenues Net of Assistance Recapture and Penalty Through FY17]:[TOTAL Tax Revenues Net of Assistance Recapture and Penalty FY18 and After]])</f>
        <v>23675.4961</v>
      </c>
      <c r="DS176" s="20">
        <v>0</v>
      </c>
      <c r="DT176" s="20">
        <v>0</v>
      </c>
      <c r="DU176" s="20">
        <v>0</v>
      </c>
      <c r="DV176" s="20">
        <v>0</v>
      </c>
      <c r="DW176" s="15">
        <v>5</v>
      </c>
      <c r="DX176" s="15">
        <v>0</v>
      </c>
      <c r="DY176" s="15">
        <v>0</v>
      </c>
      <c r="DZ176" s="15">
        <v>34</v>
      </c>
      <c r="EA176" s="15">
        <v>5</v>
      </c>
      <c r="EB176" s="15">
        <v>0</v>
      </c>
      <c r="EC176" s="15">
        <v>0</v>
      </c>
      <c r="ED176" s="15">
        <v>34</v>
      </c>
      <c r="EE176" s="15">
        <v>100</v>
      </c>
      <c r="EF176" s="15">
        <v>0</v>
      </c>
      <c r="EG176" s="15">
        <v>0</v>
      </c>
      <c r="EH176" s="15">
        <v>100</v>
      </c>
      <c r="EI176" s="15">
        <f>SUM(Table2[[#This Row],[Total Industrial Employees FY17]:[Total Other Employees FY17]])</f>
        <v>39</v>
      </c>
      <c r="EJ176" s="15">
        <f>SUM(Table2[[#This Row],[Number of Industrial Employees Earning More than Living Wage FY17]:[Number of Other Employees Earning More than Living Wage FY17]])</f>
        <v>39</v>
      </c>
      <c r="EK176" s="15">
        <v>100</v>
      </c>
    </row>
    <row r="177" spans="1:141" x14ac:dyDescent="0.2">
      <c r="A177" s="6">
        <v>93951</v>
      </c>
      <c r="B177" s="6" t="s">
        <v>690</v>
      </c>
      <c r="C177" s="7" t="s">
        <v>691</v>
      </c>
      <c r="D177" s="7" t="s">
        <v>12</v>
      </c>
      <c r="E177" s="33">
        <v>26</v>
      </c>
      <c r="F177" s="8" t="s">
        <v>2181</v>
      </c>
      <c r="G177" s="41" t="s">
        <v>1863</v>
      </c>
      <c r="H177" s="35">
        <v>36750</v>
      </c>
      <c r="I177" s="35">
        <v>91100</v>
      </c>
      <c r="J177" s="39" t="s">
        <v>3344</v>
      </c>
      <c r="K177" s="11" t="s">
        <v>2453</v>
      </c>
      <c r="L177" s="13" t="s">
        <v>2974</v>
      </c>
      <c r="M177" s="13" t="s">
        <v>2873</v>
      </c>
      <c r="N177" s="23">
        <v>11350000</v>
      </c>
      <c r="O177" s="6" t="s">
        <v>2458</v>
      </c>
      <c r="P177" s="15">
        <v>2</v>
      </c>
      <c r="Q177" s="15">
        <v>1</v>
      </c>
      <c r="R177" s="15">
        <v>17</v>
      </c>
      <c r="S177" s="15">
        <v>0</v>
      </c>
      <c r="T177" s="15">
        <v>0</v>
      </c>
      <c r="U177" s="15">
        <v>20</v>
      </c>
      <c r="V177" s="15">
        <v>18</v>
      </c>
      <c r="W177" s="15">
        <v>0</v>
      </c>
      <c r="X177" s="15">
        <v>0</v>
      </c>
      <c r="Y177" s="15">
        <v>0</v>
      </c>
      <c r="Z177" s="15">
        <v>3</v>
      </c>
      <c r="AA177" s="15">
        <v>20</v>
      </c>
      <c r="AB177" s="15">
        <v>0</v>
      </c>
      <c r="AC177" s="15">
        <v>0</v>
      </c>
      <c r="AD177" s="15">
        <v>0</v>
      </c>
      <c r="AE177" s="15">
        <v>0</v>
      </c>
      <c r="AF177" s="15">
        <v>20</v>
      </c>
      <c r="AG177" s="15" t="s">
        <v>1860</v>
      </c>
      <c r="AH177" s="15" t="s">
        <v>1861</v>
      </c>
      <c r="AI177" s="17">
        <v>36.0944</v>
      </c>
      <c r="AJ177" s="17">
        <v>193.911</v>
      </c>
      <c r="AK177" s="17">
        <v>496.47859999999997</v>
      </c>
      <c r="AL177" s="17">
        <f>SUM(Table2[[#This Row],[Company Direct Land Through FY17]:[Company Direct Land FY18 and After]])</f>
        <v>690.38959999999997</v>
      </c>
      <c r="AM177" s="17">
        <v>157.9419</v>
      </c>
      <c r="AN177" s="17">
        <v>435.91219999999998</v>
      </c>
      <c r="AO177" s="17">
        <v>2172.4920999999999</v>
      </c>
      <c r="AP177" s="18">
        <f>SUM(Table2[[#This Row],[Company Direct Building Through FY17]:[Company Direct Building FY18 and After]])</f>
        <v>2608.4043000000001</v>
      </c>
      <c r="AQ177" s="17">
        <v>0</v>
      </c>
      <c r="AR177" s="17">
        <v>93.883600000000001</v>
      </c>
      <c r="AS177" s="17">
        <v>0</v>
      </c>
      <c r="AT177" s="18">
        <f>SUM(Table2[[#This Row],[Mortgage Recording Tax Through FY17]:[Mortgage Recording Tax FY18 and After]])</f>
        <v>93.883600000000001</v>
      </c>
      <c r="AU177" s="17">
        <v>54.262500000000003</v>
      </c>
      <c r="AV177" s="17">
        <v>129.74879999999999</v>
      </c>
      <c r="AW177" s="17">
        <v>746.38260000000002</v>
      </c>
      <c r="AX177" s="18">
        <f>SUM(Table2[[#This Row],[Pilot Savings Through FY17]:[Pilot Savings FY18 and After]])</f>
        <v>876.13139999999999</v>
      </c>
      <c r="AY177" s="17">
        <v>0</v>
      </c>
      <c r="AZ177" s="17">
        <v>93.883600000000001</v>
      </c>
      <c r="BA177" s="17">
        <v>0</v>
      </c>
      <c r="BB177" s="18">
        <f>SUM(Table2[[#This Row],[Mortgage Recording Tax Exemption Through FY17]:[Mortgage Recording Tax Exemption FY18 and After]])</f>
        <v>93.883600000000001</v>
      </c>
      <c r="BC177" s="17">
        <v>69.892899999999997</v>
      </c>
      <c r="BD177" s="17">
        <v>225.6011</v>
      </c>
      <c r="BE177" s="17">
        <v>961.37789999999995</v>
      </c>
      <c r="BF177" s="18">
        <f>SUM(Table2[[#This Row],[Indirect and Induced Land Through FY17]:[Indirect and Induced Land FY18 and After]])</f>
        <v>1186.979</v>
      </c>
      <c r="BG177" s="17">
        <v>129.80109999999999</v>
      </c>
      <c r="BH177" s="17">
        <v>418.97359999999998</v>
      </c>
      <c r="BI177" s="17">
        <v>1785.4124999999999</v>
      </c>
      <c r="BJ177" s="18">
        <f>SUM(Table2[[#This Row],[Indirect and Induced Building Through FY17]:[Indirect and Induced Building FY18 and After]])</f>
        <v>2204.3860999999997</v>
      </c>
      <c r="BK177" s="17">
        <v>339.46780000000001</v>
      </c>
      <c r="BL177" s="17">
        <v>1144.6491000000001</v>
      </c>
      <c r="BM177" s="17">
        <v>4669.3784999999998</v>
      </c>
      <c r="BN177" s="18">
        <f>SUM(Table2[[#This Row],[TOTAL Real Property Related Taxes Through FY17]:[TOTAL Real Property Related Taxes FY18 and After]])</f>
        <v>5814.0275999999994</v>
      </c>
      <c r="BO177" s="17">
        <v>299.01889999999997</v>
      </c>
      <c r="BP177" s="17">
        <v>975.54610000000002</v>
      </c>
      <c r="BQ177" s="17">
        <v>4113.0079999999998</v>
      </c>
      <c r="BR177" s="18">
        <f>SUM(Table2[[#This Row],[Company Direct Through FY17]:[Company Direct FY18 and After]])</f>
        <v>5088.5540999999994</v>
      </c>
      <c r="BS177" s="17">
        <v>0</v>
      </c>
      <c r="BT177" s="17">
        <v>0.49440000000000001</v>
      </c>
      <c r="BU177" s="17">
        <v>0</v>
      </c>
      <c r="BV177" s="18">
        <f>SUM(Table2[[#This Row],[Sales Tax Exemption Through FY17]:[Sales Tax Exemption FY18 and After]])</f>
        <v>0.49440000000000001</v>
      </c>
      <c r="BW177" s="17">
        <v>0</v>
      </c>
      <c r="BX177" s="17">
        <v>0</v>
      </c>
      <c r="BY177" s="17">
        <v>0</v>
      </c>
      <c r="BZ177" s="17">
        <f>SUM(Table2[[#This Row],[Energy Tax Savings Through FY17]:[Energy Tax Savings FY18 and After]])</f>
        <v>0</v>
      </c>
      <c r="CA177" s="17">
        <v>0</v>
      </c>
      <c r="CB177" s="17">
        <v>0</v>
      </c>
      <c r="CC177" s="17">
        <v>0</v>
      </c>
      <c r="CD177" s="18">
        <f>SUM(Table2[[#This Row],[Tax Exempt Bond Savings Through FY17]:[Tax Exempt Bond Savings FY18 and After]])</f>
        <v>0</v>
      </c>
      <c r="CE177" s="17">
        <v>219.76589999999999</v>
      </c>
      <c r="CF177" s="17">
        <v>716.44259999999997</v>
      </c>
      <c r="CG177" s="17">
        <v>3022.8797</v>
      </c>
      <c r="CH177" s="18">
        <f>SUM(Table2[[#This Row],[Indirect and Induced Through FY17]:[Indirect and Induced FY18 and After]])</f>
        <v>3739.3222999999998</v>
      </c>
      <c r="CI177" s="17">
        <v>518.78480000000002</v>
      </c>
      <c r="CJ177" s="17">
        <v>1691.4943000000001</v>
      </c>
      <c r="CK177" s="17">
        <v>7135.8877000000002</v>
      </c>
      <c r="CL177" s="18">
        <f>SUM(Table2[[#This Row],[TOTAL Income Consumption Use Taxes Through FY17]:[TOTAL Income Consumption Use Taxes FY18 and After]])</f>
        <v>8827.3819999999996</v>
      </c>
      <c r="CM177" s="17">
        <v>54.262500000000003</v>
      </c>
      <c r="CN177" s="17">
        <v>224.1268</v>
      </c>
      <c r="CO177" s="17">
        <v>746.38260000000002</v>
      </c>
      <c r="CP177" s="18">
        <f>SUM(Table2[[#This Row],[Assistance Provided Through FY17]:[Assistance Provided FY18 and After]])</f>
        <v>970.50940000000003</v>
      </c>
      <c r="CQ177" s="17">
        <v>0</v>
      </c>
      <c r="CR177" s="17">
        <v>0</v>
      </c>
      <c r="CS177" s="17">
        <v>0</v>
      </c>
      <c r="CT177" s="18">
        <f>SUM(Table2[[#This Row],[Recapture Cancellation Reduction Amount Through FY17]:[Recapture Cancellation Reduction Amount FY18 and After]])</f>
        <v>0</v>
      </c>
      <c r="CU177" s="17">
        <v>0</v>
      </c>
      <c r="CV177" s="17">
        <v>0</v>
      </c>
      <c r="CW177" s="17">
        <v>0</v>
      </c>
      <c r="CX177" s="18">
        <f>SUM(Table2[[#This Row],[Penalty Paid Through FY17]:[Penalty Paid FY18 and After]])</f>
        <v>0</v>
      </c>
      <c r="CY177" s="17">
        <v>54.262500000000003</v>
      </c>
      <c r="CZ177" s="17">
        <v>224.1268</v>
      </c>
      <c r="DA177" s="17">
        <v>746.38260000000002</v>
      </c>
      <c r="DB177" s="18">
        <f>SUM(Table2[[#This Row],[TOTAL Assistance Net of Recapture Penalties Through FY17]:[TOTAL Assistance Net of Recapture Penalties FY18 and After]])</f>
        <v>970.50940000000003</v>
      </c>
      <c r="DC177" s="17">
        <v>493.05520000000001</v>
      </c>
      <c r="DD177" s="17">
        <v>1699.2529</v>
      </c>
      <c r="DE177" s="17">
        <v>6781.9786999999997</v>
      </c>
      <c r="DF177" s="18">
        <f>SUM(Table2[[#This Row],[Company Direct Tax Revenue Before Assistance Through FY17]:[Company Direct Tax Revenue Before Assistance FY18 and After]])</f>
        <v>8481.2315999999992</v>
      </c>
      <c r="DG177" s="17">
        <v>419.4599</v>
      </c>
      <c r="DH177" s="17">
        <v>1361.0173</v>
      </c>
      <c r="DI177" s="17">
        <v>5769.6701000000003</v>
      </c>
      <c r="DJ177" s="18">
        <f>SUM(Table2[[#This Row],[Indirect and Induced Tax Revenues Through FY17]:[Indirect and Induced Tax Revenues FY18 and After]])</f>
        <v>7130.6874000000007</v>
      </c>
      <c r="DK177" s="17">
        <v>912.51509999999996</v>
      </c>
      <c r="DL177" s="17">
        <v>3060.2701999999999</v>
      </c>
      <c r="DM177" s="17">
        <v>12551.648800000001</v>
      </c>
      <c r="DN177" s="17">
        <f>SUM(Table2[[#This Row],[TOTAL Tax Revenues Before Assistance Through FY17]:[TOTAL Tax Revenues Before Assistance FY18 and After]])</f>
        <v>15611.919000000002</v>
      </c>
      <c r="DO177" s="17">
        <v>858.25260000000003</v>
      </c>
      <c r="DP177" s="17">
        <v>2836.1433999999999</v>
      </c>
      <c r="DQ177" s="17">
        <v>11805.2662</v>
      </c>
      <c r="DR177" s="20">
        <f>SUM(Table2[[#This Row],[TOTAL Tax Revenues Net of Assistance Recapture and Penalty Through FY17]:[TOTAL Tax Revenues Net of Assistance Recapture and Penalty FY18 and After]])</f>
        <v>14641.409599999999</v>
      </c>
      <c r="DS177" s="20">
        <v>0</v>
      </c>
      <c r="DT177" s="20">
        <v>0</v>
      </c>
      <c r="DU177" s="20">
        <v>0</v>
      </c>
      <c r="DV177" s="20">
        <v>0</v>
      </c>
      <c r="DW177" s="15">
        <v>0</v>
      </c>
      <c r="DX177" s="15">
        <v>0</v>
      </c>
      <c r="DY177" s="15">
        <v>0</v>
      </c>
      <c r="DZ177" s="15">
        <v>20</v>
      </c>
      <c r="EA177" s="15">
        <v>0</v>
      </c>
      <c r="EB177" s="15">
        <v>0</v>
      </c>
      <c r="EC177" s="15">
        <v>0</v>
      </c>
      <c r="ED177" s="15">
        <v>20</v>
      </c>
      <c r="EE177" s="15">
        <v>0</v>
      </c>
      <c r="EF177" s="15">
        <v>0</v>
      </c>
      <c r="EG177" s="15">
        <v>0</v>
      </c>
      <c r="EH177" s="15">
        <v>100</v>
      </c>
      <c r="EI177" s="15">
        <f>SUM(Table2[[#This Row],[Total Industrial Employees FY17]:[Total Other Employees FY17]])</f>
        <v>20</v>
      </c>
      <c r="EJ177" s="15">
        <f>SUM(Table2[[#This Row],[Number of Industrial Employees Earning More than Living Wage FY17]:[Number of Other Employees Earning More than Living Wage FY17]])</f>
        <v>20</v>
      </c>
      <c r="EK177" s="15">
        <v>100</v>
      </c>
    </row>
    <row r="178" spans="1:141" x14ac:dyDescent="0.2">
      <c r="A178" s="6">
        <v>92771</v>
      </c>
      <c r="B178" s="6" t="s">
        <v>283</v>
      </c>
      <c r="C178" s="7" t="s">
        <v>284</v>
      </c>
      <c r="D178" s="7" t="s">
        <v>12</v>
      </c>
      <c r="E178" s="33">
        <v>26</v>
      </c>
      <c r="F178" s="8" t="s">
        <v>2048</v>
      </c>
      <c r="G178" s="41" t="s">
        <v>2040</v>
      </c>
      <c r="H178" s="35">
        <v>5000</v>
      </c>
      <c r="I178" s="35">
        <v>6250</v>
      </c>
      <c r="J178" s="39" t="s">
        <v>3258</v>
      </c>
      <c r="K178" s="11" t="s">
        <v>2453</v>
      </c>
      <c r="L178" s="13" t="s">
        <v>2632</v>
      </c>
      <c r="M178" s="13" t="s">
        <v>2611</v>
      </c>
      <c r="N178" s="23">
        <v>840000</v>
      </c>
      <c r="O178" s="6" t="s">
        <v>2458</v>
      </c>
      <c r="P178" s="15">
        <v>0</v>
      </c>
      <c r="Q178" s="15">
        <v>0</v>
      </c>
      <c r="R178" s="15">
        <v>8</v>
      </c>
      <c r="S178" s="15">
        <v>0</v>
      </c>
      <c r="T178" s="15">
        <v>0</v>
      </c>
      <c r="U178" s="15">
        <v>8</v>
      </c>
      <c r="V178" s="15">
        <v>8</v>
      </c>
      <c r="W178" s="15">
        <v>0</v>
      </c>
      <c r="X178" s="15">
        <v>0</v>
      </c>
      <c r="Y178" s="15">
        <v>0</v>
      </c>
      <c r="Z178" s="15">
        <v>4</v>
      </c>
      <c r="AA178" s="15">
        <v>75</v>
      </c>
      <c r="AB178" s="15">
        <v>0</v>
      </c>
      <c r="AC178" s="15">
        <v>0</v>
      </c>
      <c r="AD178" s="15">
        <v>0</v>
      </c>
      <c r="AE178" s="15">
        <v>0</v>
      </c>
      <c r="AF178" s="15">
        <v>75</v>
      </c>
      <c r="AG178" s="15" t="s">
        <v>1860</v>
      </c>
      <c r="AH178" s="15" t="s">
        <v>1861</v>
      </c>
      <c r="AI178" s="17">
        <v>8.0760000000000005</v>
      </c>
      <c r="AJ178" s="17">
        <v>63.743200000000002</v>
      </c>
      <c r="AK178" s="17">
        <v>28.5457</v>
      </c>
      <c r="AL178" s="17">
        <f>SUM(Table2[[#This Row],[Company Direct Land Through FY17]:[Company Direct Land FY18 and After]])</f>
        <v>92.288899999999998</v>
      </c>
      <c r="AM178" s="17">
        <v>14.9689</v>
      </c>
      <c r="AN178" s="17">
        <v>91.369200000000006</v>
      </c>
      <c r="AO178" s="17">
        <v>52.908799999999999</v>
      </c>
      <c r="AP178" s="18">
        <f>SUM(Table2[[#This Row],[Company Direct Building Through FY17]:[Company Direct Building FY18 and After]])</f>
        <v>144.27800000000002</v>
      </c>
      <c r="AQ178" s="17">
        <v>0</v>
      </c>
      <c r="AR178" s="17">
        <v>5.8951000000000002</v>
      </c>
      <c r="AS178" s="17">
        <v>0</v>
      </c>
      <c r="AT178" s="18">
        <f>SUM(Table2[[#This Row],[Mortgage Recording Tax Through FY17]:[Mortgage Recording Tax FY18 and After]])</f>
        <v>5.8951000000000002</v>
      </c>
      <c r="AU178" s="17">
        <v>17.552700000000002</v>
      </c>
      <c r="AV178" s="17">
        <v>82.401799999999994</v>
      </c>
      <c r="AW178" s="17">
        <v>62.041200000000003</v>
      </c>
      <c r="AX178" s="18">
        <f>SUM(Table2[[#This Row],[Pilot Savings Through FY17]:[Pilot Savings FY18 and After]])</f>
        <v>144.44299999999998</v>
      </c>
      <c r="AY178" s="17">
        <v>0</v>
      </c>
      <c r="AZ178" s="17">
        <v>5.8951000000000002</v>
      </c>
      <c r="BA178" s="17">
        <v>0</v>
      </c>
      <c r="BB178" s="18">
        <f>SUM(Table2[[#This Row],[Mortgage Recording Tax Exemption Through FY17]:[Mortgage Recording Tax Exemption FY18 and After]])</f>
        <v>5.8951000000000002</v>
      </c>
      <c r="BC178" s="17">
        <v>14.261799999999999</v>
      </c>
      <c r="BD178" s="17">
        <v>124.02500000000001</v>
      </c>
      <c r="BE178" s="17">
        <v>50.409500000000001</v>
      </c>
      <c r="BF178" s="18">
        <f>SUM(Table2[[#This Row],[Indirect and Induced Land Through FY17]:[Indirect and Induced Land FY18 and After]])</f>
        <v>174.43450000000001</v>
      </c>
      <c r="BG178" s="17">
        <v>26.4862</v>
      </c>
      <c r="BH178" s="17">
        <v>230.3321</v>
      </c>
      <c r="BI178" s="17">
        <v>93.617900000000006</v>
      </c>
      <c r="BJ178" s="18">
        <f>SUM(Table2[[#This Row],[Indirect and Induced Building Through FY17]:[Indirect and Induced Building FY18 and After]])</f>
        <v>323.95</v>
      </c>
      <c r="BK178" s="17">
        <v>46.240200000000002</v>
      </c>
      <c r="BL178" s="17">
        <v>427.0677</v>
      </c>
      <c r="BM178" s="17">
        <v>163.44069999999999</v>
      </c>
      <c r="BN178" s="18">
        <f>SUM(Table2[[#This Row],[TOTAL Real Property Related Taxes Through FY17]:[TOTAL Real Property Related Taxes FY18 and After]])</f>
        <v>590.50839999999994</v>
      </c>
      <c r="BO178" s="17">
        <v>127.4593</v>
      </c>
      <c r="BP178" s="17">
        <v>1031.0681999999999</v>
      </c>
      <c r="BQ178" s="17">
        <v>450.5163</v>
      </c>
      <c r="BR178" s="18">
        <f>SUM(Table2[[#This Row],[Company Direct Through FY17]:[Company Direct FY18 and After]])</f>
        <v>1481.5844999999999</v>
      </c>
      <c r="BS178" s="17">
        <v>0</v>
      </c>
      <c r="BT178" s="17">
        <v>0</v>
      </c>
      <c r="BU178" s="17">
        <v>0</v>
      </c>
      <c r="BV178" s="18">
        <f>SUM(Table2[[#This Row],[Sales Tax Exemption Through FY17]:[Sales Tax Exemption FY18 and After]])</f>
        <v>0</v>
      </c>
      <c r="BW178" s="17">
        <v>0</v>
      </c>
      <c r="BX178" s="17">
        <v>0</v>
      </c>
      <c r="BY178" s="17">
        <v>0</v>
      </c>
      <c r="BZ178" s="17">
        <f>SUM(Table2[[#This Row],[Energy Tax Savings Through FY17]:[Energy Tax Savings FY18 and After]])</f>
        <v>0</v>
      </c>
      <c r="CA178" s="17">
        <v>0</v>
      </c>
      <c r="CB178" s="17">
        <v>0</v>
      </c>
      <c r="CC178" s="17">
        <v>0</v>
      </c>
      <c r="CD178" s="18">
        <f>SUM(Table2[[#This Row],[Tax Exempt Bond Savings Through FY17]:[Tax Exempt Bond Savings FY18 and After]])</f>
        <v>0</v>
      </c>
      <c r="CE178" s="17">
        <v>44.843699999999998</v>
      </c>
      <c r="CF178" s="17">
        <v>446.36320000000001</v>
      </c>
      <c r="CG178" s="17">
        <v>158.5043</v>
      </c>
      <c r="CH178" s="18">
        <f>SUM(Table2[[#This Row],[Indirect and Induced Through FY17]:[Indirect and Induced FY18 and After]])</f>
        <v>604.86750000000006</v>
      </c>
      <c r="CI178" s="17">
        <v>172.303</v>
      </c>
      <c r="CJ178" s="17">
        <v>1477.4313999999999</v>
      </c>
      <c r="CK178" s="17">
        <v>609.02059999999994</v>
      </c>
      <c r="CL178" s="18">
        <f>SUM(Table2[[#This Row],[TOTAL Income Consumption Use Taxes Through FY17]:[TOTAL Income Consumption Use Taxes FY18 and After]])</f>
        <v>2086.4519999999998</v>
      </c>
      <c r="CM178" s="17">
        <v>17.552700000000002</v>
      </c>
      <c r="CN178" s="17">
        <v>88.296899999999994</v>
      </c>
      <c r="CO178" s="17">
        <v>62.041200000000003</v>
      </c>
      <c r="CP178" s="18">
        <f>SUM(Table2[[#This Row],[Assistance Provided Through FY17]:[Assistance Provided FY18 and After]])</f>
        <v>150.3381</v>
      </c>
      <c r="CQ178" s="17">
        <v>0</v>
      </c>
      <c r="CR178" s="17">
        <v>0</v>
      </c>
      <c r="CS178" s="17">
        <v>0</v>
      </c>
      <c r="CT178" s="18">
        <f>SUM(Table2[[#This Row],[Recapture Cancellation Reduction Amount Through FY17]:[Recapture Cancellation Reduction Amount FY18 and After]])</f>
        <v>0</v>
      </c>
      <c r="CU178" s="17">
        <v>0</v>
      </c>
      <c r="CV178" s="17">
        <v>0</v>
      </c>
      <c r="CW178" s="17">
        <v>0</v>
      </c>
      <c r="CX178" s="18">
        <f>SUM(Table2[[#This Row],[Penalty Paid Through FY17]:[Penalty Paid FY18 and After]])</f>
        <v>0</v>
      </c>
      <c r="CY178" s="17">
        <v>17.552700000000002</v>
      </c>
      <c r="CZ178" s="17">
        <v>88.296899999999994</v>
      </c>
      <c r="DA178" s="17">
        <v>62.041200000000003</v>
      </c>
      <c r="DB178" s="18">
        <f>SUM(Table2[[#This Row],[TOTAL Assistance Net of Recapture Penalties Through FY17]:[TOTAL Assistance Net of Recapture Penalties FY18 and After]])</f>
        <v>150.3381</v>
      </c>
      <c r="DC178" s="17">
        <v>150.5042</v>
      </c>
      <c r="DD178" s="17">
        <v>1192.0757000000001</v>
      </c>
      <c r="DE178" s="17">
        <v>531.97080000000005</v>
      </c>
      <c r="DF178" s="18">
        <f>SUM(Table2[[#This Row],[Company Direct Tax Revenue Before Assistance Through FY17]:[Company Direct Tax Revenue Before Assistance FY18 and After]])</f>
        <v>1724.0465000000002</v>
      </c>
      <c r="DG178" s="17">
        <v>85.591700000000003</v>
      </c>
      <c r="DH178" s="17">
        <v>800.72029999999995</v>
      </c>
      <c r="DI178" s="17">
        <v>302.5317</v>
      </c>
      <c r="DJ178" s="18">
        <f>SUM(Table2[[#This Row],[Indirect and Induced Tax Revenues Through FY17]:[Indirect and Induced Tax Revenues FY18 and After]])</f>
        <v>1103.252</v>
      </c>
      <c r="DK178" s="17">
        <v>236.0959</v>
      </c>
      <c r="DL178" s="17">
        <v>1992.796</v>
      </c>
      <c r="DM178" s="17">
        <v>834.50250000000005</v>
      </c>
      <c r="DN178" s="17">
        <f>SUM(Table2[[#This Row],[TOTAL Tax Revenues Before Assistance Through FY17]:[TOTAL Tax Revenues Before Assistance FY18 and After]])</f>
        <v>2827.2984999999999</v>
      </c>
      <c r="DO178" s="17">
        <v>218.54320000000001</v>
      </c>
      <c r="DP178" s="17">
        <v>1904.4991</v>
      </c>
      <c r="DQ178" s="17">
        <v>772.46130000000005</v>
      </c>
      <c r="DR178" s="20">
        <f>SUM(Table2[[#This Row],[TOTAL Tax Revenues Net of Assistance Recapture and Penalty Through FY17]:[TOTAL Tax Revenues Net of Assistance Recapture and Penalty FY18 and After]])</f>
        <v>2676.9603999999999</v>
      </c>
      <c r="DS178" s="20">
        <v>0</v>
      </c>
      <c r="DT178" s="20">
        <v>0</v>
      </c>
      <c r="DU178" s="20">
        <v>0</v>
      </c>
      <c r="DV178" s="20">
        <v>0</v>
      </c>
      <c r="DW178" s="15">
        <v>0</v>
      </c>
      <c r="DX178" s="15">
        <v>0</v>
      </c>
      <c r="DY178" s="15">
        <v>0</v>
      </c>
      <c r="DZ178" s="15">
        <v>0</v>
      </c>
      <c r="EA178" s="15">
        <v>0</v>
      </c>
      <c r="EB178" s="15">
        <v>0</v>
      </c>
      <c r="EC178" s="15">
        <v>0</v>
      </c>
      <c r="ED178" s="15">
        <v>0</v>
      </c>
      <c r="EE178" s="15">
        <v>0</v>
      </c>
      <c r="EF178" s="15">
        <v>0</v>
      </c>
      <c r="EG178" s="15">
        <v>0</v>
      </c>
      <c r="EH178" s="15">
        <v>0</v>
      </c>
      <c r="EI178" s="15">
        <f>SUM(Table2[[#This Row],[Total Industrial Employees FY17]:[Total Other Employees FY17]])</f>
        <v>0</v>
      </c>
      <c r="EJ178" s="15">
        <f>SUM(Table2[[#This Row],[Number of Industrial Employees Earning More than Living Wage FY17]:[Number of Other Employees Earning More than Living Wage FY17]])</f>
        <v>0</v>
      </c>
      <c r="EK178" s="15">
        <v>0</v>
      </c>
    </row>
    <row r="179" spans="1:141" x14ac:dyDescent="0.2">
      <c r="A179" s="6">
        <v>92942</v>
      </c>
      <c r="B179" s="6" t="s">
        <v>341</v>
      </c>
      <c r="C179" s="7" t="s">
        <v>342</v>
      </c>
      <c r="D179" s="7" t="s">
        <v>71</v>
      </c>
      <c r="E179" s="33">
        <v>49</v>
      </c>
      <c r="F179" s="8" t="s">
        <v>2090</v>
      </c>
      <c r="G179" s="41" t="s">
        <v>2091</v>
      </c>
      <c r="H179" s="35">
        <v>65000</v>
      </c>
      <c r="I179" s="35">
        <v>16146</v>
      </c>
      <c r="J179" s="39" t="s">
        <v>3204</v>
      </c>
      <c r="K179" s="11" t="s">
        <v>2501</v>
      </c>
      <c r="L179" s="13" t="s">
        <v>2675</v>
      </c>
      <c r="M179" s="13" t="s">
        <v>2451</v>
      </c>
      <c r="N179" s="23">
        <v>3630000</v>
      </c>
      <c r="O179" s="6" t="s">
        <v>2518</v>
      </c>
      <c r="P179" s="15">
        <v>0</v>
      </c>
      <c r="Q179" s="15">
        <v>0</v>
      </c>
      <c r="R179" s="15">
        <v>0</v>
      </c>
      <c r="S179" s="15">
        <v>0</v>
      </c>
      <c r="T179" s="15">
        <v>0</v>
      </c>
      <c r="U179" s="15">
        <v>0</v>
      </c>
      <c r="V179" s="15">
        <v>248</v>
      </c>
      <c r="W179" s="15">
        <v>0</v>
      </c>
      <c r="X179" s="15">
        <v>0</v>
      </c>
      <c r="Y179" s="15">
        <v>127</v>
      </c>
      <c r="Z179" s="15">
        <v>0</v>
      </c>
      <c r="AA179" s="15">
        <v>0</v>
      </c>
      <c r="AB179" s="15">
        <v>0</v>
      </c>
      <c r="AC179" s="15">
        <v>0</v>
      </c>
      <c r="AD179" s="15">
        <v>0</v>
      </c>
      <c r="AE179" s="15">
        <v>0</v>
      </c>
      <c r="AF179" s="15">
        <v>0</v>
      </c>
      <c r="AG179" s="15"/>
      <c r="AH179" s="15"/>
      <c r="AI179" s="17">
        <v>0</v>
      </c>
      <c r="AJ179" s="17">
        <v>0</v>
      </c>
      <c r="AK179" s="17">
        <v>0</v>
      </c>
      <c r="AL179" s="17">
        <f>SUM(Table2[[#This Row],[Company Direct Land Through FY17]:[Company Direct Land FY18 and After]])</f>
        <v>0</v>
      </c>
      <c r="AM179" s="17">
        <v>0</v>
      </c>
      <c r="AN179" s="17">
        <v>0</v>
      </c>
      <c r="AO179" s="17">
        <v>0</v>
      </c>
      <c r="AP179" s="18">
        <f>SUM(Table2[[#This Row],[Company Direct Building Through FY17]:[Company Direct Building FY18 and After]])</f>
        <v>0</v>
      </c>
      <c r="AQ179" s="17">
        <v>0</v>
      </c>
      <c r="AR179" s="17">
        <v>66.860500000000002</v>
      </c>
      <c r="AS179" s="17">
        <v>0</v>
      </c>
      <c r="AT179" s="18">
        <f>SUM(Table2[[#This Row],[Mortgage Recording Tax Through FY17]:[Mortgage Recording Tax FY18 and After]])</f>
        <v>66.860500000000002</v>
      </c>
      <c r="AU179" s="17">
        <v>0</v>
      </c>
      <c r="AV179" s="17">
        <v>0</v>
      </c>
      <c r="AW179" s="17">
        <v>0</v>
      </c>
      <c r="AX179" s="18">
        <f>SUM(Table2[[#This Row],[Pilot Savings Through FY17]:[Pilot Savings FY18 and After]])</f>
        <v>0</v>
      </c>
      <c r="AY179" s="17">
        <v>0</v>
      </c>
      <c r="AZ179" s="17">
        <v>66.860500000000002</v>
      </c>
      <c r="BA179" s="17">
        <v>0</v>
      </c>
      <c r="BB179" s="18">
        <f>SUM(Table2[[#This Row],[Mortgage Recording Tax Exemption Through FY17]:[Mortgage Recording Tax Exemption FY18 and After]])</f>
        <v>66.860500000000002</v>
      </c>
      <c r="BC179" s="17">
        <v>165.1362</v>
      </c>
      <c r="BD179" s="17">
        <v>828.72339999999997</v>
      </c>
      <c r="BE179" s="17">
        <v>668.88549999999998</v>
      </c>
      <c r="BF179" s="18">
        <f>SUM(Table2[[#This Row],[Indirect and Induced Land Through FY17]:[Indirect and Induced Land FY18 and After]])</f>
        <v>1497.6088999999999</v>
      </c>
      <c r="BG179" s="17">
        <v>306.68150000000003</v>
      </c>
      <c r="BH179" s="17">
        <v>1539.0576000000001</v>
      </c>
      <c r="BI179" s="17">
        <v>1242.2156</v>
      </c>
      <c r="BJ179" s="18">
        <f>SUM(Table2[[#This Row],[Indirect and Induced Building Through FY17]:[Indirect and Induced Building FY18 and After]])</f>
        <v>2781.2732000000001</v>
      </c>
      <c r="BK179" s="17">
        <v>471.8177</v>
      </c>
      <c r="BL179" s="17">
        <v>2367.7809999999999</v>
      </c>
      <c r="BM179" s="17">
        <v>1911.1011000000001</v>
      </c>
      <c r="BN179" s="18">
        <f>SUM(Table2[[#This Row],[TOTAL Real Property Related Taxes Through FY17]:[TOTAL Real Property Related Taxes FY18 and After]])</f>
        <v>4278.8820999999998</v>
      </c>
      <c r="BO179" s="17">
        <v>505.23930000000001</v>
      </c>
      <c r="BP179" s="17">
        <v>2666.5659999999998</v>
      </c>
      <c r="BQ179" s="17">
        <v>2046.4757999999999</v>
      </c>
      <c r="BR179" s="18">
        <f>SUM(Table2[[#This Row],[Company Direct Through FY17]:[Company Direct FY18 and After]])</f>
        <v>4713.0418</v>
      </c>
      <c r="BS179" s="17">
        <v>0</v>
      </c>
      <c r="BT179" s="17">
        <v>0</v>
      </c>
      <c r="BU179" s="17">
        <v>0</v>
      </c>
      <c r="BV179" s="18">
        <f>SUM(Table2[[#This Row],[Sales Tax Exemption Through FY17]:[Sales Tax Exemption FY18 and After]])</f>
        <v>0</v>
      </c>
      <c r="BW179" s="17">
        <v>0</v>
      </c>
      <c r="BX179" s="17">
        <v>0</v>
      </c>
      <c r="BY179" s="17">
        <v>0</v>
      </c>
      <c r="BZ179" s="17">
        <f>SUM(Table2[[#This Row],[Energy Tax Savings Through FY17]:[Energy Tax Savings FY18 and After]])</f>
        <v>0</v>
      </c>
      <c r="CA179" s="17">
        <v>0.8841</v>
      </c>
      <c r="CB179" s="17">
        <v>21.058700000000002</v>
      </c>
      <c r="CC179" s="17">
        <v>2.8927999999999998</v>
      </c>
      <c r="CD179" s="18">
        <f>SUM(Table2[[#This Row],[Tax Exempt Bond Savings Through FY17]:[Tax Exempt Bond Savings FY18 and After]])</f>
        <v>23.951500000000003</v>
      </c>
      <c r="CE179" s="17">
        <v>581.9085</v>
      </c>
      <c r="CF179" s="17">
        <v>3198.2953000000002</v>
      </c>
      <c r="CG179" s="17">
        <v>2357.0246000000002</v>
      </c>
      <c r="CH179" s="18">
        <f>SUM(Table2[[#This Row],[Indirect and Induced Through FY17]:[Indirect and Induced FY18 and After]])</f>
        <v>5555.3199000000004</v>
      </c>
      <c r="CI179" s="17">
        <v>1086.2637</v>
      </c>
      <c r="CJ179" s="17">
        <v>5843.8026</v>
      </c>
      <c r="CK179" s="17">
        <v>4400.6076000000003</v>
      </c>
      <c r="CL179" s="18">
        <f>SUM(Table2[[#This Row],[TOTAL Income Consumption Use Taxes Through FY17]:[TOTAL Income Consumption Use Taxes FY18 and After]])</f>
        <v>10244.4102</v>
      </c>
      <c r="CM179" s="17">
        <v>0.8841</v>
      </c>
      <c r="CN179" s="17">
        <v>87.919200000000004</v>
      </c>
      <c r="CO179" s="17">
        <v>2.8927999999999998</v>
      </c>
      <c r="CP179" s="18">
        <f>SUM(Table2[[#This Row],[Assistance Provided Through FY17]:[Assistance Provided FY18 and After]])</f>
        <v>90.811999999999998</v>
      </c>
      <c r="CQ179" s="17">
        <v>0</v>
      </c>
      <c r="CR179" s="17">
        <v>0</v>
      </c>
      <c r="CS179" s="17">
        <v>0</v>
      </c>
      <c r="CT179" s="18">
        <f>SUM(Table2[[#This Row],[Recapture Cancellation Reduction Amount Through FY17]:[Recapture Cancellation Reduction Amount FY18 and After]])</f>
        <v>0</v>
      </c>
      <c r="CU179" s="17">
        <v>0</v>
      </c>
      <c r="CV179" s="17">
        <v>0</v>
      </c>
      <c r="CW179" s="17">
        <v>0</v>
      </c>
      <c r="CX179" s="18">
        <f>SUM(Table2[[#This Row],[Penalty Paid Through FY17]:[Penalty Paid FY18 and After]])</f>
        <v>0</v>
      </c>
      <c r="CY179" s="17">
        <v>0.8841</v>
      </c>
      <c r="CZ179" s="17">
        <v>87.919200000000004</v>
      </c>
      <c r="DA179" s="17">
        <v>2.8927999999999998</v>
      </c>
      <c r="DB179" s="18">
        <f>SUM(Table2[[#This Row],[TOTAL Assistance Net of Recapture Penalties Through FY17]:[TOTAL Assistance Net of Recapture Penalties FY18 and After]])</f>
        <v>90.811999999999998</v>
      </c>
      <c r="DC179" s="17">
        <v>505.23930000000001</v>
      </c>
      <c r="DD179" s="17">
        <v>2733.4265</v>
      </c>
      <c r="DE179" s="17">
        <v>2046.4757999999999</v>
      </c>
      <c r="DF179" s="18">
        <f>SUM(Table2[[#This Row],[Company Direct Tax Revenue Before Assistance Through FY17]:[Company Direct Tax Revenue Before Assistance FY18 and After]])</f>
        <v>4779.9022999999997</v>
      </c>
      <c r="DG179" s="17">
        <v>1053.7262000000001</v>
      </c>
      <c r="DH179" s="17">
        <v>5566.0762999999997</v>
      </c>
      <c r="DI179" s="17">
        <v>4268.1256999999996</v>
      </c>
      <c r="DJ179" s="18">
        <f>SUM(Table2[[#This Row],[Indirect and Induced Tax Revenues Through FY17]:[Indirect and Induced Tax Revenues FY18 and After]])</f>
        <v>9834.2019999999993</v>
      </c>
      <c r="DK179" s="17">
        <v>1558.9655</v>
      </c>
      <c r="DL179" s="17">
        <v>8299.5028000000002</v>
      </c>
      <c r="DM179" s="17">
        <v>6314.6014999999998</v>
      </c>
      <c r="DN179" s="17">
        <f>SUM(Table2[[#This Row],[TOTAL Tax Revenues Before Assistance Through FY17]:[TOTAL Tax Revenues Before Assistance FY18 and After]])</f>
        <v>14614.104299999999</v>
      </c>
      <c r="DO179" s="17">
        <v>1558.0814</v>
      </c>
      <c r="DP179" s="17">
        <v>8211.5835999999999</v>
      </c>
      <c r="DQ179" s="17">
        <v>6311.7087000000001</v>
      </c>
      <c r="DR179" s="20">
        <f>SUM(Table2[[#This Row],[TOTAL Tax Revenues Net of Assistance Recapture and Penalty Through FY17]:[TOTAL Tax Revenues Net of Assistance Recapture and Penalty FY18 and After]])</f>
        <v>14523.292300000001</v>
      </c>
      <c r="DS179" s="20">
        <v>0</v>
      </c>
      <c r="DT179" s="20">
        <v>0</v>
      </c>
      <c r="DU179" s="20">
        <v>0</v>
      </c>
      <c r="DV179" s="20">
        <v>0</v>
      </c>
      <c r="DW179" s="15">
        <v>0</v>
      </c>
      <c r="DX179" s="15">
        <v>0</v>
      </c>
      <c r="DY179" s="15">
        <v>0</v>
      </c>
      <c r="DZ179" s="15">
        <v>0</v>
      </c>
      <c r="EA179" s="15">
        <v>0</v>
      </c>
      <c r="EB179" s="15">
        <v>0</v>
      </c>
      <c r="EC179" s="15">
        <v>0</v>
      </c>
      <c r="ED179" s="15">
        <v>0</v>
      </c>
      <c r="EE179" s="15">
        <v>0</v>
      </c>
      <c r="EF179" s="15">
        <v>0</v>
      </c>
      <c r="EG179" s="15">
        <v>0</v>
      </c>
      <c r="EH179" s="15">
        <v>0</v>
      </c>
      <c r="EI179" s="15">
        <v>0</v>
      </c>
      <c r="EJ179" s="15">
        <v>0</v>
      </c>
      <c r="EK179" s="15">
        <v>0</v>
      </c>
    </row>
    <row r="180" spans="1:141" x14ac:dyDescent="0.2">
      <c r="A180" s="6">
        <v>93879</v>
      </c>
      <c r="B180" s="6" t="s">
        <v>1010</v>
      </c>
      <c r="C180" s="7" t="s">
        <v>675</v>
      </c>
      <c r="D180" s="7" t="s">
        <v>71</v>
      </c>
      <c r="E180" s="33">
        <v>49</v>
      </c>
      <c r="F180" s="8" t="s">
        <v>2280</v>
      </c>
      <c r="G180" s="41" t="s">
        <v>1874</v>
      </c>
      <c r="H180" s="35">
        <v>7725</v>
      </c>
      <c r="I180" s="35">
        <v>36960</v>
      </c>
      <c r="J180" s="39" t="s">
        <v>3204</v>
      </c>
      <c r="K180" s="11" t="s">
        <v>2804</v>
      </c>
      <c r="L180" s="13" t="s">
        <v>2905</v>
      </c>
      <c r="M180" s="13" t="s">
        <v>2871</v>
      </c>
      <c r="N180" s="23">
        <v>3305000</v>
      </c>
      <c r="O180" s="6" t="s">
        <v>2518</v>
      </c>
      <c r="P180" s="15">
        <v>227</v>
      </c>
      <c r="Q180" s="15">
        <v>0</v>
      </c>
      <c r="R180" s="15">
        <v>450</v>
      </c>
      <c r="S180" s="15">
        <v>0</v>
      </c>
      <c r="T180" s="15">
        <v>0</v>
      </c>
      <c r="U180" s="15">
        <v>677</v>
      </c>
      <c r="V180" s="15">
        <v>563</v>
      </c>
      <c r="W180" s="15">
        <v>0</v>
      </c>
      <c r="X180" s="15">
        <v>0</v>
      </c>
      <c r="Y180" s="15">
        <v>79</v>
      </c>
      <c r="Z180" s="15">
        <v>0</v>
      </c>
      <c r="AA180" s="15">
        <v>70</v>
      </c>
      <c r="AB180" s="15">
        <v>43</v>
      </c>
      <c r="AC180" s="15">
        <v>28</v>
      </c>
      <c r="AD180" s="15">
        <v>8</v>
      </c>
      <c r="AE180" s="15">
        <v>0</v>
      </c>
      <c r="AF180" s="15">
        <v>70</v>
      </c>
      <c r="AG180" s="15" t="s">
        <v>1860</v>
      </c>
      <c r="AH180" s="15" t="s">
        <v>1861</v>
      </c>
      <c r="AI180" s="17">
        <v>0</v>
      </c>
      <c r="AJ180" s="17">
        <v>0</v>
      </c>
      <c r="AK180" s="17">
        <v>0</v>
      </c>
      <c r="AL180" s="17">
        <f>SUM(Table2[[#This Row],[Company Direct Land Through FY17]:[Company Direct Land FY18 and After]])</f>
        <v>0</v>
      </c>
      <c r="AM180" s="17">
        <v>0</v>
      </c>
      <c r="AN180" s="17">
        <v>0</v>
      </c>
      <c r="AO180" s="17">
        <v>0</v>
      </c>
      <c r="AP180" s="18">
        <f>SUM(Table2[[#This Row],[Company Direct Building Through FY17]:[Company Direct Building FY18 and After]])</f>
        <v>0</v>
      </c>
      <c r="AQ180" s="17">
        <v>0</v>
      </c>
      <c r="AR180" s="17">
        <v>55.6248</v>
      </c>
      <c r="AS180" s="17">
        <v>0</v>
      </c>
      <c r="AT180" s="18">
        <f>SUM(Table2[[#This Row],[Mortgage Recording Tax Through FY17]:[Mortgage Recording Tax FY18 and After]])</f>
        <v>55.6248</v>
      </c>
      <c r="AU180" s="17">
        <v>0</v>
      </c>
      <c r="AV180" s="17">
        <v>0</v>
      </c>
      <c r="AW180" s="17">
        <v>0</v>
      </c>
      <c r="AX180" s="18">
        <f>SUM(Table2[[#This Row],[Pilot Savings Through FY17]:[Pilot Savings FY18 and After]])</f>
        <v>0</v>
      </c>
      <c r="AY180" s="17">
        <v>0</v>
      </c>
      <c r="AZ180" s="17">
        <v>55.6248</v>
      </c>
      <c r="BA180" s="17">
        <v>0</v>
      </c>
      <c r="BB180" s="18">
        <f>SUM(Table2[[#This Row],[Mortgage Recording Tax Exemption Through FY17]:[Mortgage Recording Tax Exemption FY18 and After]])</f>
        <v>55.6248</v>
      </c>
      <c r="BC180" s="17">
        <v>374.88560000000001</v>
      </c>
      <c r="BD180" s="17">
        <v>419.38389999999998</v>
      </c>
      <c r="BE180" s="17">
        <v>4688.0165999999999</v>
      </c>
      <c r="BF180" s="18">
        <f>SUM(Table2[[#This Row],[Indirect and Induced Land Through FY17]:[Indirect and Induced Land FY18 and After]])</f>
        <v>5107.4004999999997</v>
      </c>
      <c r="BG180" s="17">
        <v>696.21619999999996</v>
      </c>
      <c r="BH180" s="17">
        <v>778.85609999999997</v>
      </c>
      <c r="BI180" s="17">
        <v>8706.3178000000007</v>
      </c>
      <c r="BJ180" s="18">
        <f>SUM(Table2[[#This Row],[Indirect and Induced Building Through FY17]:[Indirect and Induced Building FY18 and After]])</f>
        <v>9485.1739000000016</v>
      </c>
      <c r="BK180" s="17">
        <v>1071.1017999999999</v>
      </c>
      <c r="BL180" s="17">
        <v>1198.24</v>
      </c>
      <c r="BM180" s="17">
        <v>13394.3344</v>
      </c>
      <c r="BN180" s="18">
        <f>SUM(Table2[[#This Row],[TOTAL Real Property Related Taxes Through FY17]:[TOTAL Real Property Related Taxes FY18 and After]])</f>
        <v>14592.5744</v>
      </c>
      <c r="BO180" s="17">
        <v>1146.9748</v>
      </c>
      <c r="BP180" s="17">
        <v>1276.5485000000001</v>
      </c>
      <c r="BQ180" s="17">
        <v>14343.141799999999</v>
      </c>
      <c r="BR180" s="18">
        <f>SUM(Table2[[#This Row],[Company Direct Through FY17]:[Company Direct FY18 and After]])</f>
        <v>15619.6903</v>
      </c>
      <c r="BS180" s="17">
        <v>0</v>
      </c>
      <c r="BT180" s="17">
        <v>0</v>
      </c>
      <c r="BU180" s="17">
        <v>0</v>
      </c>
      <c r="BV180" s="18">
        <f>SUM(Table2[[#This Row],[Sales Tax Exemption Through FY17]:[Sales Tax Exemption FY18 and After]])</f>
        <v>0</v>
      </c>
      <c r="BW180" s="17">
        <v>0</v>
      </c>
      <c r="BX180" s="17">
        <v>0</v>
      </c>
      <c r="BY180" s="17">
        <v>0</v>
      </c>
      <c r="BZ180" s="17">
        <f>SUM(Table2[[#This Row],[Energy Tax Savings Through FY17]:[Energy Tax Savings FY18 and After]])</f>
        <v>0</v>
      </c>
      <c r="CA180" s="17">
        <v>2.5931999999999999</v>
      </c>
      <c r="CB180" s="17">
        <v>10.6356</v>
      </c>
      <c r="CC180" s="17">
        <v>23.4422</v>
      </c>
      <c r="CD180" s="18">
        <f>SUM(Table2[[#This Row],[Tax Exempt Bond Savings Through FY17]:[Tax Exempt Bond Savings FY18 and After]])</f>
        <v>34.077799999999996</v>
      </c>
      <c r="CE180" s="17">
        <v>1321.0255999999999</v>
      </c>
      <c r="CF180" s="17">
        <v>1478.6682000000001</v>
      </c>
      <c r="CG180" s="17">
        <v>16519.681199999999</v>
      </c>
      <c r="CH180" s="18">
        <f>SUM(Table2[[#This Row],[Indirect and Induced Through FY17]:[Indirect and Induced FY18 and After]])</f>
        <v>17998.349399999999</v>
      </c>
      <c r="CI180" s="17">
        <v>2465.4072000000001</v>
      </c>
      <c r="CJ180" s="17">
        <v>2744.5810999999999</v>
      </c>
      <c r="CK180" s="17">
        <v>30839.380799999999</v>
      </c>
      <c r="CL180" s="18">
        <f>SUM(Table2[[#This Row],[TOTAL Income Consumption Use Taxes Through FY17]:[TOTAL Income Consumption Use Taxes FY18 and After]])</f>
        <v>33583.961900000002</v>
      </c>
      <c r="CM180" s="17">
        <v>2.5931999999999999</v>
      </c>
      <c r="CN180" s="17">
        <v>66.260400000000004</v>
      </c>
      <c r="CO180" s="17">
        <v>23.4422</v>
      </c>
      <c r="CP180" s="18">
        <f>SUM(Table2[[#This Row],[Assistance Provided Through FY17]:[Assistance Provided FY18 and After]])</f>
        <v>89.702600000000004</v>
      </c>
      <c r="CQ180" s="17">
        <v>0</v>
      </c>
      <c r="CR180" s="17">
        <v>0</v>
      </c>
      <c r="CS180" s="17">
        <v>0</v>
      </c>
      <c r="CT180" s="18">
        <f>SUM(Table2[[#This Row],[Recapture Cancellation Reduction Amount Through FY17]:[Recapture Cancellation Reduction Amount FY18 and After]])</f>
        <v>0</v>
      </c>
      <c r="CU180" s="17">
        <v>0</v>
      </c>
      <c r="CV180" s="17">
        <v>0</v>
      </c>
      <c r="CW180" s="17">
        <v>0</v>
      </c>
      <c r="CX180" s="18">
        <f>SUM(Table2[[#This Row],[Penalty Paid Through FY17]:[Penalty Paid FY18 and After]])</f>
        <v>0</v>
      </c>
      <c r="CY180" s="17">
        <v>2.5931999999999999</v>
      </c>
      <c r="CZ180" s="17">
        <v>66.260400000000004</v>
      </c>
      <c r="DA180" s="17">
        <v>23.4422</v>
      </c>
      <c r="DB180" s="18">
        <f>SUM(Table2[[#This Row],[TOTAL Assistance Net of Recapture Penalties Through FY17]:[TOTAL Assistance Net of Recapture Penalties FY18 and After]])</f>
        <v>89.702600000000004</v>
      </c>
      <c r="DC180" s="17">
        <v>1146.9748</v>
      </c>
      <c r="DD180" s="17">
        <v>1332.1732999999999</v>
      </c>
      <c r="DE180" s="17">
        <v>14343.141799999999</v>
      </c>
      <c r="DF180" s="18">
        <f>SUM(Table2[[#This Row],[Company Direct Tax Revenue Before Assistance Through FY17]:[Company Direct Tax Revenue Before Assistance FY18 and After]])</f>
        <v>15675.3151</v>
      </c>
      <c r="DG180" s="17">
        <v>2392.1273999999999</v>
      </c>
      <c r="DH180" s="17">
        <v>2676.9081999999999</v>
      </c>
      <c r="DI180" s="17">
        <v>29914.015599999999</v>
      </c>
      <c r="DJ180" s="18">
        <f>SUM(Table2[[#This Row],[Indirect and Induced Tax Revenues Through FY17]:[Indirect and Induced Tax Revenues FY18 and After]])</f>
        <v>32590.923799999997</v>
      </c>
      <c r="DK180" s="17">
        <v>3539.1021999999998</v>
      </c>
      <c r="DL180" s="17">
        <v>4009.0814999999998</v>
      </c>
      <c r="DM180" s="17">
        <v>44257.157399999996</v>
      </c>
      <c r="DN180" s="17">
        <f>SUM(Table2[[#This Row],[TOTAL Tax Revenues Before Assistance Through FY17]:[TOTAL Tax Revenues Before Assistance FY18 and After]])</f>
        <v>48266.238899999997</v>
      </c>
      <c r="DO180" s="17">
        <v>3536.509</v>
      </c>
      <c r="DP180" s="17">
        <v>3942.8211000000001</v>
      </c>
      <c r="DQ180" s="17">
        <v>44233.715199999999</v>
      </c>
      <c r="DR180" s="20">
        <f>SUM(Table2[[#This Row],[TOTAL Tax Revenues Net of Assistance Recapture and Penalty Through FY17]:[TOTAL Tax Revenues Net of Assistance Recapture and Penalty FY18 and After]])</f>
        <v>48176.5363</v>
      </c>
      <c r="DS180" s="20">
        <v>0</v>
      </c>
      <c r="DT180" s="20">
        <v>0</v>
      </c>
      <c r="DU180" s="20">
        <v>0</v>
      </c>
      <c r="DV180" s="20">
        <v>0</v>
      </c>
      <c r="DW180" s="15">
        <v>0</v>
      </c>
      <c r="DX180" s="15">
        <v>0</v>
      </c>
      <c r="DY180" s="15">
        <v>0</v>
      </c>
      <c r="DZ180" s="15">
        <v>677</v>
      </c>
      <c r="EA180" s="15">
        <v>0</v>
      </c>
      <c r="EB180" s="15">
        <v>0</v>
      </c>
      <c r="EC180" s="15">
        <v>0</v>
      </c>
      <c r="ED180" s="15">
        <v>659</v>
      </c>
      <c r="EE180" s="15">
        <v>0</v>
      </c>
      <c r="EF180" s="15">
        <v>0</v>
      </c>
      <c r="EG180" s="15">
        <v>0</v>
      </c>
      <c r="EH180" s="15">
        <v>97.34</v>
      </c>
      <c r="EI180" s="15">
        <f>SUM(Table2[[#This Row],[Total Industrial Employees FY17]:[Total Other Employees FY17]])</f>
        <v>677</v>
      </c>
      <c r="EJ180" s="15">
        <f>SUM(Table2[[#This Row],[Number of Industrial Employees Earning More than Living Wage FY17]:[Number of Other Employees Earning More than Living Wage FY17]])</f>
        <v>659</v>
      </c>
      <c r="EK180" s="15">
        <v>97.341211225997043</v>
      </c>
    </row>
    <row r="181" spans="1:141" x14ac:dyDescent="0.2">
      <c r="A181" s="6">
        <v>92449</v>
      </c>
      <c r="B181" s="6" t="s">
        <v>998</v>
      </c>
      <c r="C181" s="7" t="s">
        <v>123</v>
      </c>
      <c r="D181" s="7" t="s">
        <v>12</v>
      </c>
      <c r="E181" s="33">
        <v>31</v>
      </c>
      <c r="F181" s="8" t="s">
        <v>1943</v>
      </c>
      <c r="G181" s="41" t="s">
        <v>1944</v>
      </c>
      <c r="H181" s="35">
        <v>51520</v>
      </c>
      <c r="I181" s="35">
        <v>36500</v>
      </c>
      <c r="J181" s="39" t="s">
        <v>3215</v>
      </c>
      <c r="K181" s="11" t="s">
        <v>2453</v>
      </c>
      <c r="L181" s="13" t="s">
        <v>2539</v>
      </c>
      <c r="M181" s="13" t="s">
        <v>2532</v>
      </c>
      <c r="N181" s="23">
        <v>3500000</v>
      </c>
      <c r="O181" s="6" t="s">
        <v>2458</v>
      </c>
      <c r="P181" s="15">
        <v>200</v>
      </c>
      <c r="Q181" s="15">
        <v>0</v>
      </c>
      <c r="R181" s="15">
        <v>408</v>
      </c>
      <c r="S181" s="15">
        <v>0</v>
      </c>
      <c r="T181" s="15">
        <v>0</v>
      </c>
      <c r="U181" s="15">
        <v>608</v>
      </c>
      <c r="V181" s="15">
        <v>508</v>
      </c>
      <c r="W181" s="15">
        <v>0</v>
      </c>
      <c r="X181" s="15">
        <v>0</v>
      </c>
      <c r="Y181" s="15">
        <v>0</v>
      </c>
      <c r="Z181" s="15">
        <v>60</v>
      </c>
      <c r="AA181" s="15">
        <v>65</v>
      </c>
      <c r="AB181" s="15">
        <v>91</v>
      </c>
      <c r="AC181" s="15">
        <v>5</v>
      </c>
      <c r="AD181" s="15">
        <v>1</v>
      </c>
      <c r="AE181" s="15">
        <v>1</v>
      </c>
      <c r="AF181" s="15">
        <v>65</v>
      </c>
      <c r="AG181" s="15" t="s">
        <v>1860</v>
      </c>
      <c r="AH181" s="15" t="s">
        <v>1861</v>
      </c>
      <c r="AI181" s="17">
        <v>41.6691</v>
      </c>
      <c r="AJ181" s="17">
        <v>370.97559999999999</v>
      </c>
      <c r="AK181" s="17">
        <v>86.680400000000006</v>
      </c>
      <c r="AL181" s="17">
        <f>SUM(Table2[[#This Row],[Company Direct Land Through FY17]:[Company Direct Land FY18 and After]])</f>
        <v>457.65600000000001</v>
      </c>
      <c r="AM181" s="17">
        <v>62.346299999999999</v>
      </c>
      <c r="AN181" s="17">
        <v>580.05719999999997</v>
      </c>
      <c r="AO181" s="17">
        <v>129.69300000000001</v>
      </c>
      <c r="AP181" s="18">
        <f>SUM(Table2[[#This Row],[Company Direct Building Through FY17]:[Company Direct Building FY18 and After]])</f>
        <v>709.75019999999995</v>
      </c>
      <c r="AQ181" s="17">
        <v>0</v>
      </c>
      <c r="AR181" s="17">
        <v>43.862499999999997</v>
      </c>
      <c r="AS181" s="17">
        <v>0</v>
      </c>
      <c r="AT181" s="18">
        <f>SUM(Table2[[#This Row],[Mortgage Recording Tax Through FY17]:[Mortgage Recording Tax FY18 and After]])</f>
        <v>43.862499999999997</v>
      </c>
      <c r="AU181" s="17">
        <v>93.748000000000005</v>
      </c>
      <c r="AV181" s="17">
        <v>644.92529999999999</v>
      </c>
      <c r="AW181" s="17">
        <v>195.01499999999999</v>
      </c>
      <c r="AX181" s="18">
        <f>SUM(Table2[[#This Row],[Pilot Savings Through FY17]:[Pilot Savings FY18 and After]])</f>
        <v>839.94029999999998</v>
      </c>
      <c r="AY181" s="17">
        <v>0</v>
      </c>
      <c r="AZ181" s="17">
        <v>43.862499999999997</v>
      </c>
      <c r="BA181" s="17">
        <v>0</v>
      </c>
      <c r="BB181" s="18">
        <f>SUM(Table2[[#This Row],[Mortgage Recording Tax Exemption Through FY17]:[Mortgage Recording Tax Exemption FY18 and After]])</f>
        <v>43.862499999999997</v>
      </c>
      <c r="BC181" s="17">
        <v>458.88839999999999</v>
      </c>
      <c r="BD181" s="17">
        <v>2234.6531</v>
      </c>
      <c r="BE181" s="17">
        <v>954.58130000000006</v>
      </c>
      <c r="BF181" s="18">
        <f>SUM(Table2[[#This Row],[Indirect and Induced Land Through FY17]:[Indirect and Induced Land FY18 and After]])</f>
        <v>3189.2344000000003</v>
      </c>
      <c r="BG181" s="17">
        <v>852.22140000000002</v>
      </c>
      <c r="BH181" s="17">
        <v>4150.0700999999999</v>
      </c>
      <c r="BI181" s="17">
        <v>1772.7942</v>
      </c>
      <c r="BJ181" s="18">
        <f>SUM(Table2[[#This Row],[Indirect and Induced Building Through FY17]:[Indirect and Induced Building FY18 and After]])</f>
        <v>5922.8643000000002</v>
      </c>
      <c r="BK181" s="17">
        <v>1321.3771999999999</v>
      </c>
      <c r="BL181" s="17">
        <v>6690.8307000000004</v>
      </c>
      <c r="BM181" s="17">
        <v>2748.7339000000002</v>
      </c>
      <c r="BN181" s="18">
        <f>SUM(Table2[[#This Row],[TOTAL Real Property Related Taxes Through FY17]:[TOTAL Real Property Related Taxes FY18 and After]])</f>
        <v>9439.5646000000015</v>
      </c>
      <c r="BO181" s="17">
        <v>1857.0057999999999</v>
      </c>
      <c r="BP181" s="17">
        <v>10672.4781</v>
      </c>
      <c r="BQ181" s="17">
        <v>3862.9504999999999</v>
      </c>
      <c r="BR181" s="18">
        <f>SUM(Table2[[#This Row],[Company Direct Through FY17]:[Company Direct FY18 and After]])</f>
        <v>14535.428599999999</v>
      </c>
      <c r="BS181" s="17">
        <v>0</v>
      </c>
      <c r="BT181" s="17">
        <v>0</v>
      </c>
      <c r="BU181" s="17">
        <v>0</v>
      </c>
      <c r="BV181" s="18">
        <f>SUM(Table2[[#This Row],[Sales Tax Exemption Through FY17]:[Sales Tax Exemption FY18 and After]])</f>
        <v>0</v>
      </c>
      <c r="BW181" s="17">
        <v>0</v>
      </c>
      <c r="BX181" s="17">
        <v>0</v>
      </c>
      <c r="BY181" s="17">
        <v>0</v>
      </c>
      <c r="BZ181" s="17">
        <f>SUM(Table2[[#This Row],[Energy Tax Savings Through FY17]:[Energy Tax Savings FY18 and After]])</f>
        <v>0</v>
      </c>
      <c r="CA181" s="17">
        <v>0</v>
      </c>
      <c r="CB181" s="17">
        <v>0</v>
      </c>
      <c r="CC181" s="17">
        <v>0</v>
      </c>
      <c r="CD181" s="18">
        <f>SUM(Table2[[#This Row],[Tax Exempt Bond Savings Through FY17]:[Tax Exempt Bond Savings FY18 and After]])</f>
        <v>0</v>
      </c>
      <c r="CE181" s="17">
        <v>1442.8931</v>
      </c>
      <c r="CF181" s="17">
        <v>8159.0814</v>
      </c>
      <c r="CG181" s="17">
        <v>3001.5119</v>
      </c>
      <c r="CH181" s="18">
        <f>SUM(Table2[[#This Row],[Indirect and Induced Through FY17]:[Indirect and Induced FY18 and After]])</f>
        <v>11160.5933</v>
      </c>
      <c r="CI181" s="17">
        <v>3299.8989000000001</v>
      </c>
      <c r="CJ181" s="17">
        <v>18831.559499999999</v>
      </c>
      <c r="CK181" s="17">
        <v>6864.4624000000003</v>
      </c>
      <c r="CL181" s="18">
        <f>SUM(Table2[[#This Row],[TOTAL Income Consumption Use Taxes Through FY17]:[TOTAL Income Consumption Use Taxes FY18 and After]])</f>
        <v>25696.0219</v>
      </c>
      <c r="CM181" s="17">
        <v>93.748000000000005</v>
      </c>
      <c r="CN181" s="17">
        <v>688.78779999999995</v>
      </c>
      <c r="CO181" s="17">
        <v>195.01499999999999</v>
      </c>
      <c r="CP181" s="18">
        <f>SUM(Table2[[#This Row],[Assistance Provided Through FY17]:[Assistance Provided FY18 and After]])</f>
        <v>883.80279999999993</v>
      </c>
      <c r="CQ181" s="17">
        <v>0</v>
      </c>
      <c r="CR181" s="17">
        <v>0</v>
      </c>
      <c r="CS181" s="17">
        <v>0</v>
      </c>
      <c r="CT181" s="18">
        <f>SUM(Table2[[#This Row],[Recapture Cancellation Reduction Amount Through FY17]:[Recapture Cancellation Reduction Amount FY18 and After]])</f>
        <v>0</v>
      </c>
      <c r="CU181" s="17">
        <v>0</v>
      </c>
      <c r="CV181" s="17">
        <v>0</v>
      </c>
      <c r="CW181" s="17">
        <v>0</v>
      </c>
      <c r="CX181" s="18">
        <f>SUM(Table2[[#This Row],[Penalty Paid Through FY17]:[Penalty Paid FY18 and After]])</f>
        <v>0</v>
      </c>
      <c r="CY181" s="17">
        <v>93.748000000000005</v>
      </c>
      <c r="CZ181" s="17">
        <v>688.78779999999995</v>
      </c>
      <c r="DA181" s="17">
        <v>195.01499999999999</v>
      </c>
      <c r="DB181" s="18">
        <f>SUM(Table2[[#This Row],[TOTAL Assistance Net of Recapture Penalties Through FY17]:[TOTAL Assistance Net of Recapture Penalties FY18 and After]])</f>
        <v>883.80279999999993</v>
      </c>
      <c r="DC181" s="17">
        <v>1961.0211999999999</v>
      </c>
      <c r="DD181" s="17">
        <v>11667.3734</v>
      </c>
      <c r="DE181" s="17">
        <v>4079.3238999999999</v>
      </c>
      <c r="DF181" s="18">
        <f>SUM(Table2[[#This Row],[Company Direct Tax Revenue Before Assistance Through FY17]:[Company Direct Tax Revenue Before Assistance FY18 and After]])</f>
        <v>15746.6973</v>
      </c>
      <c r="DG181" s="17">
        <v>2754.0029</v>
      </c>
      <c r="DH181" s="17">
        <v>14543.804599999999</v>
      </c>
      <c r="DI181" s="17">
        <v>5728.8873999999996</v>
      </c>
      <c r="DJ181" s="18">
        <f>SUM(Table2[[#This Row],[Indirect and Induced Tax Revenues Through FY17]:[Indirect and Induced Tax Revenues FY18 and After]])</f>
        <v>20272.691999999999</v>
      </c>
      <c r="DK181" s="17">
        <v>4715.0240999999996</v>
      </c>
      <c r="DL181" s="17">
        <v>26211.178</v>
      </c>
      <c r="DM181" s="17">
        <v>9808.2113000000008</v>
      </c>
      <c r="DN181" s="17">
        <f>SUM(Table2[[#This Row],[TOTAL Tax Revenues Before Assistance Through FY17]:[TOTAL Tax Revenues Before Assistance FY18 and After]])</f>
        <v>36019.389300000003</v>
      </c>
      <c r="DO181" s="17">
        <v>4621.2761</v>
      </c>
      <c r="DP181" s="17">
        <v>25522.390200000002</v>
      </c>
      <c r="DQ181" s="17">
        <v>9613.1962999999996</v>
      </c>
      <c r="DR181" s="20">
        <f>SUM(Table2[[#This Row],[TOTAL Tax Revenues Net of Assistance Recapture and Penalty Through FY17]:[TOTAL Tax Revenues Net of Assistance Recapture and Penalty FY18 and After]])</f>
        <v>35135.586500000005</v>
      </c>
      <c r="DS181" s="20">
        <v>0</v>
      </c>
      <c r="DT181" s="20">
        <v>0</v>
      </c>
      <c r="DU181" s="20">
        <v>0</v>
      </c>
      <c r="DV181" s="20">
        <v>0</v>
      </c>
      <c r="DW181" s="15">
        <v>570</v>
      </c>
      <c r="DX181" s="15">
        <v>0</v>
      </c>
      <c r="DY181" s="15">
        <v>0</v>
      </c>
      <c r="DZ181" s="15">
        <v>38</v>
      </c>
      <c r="EA181" s="15">
        <v>370</v>
      </c>
      <c r="EB181" s="15">
        <v>0</v>
      </c>
      <c r="EC181" s="15">
        <v>0</v>
      </c>
      <c r="ED181" s="15">
        <v>38</v>
      </c>
      <c r="EE181" s="15">
        <v>64.91</v>
      </c>
      <c r="EF181" s="15">
        <v>0</v>
      </c>
      <c r="EG181" s="15">
        <v>0</v>
      </c>
      <c r="EH181" s="15">
        <v>100</v>
      </c>
      <c r="EI181" s="15">
        <f>SUM(Table2[[#This Row],[Total Industrial Employees FY17]:[Total Other Employees FY17]])</f>
        <v>608</v>
      </c>
      <c r="EJ181" s="15">
        <f>SUM(Table2[[#This Row],[Number of Industrial Employees Earning More than Living Wage FY17]:[Number of Other Employees Earning More than Living Wage FY17]])</f>
        <v>408</v>
      </c>
      <c r="EK181" s="15">
        <v>67.10526315789474</v>
      </c>
    </row>
    <row r="182" spans="1:141" x14ac:dyDescent="0.2">
      <c r="A182" s="6">
        <v>92245</v>
      </c>
      <c r="B182" s="6" t="s">
        <v>86</v>
      </c>
      <c r="C182" s="7" t="s">
        <v>87</v>
      </c>
      <c r="D182" s="7" t="s">
        <v>6</v>
      </c>
      <c r="E182" s="33">
        <v>17</v>
      </c>
      <c r="F182" s="8" t="s">
        <v>1891</v>
      </c>
      <c r="G182" s="41" t="s">
        <v>1892</v>
      </c>
      <c r="H182" s="35">
        <v>18200</v>
      </c>
      <c r="I182" s="35">
        <v>13720</v>
      </c>
      <c r="J182" s="39" t="s">
        <v>3187</v>
      </c>
      <c r="K182" s="11" t="s">
        <v>2453</v>
      </c>
      <c r="L182" s="13" t="s">
        <v>2485</v>
      </c>
      <c r="M182" s="13" t="s">
        <v>2470</v>
      </c>
      <c r="N182" s="23">
        <v>850000</v>
      </c>
      <c r="O182" s="6" t="s">
        <v>2458</v>
      </c>
      <c r="P182" s="15">
        <v>0</v>
      </c>
      <c r="Q182" s="15">
        <v>0</v>
      </c>
      <c r="R182" s="15">
        <v>6</v>
      </c>
      <c r="S182" s="15">
        <v>0</v>
      </c>
      <c r="T182" s="15">
        <v>0</v>
      </c>
      <c r="U182" s="15">
        <v>6</v>
      </c>
      <c r="V182" s="15">
        <v>6</v>
      </c>
      <c r="W182" s="15">
        <v>0</v>
      </c>
      <c r="X182" s="15">
        <v>0</v>
      </c>
      <c r="Y182" s="15">
        <v>0</v>
      </c>
      <c r="Z182" s="15">
        <v>12</v>
      </c>
      <c r="AA182" s="15">
        <v>67</v>
      </c>
      <c r="AB182" s="15">
        <v>0</v>
      </c>
      <c r="AC182" s="15">
        <v>0</v>
      </c>
      <c r="AD182" s="15">
        <v>0</v>
      </c>
      <c r="AE182" s="15">
        <v>0</v>
      </c>
      <c r="AF182" s="15">
        <v>67</v>
      </c>
      <c r="AG182" s="15" t="s">
        <v>1861</v>
      </c>
      <c r="AH182" s="15" t="s">
        <v>1861</v>
      </c>
      <c r="AI182" s="17">
        <v>18.010200000000001</v>
      </c>
      <c r="AJ182" s="17">
        <v>94.257099999999994</v>
      </c>
      <c r="AK182" s="17">
        <v>28.093399999999999</v>
      </c>
      <c r="AL182" s="17">
        <f>SUM(Table2[[#This Row],[Company Direct Land Through FY17]:[Company Direct Land FY18 and After]])</f>
        <v>122.3505</v>
      </c>
      <c r="AM182" s="17">
        <v>12.5289</v>
      </c>
      <c r="AN182" s="17">
        <v>117.1442</v>
      </c>
      <c r="AO182" s="17">
        <v>19.543299999999999</v>
      </c>
      <c r="AP182" s="18">
        <f>SUM(Table2[[#This Row],[Company Direct Building Through FY17]:[Company Direct Building FY18 and After]])</f>
        <v>136.6875</v>
      </c>
      <c r="AQ182" s="17">
        <v>0</v>
      </c>
      <c r="AR182" s="17">
        <v>6.6352000000000002</v>
      </c>
      <c r="AS182" s="17">
        <v>0</v>
      </c>
      <c r="AT182" s="18">
        <f>SUM(Table2[[#This Row],[Mortgage Recording Tax Through FY17]:[Mortgage Recording Tax FY18 and After]])</f>
        <v>6.6352000000000002</v>
      </c>
      <c r="AU182" s="17">
        <v>14.8489</v>
      </c>
      <c r="AV182" s="17">
        <v>93.077699999999993</v>
      </c>
      <c r="AW182" s="17">
        <v>23.162099999999999</v>
      </c>
      <c r="AX182" s="18">
        <f>SUM(Table2[[#This Row],[Pilot Savings Through FY17]:[Pilot Savings FY18 and After]])</f>
        <v>116.23979999999999</v>
      </c>
      <c r="AY182" s="17">
        <v>0</v>
      </c>
      <c r="AZ182" s="17">
        <v>6.6352000000000002</v>
      </c>
      <c r="BA182" s="17">
        <v>0</v>
      </c>
      <c r="BB182" s="18">
        <f>SUM(Table2[[#This Row],[Mortgage Recording Tax Exemption Through FY17]:[Mortgage Recording Tax Exemption FY18 and After]])</f>
        <v>6.6352000000000002</v>
      </c>
      <c r="BC182" s="17">
        <v>6.0740999999999996</v>
      </c>
      <c r="BD182" s="17">
        <v>220.00890000000001</v>
      </c>
      <c r="BE182" s="17">
        <v>9.4745000000000008</v>
      </c>
      <c r="BF182" s="18">
        <f>SUM(Table2[[#This Row],[Indirect and Induced Land Through FY17]:[Indirect and Induced Land FY18 and After]])</f>
        <v>229.48340000000002</v>
      </c>
      <c r="BG182" s="17">
        <v>11.2805</v>
      </c>
      <c r="BH182" s="17">
        <v>408.58819999999997</v>
      </c>
      <c r="BI182" s="17">
        <v>17.5959</v>
      </c>
      <c r="BJ182" s="18">
        <f>SUM(Table2[[#This Row],[Indirect and Induced Building Through FY17]:[Indirect and Induced Building FY18 and After]])</f>
        <v>426.18409999999994</v>
      </c>
      <c r="BK182" s="17">
        <v>33.044800000000002</v>
      </c>
      <c r="BL182" s="17">
        <v>746.92070000000001</v>
      </c>
      <c r="BM182" s="17">
        <v>51.545000000000002</v>
      </c>
      <c r="BN182" s="18">
        <f>SUM(Table2[[#This Row],[TOTAL Real Property Related Taxes Through FY17]:[TOTAL Real Property Related Taxes FY18 and After]])</f>
        <v>798.46569999999997</v>
      </c>
      <c r="BO182" s="17">
        <v>44.368000000000002</v>
      </c>
      <c r="BP182" s="17">
        <v>1624.9682</v>
      </c>
      <c r="BQ182" s="17">
        <v>69.207700000000003</v>
      </c>
      <c r="BR182" s="18">
        <f>SUM(Table2[[#This Row],[Company Direct Through FY17]:[Company Direct FY18 and After]])</f>
        <v>1694.1759</v>
      </c>
      <c r="BS182" s="17">
        <v>0</v>
      </c>
      <c r="BT182" s="17">
        <v>1.6993</v>
      </c>
      <c r="BU182" s="17">
        <v>0</v>
      </c>
      <c r="BV182" s="18">
        <f>SUM(Table2[[#This Row],[Sales Tax Exemption Through FY17]:[Sales Tax Exemption FY18 and After]])</f>
        <v>1.6993</v>
      </c>
      <c r="BW182" s="17">
        <v>0</v>
      </c>
      <c r="BX182" s="17">
        <v>0</v>
      </c>
      <c r="BY182" s="17">
        <v>0</v>
      </c>
      <c r="BZ182" s="17">
        <f>SUM(Table2[[#This Row],[Energy Tax Savings Through FY17]:[Energy Tax Savings FY18 and After]])</f>
        <v>0</v>
      </c>
      <c r="CA182" s="17">
        <v>0</v>
      </c>
      <c r="CB182" s="17">
        <v>0</v>
      </c>
      <c r="CC182" s="17">
        <v>0</v>
      </c>
      <c r="CD182" s="18">
        <f>SUM(Table2[[#This Row],[Tax Exempt Bond Savings Through FY17]:[Tax Exempt Bond Savings FY18 and After]])</f>
        <v>0</v>
      </c>
      <c r="CE182" s="17">
        <v>19.169499999999999</v>
      </c>
      <c r="CF182" s="17">
        <v>839.61649999999997</v>
      </c>
      <c r="CG182" s="17">
        <v>29.901599999999998</v>
      </c>
      <c r="CH182" s="18">
        <f>SUM(Table2[[#This Row],[Indirect and Induced Through FY17]:[Indirect and Induced FY18 and After]])</f>
        <v>869.5181</v>
      </c>
      <c r="CI182" s="17">
        <v>63.537500000000001</v>
      </c>
      <c r="CJ182" s="17">
        <v>2462.8854000000001</v>
      </c>
      <c r="CK182" s="17">
        <v>99.109300000000005</v>
      </c>
      <c r="CL182" s="18">
        <f>SUM(Table2[[#This Row],[TOTAL Income Consumption Use Taxes Through FY17]:[TOTAL Income Consumption Use Taxes FY18 and After]])</f>
        <v>2561.9947000000002</v>
      </c>
      <c r="CM182" s="17">
        <v>14.8489</v>
      </c>
      <c r="CN182" s="17">
        <v>101.4122</v>
      </c>
      <c r="CO182" s="17">
        <v>23.162099999999999</v>
      </c>
      <c r="CP182" s="18">
        <f>SUM(Table2[[#This Row],[Assistance Provided Through FY17]:[Assistance Provided FY18 and After]])</f>
        <v>124.57429999999999</v>
      </c>
      <c r="CQ182" s="17">
        <v>0</v>
      </c>
      <c r="CR182" s="17">
        <v>0</v>
      </c>
      <c r="CS182" s="17">
        <v>0</v>
      </c>
      <c r="CT182" s="18">
        <f>SUM(Table2[[#This Row],[Recapture Cancellation Reduction Amount Through FY17]:[Recapture Cancellation Reduction Amount FY18 and After]])</f>
        <v>0</v>
      </c>
      <c r="CU182" s="17">
        <v>0</v>
      </c>
      <c r="CV182" s="17">
        <v>0</v>
      </c>
      <c r="CW182" s="17">
        <v>0</v>
      </c>
      <c r="CX182" s="18">
        <f>SUM(Table2[[#This Row],[Penalty Paid Through FY17]:[Penalty Paid FY18 and After]])</f>
        <v>0</v>
      </c>
      <c r="CY182" s="17">
        <v>14.8489</v>
      </c>
      <c r="CZ182" s="17">
        <v>101.4122</v>
      </c>
      <c r="DA182" s="17">
        <v>23.162099999999999</v>
      </c>
      <c r="DB182" s="18">
        <f>SUM(Table2[[#This Row],[TOTAL Assistance Net of Recapture Penalties Through FY17]:[TOTAL Assistance Net of Recapture Penalties FY18 and After]])</f>
        <v>124.57429999999999</v>
      </c>
      <c r="DC182" s="17">
        <v>74.9071</v>
      </c>
      <c r="DD182" s="17">
        <v>1843.0047</v>
      </c>
      <c r="DE182" s="17">
        <v>116.84439999999999</v>
      </c>
      <c r="DF182" s="18">
        <f>SUM(Table2[[#This Row],[Company Direct Tax Revenue Before Assistance Through FY17]:[Company Direct Tax Revenue Before Assistance FY18 and After]])</f>
        <v>1959.8490999999999</v>
      </c>
      <c r="DG182" s="17">
        <v>36.524099999999997</v>
      </c>
      <c r="DH182" s="17">
        <v>1468.2136</v>
      </c>
      <c r="DI182" s="17">
        <v>56.972000000000001</v>
      </c>
      <c r="DJ182" s="18">
        <f>SUM(Table2[[#This Row],[Indirect and Induced Tax Revenues Through FY17]:[Indirect and Induced Tax Revenues FY18 and After]])</f>
        <v>1525.1856</v>
      </c>
      <c r="DK182" s="17">
        <v>111.4312</v>
      </c>
      <c r="DL182" s="17">
        <v>3311.2183</v>
      </c>
      <c r="DM182" s="17">
        <v>173.81639999999999</v>
      </c>
      <c r="DN182" s="17">
        <f>SUM(Table2[[#This Row],[TOTAL Tax Revenues Before Assistance Through FY17]:[TOTAL Tax Revenues Before Assistance FY18 and After]])</f>
        <v>3485.0347000000002</v>
      </c>
      <c r="DO182" s="17">
        <v>96.582300000000004</v>
      </c>
      <c r="DP182" s="17">
        <v>3209.8060999999998</v>
      </c>
      <c r="DQ182" s="17">
        <v>150.65430000000001</v>
      </c>
      <c r="DR182" s="20">
        <f>SUM(Table2[[#This Row],[TOTAL Tax Revenues Net of Assistance Recapture and Penalty Through FY17]:[TOTAL Tax Revenues Net of Assistance Recapture and Penalty FY18 and After]])</f>
        <v>3360.4603999999999</v>
      </c>
      <c r="DS182" s="20">
        <v>0</v>
      </c>
      <c r="DT182" s="20">
        <v>0</v>
      </c>
      <c r="DU182" s="20">
        <v>0</v>
      </c>
      <c r="DV182" s="20">
        <v>0</v>
      </c>
      <c r="DW182" s="15">
        <v>0</v>
      </c>
      <c r="DX182" s="15">
        <v>0</v>
      </c>
      <c r="DY182" s="15">
        <v>0</v>
      </c>
      <c r="DZ182" s="15">
        <v>0</v>
      </c>
      <c r="EA182" s="15">
        <v>0</v>
      </c>
      <c r="EB182" s="15">
        <v>0</v>
      </c>
      <c r="EC182" s="15">
        <v>0</v>
      </c>
      <c r="ED182" s="15">
        <v>0</v>
      </c>
      <c r="EE182" s="15">
        <v>0</v>
      </c>
      <c r="EF182" s="15">
        <v>0</v>
      </c>
      <c r="EG182" s="15">
        <v>0</v>
      </c>
      <c r="EH182" s="15">
        <v>0</v>
      </c>
      <c r="EI182" s="15">
        <f>SUM(Table2[[#This Row],[Total Industrial Employees FY17]:[Total Other Employees FY17]])</f>
        <v>0</v>
      </c>
      <c r="EJ182" s="15">
        <f>SUM(Table2[[#This Row],[Number of Industrial Employees Earning More than Living Wage FY17]:[Number of Other Employees Earning More than Living Wage FY17]])</f>
        <v>0</v>
      </c>
      <c r="EK182" s="15">
        <v>0</v>
      </c>
    </row>
    <row r="183" spans="1:141" x14ac:dyDescent="0.2">
      <c r="A183" s="6">
        <v>93989</v>
      </c>
      <c r="B183" s="6" t="s">
        <v>756</v>
      </c>
      <c r="C183" s="7" t="s">
        <v>757</v>
      </c>
      <c r="D183" s="7" t="s">
        <v>9</v>
      </c>
      <c r="E183" s="33">
        <v>33</v>
      </c>
      <c r="F183" s="8" t="s">
        <v>2335</v>
      </c>
      <c r="G183" s="41" t="s">
        <v>2360</v>
      </c>
      <c r="H183" s="35">
        <v>127032</v>
      </c>
      <c r="I183" s="35">
        <v>364448</v>
      </c>
      <c r="J183" s="39" t="s">
        <v>3281</v>
      </c>
      <c r="K183" s="11" t="s">
        <v>2477</v>
      </c>
      <c r="L183" s="13" t="s">
        <v>3028</v>
      </c>
      <c r="M183" s="13" t="s">
        <v>3029</v>
      </c>
      <c r="N183" s="23">
        <v>0</v>
      </c>
      <c r="O183" s="6">
        <v>0</v>
      </c>
      <c r="P183" s="15">
        <v>0</v>
      </c>
      <c r="Q183" s="15">
        <v>0</v>
      </c>
      <c r="R183" s="15">
        <v>487</v>
      </c>
      <c r="S183" s="15">
        <v>2</v>
      </c>
      <c r="T183" s="15">
        <v>49</v>
      </c>
      <c r="U183" s="15">
        <v>538</v>
      </c>
      <c r="V183" s="15">
        <v>538</v>
      </c>
      <c r="W183" s="15">
        <v>0</v>
      </c>
      <c r="X183" s="15">
        <v>0</v>
      </c>
      <c r="Y183" s="15">
        <v>0</v>
      </c>
      <c r="Z183" s="15">
        <v>100</v>
      </c>
      <c r="AA183" s="15">
        <v>0</v>
      </c>
      <c r="AB183" s="15">
        <v>0</v>
      </c>
      <c r="AC183" s="15">
        <v>0</v>
      </c>
      <c r="AD183" s="15">
        <v>0</v>
      </c>
      <c r="AE183" s="15">
        <v>0</v>
      </c>
      <c r="AF183" s="15">
        <v>0</v>
      </c>
      <c r="AG183" s="15" t="s">
        <v>1860</v>
      </c>
      <c r="AH183" s="15" t="s">
        <v>1861</v>
      </c>
      <c r="AI183" s="17">
        <v>2576.5207999999998</v>
      </c>
      <c r="AJ183" s="17">
        <v>2789.7928000000002</v>
      </c>
      <c r="AK183" s="17">
        <v>1011.9832</v>
      </c>
      <c r="AL183" s="17">
        <f>SUM(Table2[[#This Row],[Company Direct Land Through FY17]:[Company Direct Land FY18 and After]])</f>
        <v>3801.7760000000003</v>
      </c>
      <c r="AM183" s="17">
        <v>501.68200000000002</v>
      </c>
      <c r="AN183" s="17">
        <v>5665.4321</v>
      </c>
      <c r="AO183" s="17">
        <v>197.0463</v>
      </c>
      <c r="AP183" s="18">
        <f>SUM(Table2[[#This Row],[Company Direct Building Through FY17]:[Company Direct Building FY18 and After]])</f>
        <v>5862.4784</v>
      </c>
      <c r="AQ183" s="17">
        <v>0</v>
      </c>
      <c r="AR183" s="17">
        <v>0</v>
      </c>
      <c r="AS183" s="17">
        <v>0</v>
      </c>
      <c r="AT183" s="18">
        <f>SUM(Table2[[#This Row],[Mortgage Recording Tax Through FY17]:[Mortgage Recording Tax FY18 and After]])</f>
        <v>0</v>
      </c>
      <c r="AU183" s="17">
        <v>0</v>
      </c>
      <c r="AV183" s="17">
        <v>0</v>
      </c>
      <c r="AW183" s="17">
        <v>0</v>
      </c>
      <c r="AX183" s="18">
        <f>SUM(Table2[[#This Row],[Pilot Savings Through FY17]:[Pilot Savings FY18 and After]])</f>
        <v>0</v>
      </c>
      <c r="AY183" s="17">
        <v>0</v>
      </c>
      <c r="AZ183" s="17">
        <v>0</v>
      </c>
      <c r="BA183" s="17">
        <v>0</v>
      </c>
      <c r="BB183" s="18">
        <f>SUM(Table2[[#This Row],[Mortgage Recording Tax Exemption Through FY17]:[Mortgage Recording Tax Exemption FY18 and After]])</f>
        <v>0</v>
      </c>
      <c r="BC183" s="17">
        <v>544.65890000000002</v>
      </c>
      <c r="BD183" s="17">
        <v>413.8306</v>
      </c>
      <c r="BE183" s="17">
        <v>213.9264</v>
      </c>
      <c r="BF183" s="18">
        <f>SUM(Table2[[#This Row],[Indirect and Induced Land Through FY17]:[Indirect and Induced Land FY18 and After]])</f>
        <v>627.75700000000006</v>
      </c>
      <c r="BG183" s="17">
        <v>1011.5094</v>
      </c>
      <c r="BH183" s="17">
        <v>768.54179999999997</v>
      </c>
      <c r="BI183" s="17">
        <v>397.29180000000002</v>
      </c>
      <c r="BJ183" s="18">
        <f>SUM(Table2[[#This Row],[Indirect and Induced Building Through FY17]:[Indirect and Induced Building FY18 and After]])</f>
        <v>1165.8335999999999</v>
      </c>
      <c r="BK183" s="17">
        <v>4634.3711000000003</v>
      </c>
      <c r="BL183" s="17">
        <v>9637.5972999999994</v>
      </c>
      <c r="BM183" s="17">
        <v>1820.2476999999999</v>
      </c>
      <c r="BN183" s="18">
        <f>SUM(Table2[[#This Row],[TOTAL Real Property Related Taxes Through FY17]:[TOTAL Real Property Related Taxes FY18 and After]])</f>
        <v>11457.844999999999</v>
      </c>
      <c r="BO183" s="17">
        <v>4315.1480000000001</v>
      </c>
      <c r="BP183" s="17">
        <v>3274.0779000000002</v>
      </c>
      <c r="BQ183" s="17">
        <v>1694.8659</v>
      </c>
      <c r="BR183" s="18">
        <f>SUM(Table2[[#This Row],[Company Direct Through FY17]:[Company Direct FY18 and After]])</f>
        <v>4968.9438</v>
      </c>
      <c r="BS183" s="17">
        <v>0</v>
      </c>
      <c r="BT183" s="17">
        <v>0</v>
      </c>
      <c r="BU183" s="17">
        <v>0</v>
      </c>
      <c r="BV183" s="18">
        <f>SUM(Table2[[#This Row],[Sales Tax Exemption Through FY17]:[Sales Tax Exemption FY18 and After]])</f>
        <v>0</v>
      </c>
      <c r="BW183" s="17">
        <v>0</v>
      </c>
      <c r="BX183" s="17">
        <v>0</v>
      </c>
      <c r="BY183" s="17">
        <v>0</v>
      </c>
      <c r="BZ183" s="17">
        <f>SUM(Table2[[#This Row],[Energy Tax Savings Through FY17]:[Energy Tax Savings FY18 and After]])</f>
        <v>0</v>
      </c>
      <c r="CA183" s="17">
        <v>0</v>
      </c>
      <c r="CB183" s="17">
        <v>0</v>
      </c>
      <c r="CC183" s="17">
        <v>0</v>
      </c>
      <c r="CD183" s="18">
        <f>SUM(Table2[[#This Row],[Tax Exempt Bond Savings Through FY17]:[Tax Exempt Bond Savings FY18 and After]])</f>
        <v>0</v>
      </c>
      <c r="CE183" s="17">
        <v>1864.4377999999999</v>
      </c>
      <c r="CF183" s="17">
        <v>1432.8918000000001</v>
      </c>
      <c r="CG183" s="17">
        <v>732.29750000000001</v>
      </c>
      <c r="CH183" s="18">
        <f>SUM(Table2[[#This Row],[Indirect and Induced Through FY17]:[Indirect and Induced FY18 and After]])</f>
        <v>2165.1893</v>
      </c>
      <c r="CI183" s="17">
        <v>6179.5857999999998</v>
      </c>
      <c r="CJ183" s="17">
        <v>4706.9696999999996</v>
      </c>
      <c r="CK183" s="17">
        <v>2427.1633999999999</v>
      </c>
      <c r="CL183" s="18">
        <f>SUM(Table2[[#This Row],[TOTAL Income Consumption Use Taxes Through FY17]:[TOTAL Income Consumption Use Taxes FY18 and After]])</f>
        <v>7134.1330999999991</v>
      </c>
      <c r="CM183" s="17">
        <v>0</v>
      </c>
      <c r="CN183" s="17">
        <v>0</v>
      </c>
      <c r="CO183" s="17">
        <v>0</v>
      </c>
      <c r="CP183" s="18">
        <f>SUM(Table2[[#This Row],[Assistance Provided Through FY17]:[Assistance Provided FY18 and After]])</f>
        <v>0</v>
      </c>
      <c r="CQ183" s="17">
        <v>0</v>
      </c>
      <c r="CR183" s="17">
        <v>0</v>
      </c>
      <c r="CS183" s="17">
        <v>0</v>
      </c>
      <c r="CT183" s="18">
        <f>SUM(Table2[[#This Row],[Recapture Cancellation Reduction Amount Through FY17]:[Recapture Cancellation Reduction Amount FY18 and After]])</f>
        <v>0</v>
      </c>
      <c r="CU183" s="17">
        <v>0</v>
      </c>
      <c r="CV183" s="17">
        <v>0</v>
      </c>
      <c r="CW183" s="17">
        <v>0</v>
      </c>
      <c r="CX183" s="18">
        <f>SUM(Table2[[#This Row],[Penalty Paid Through FY17]:[Penalty Paid FY18 and After]])</f>
        <v>0</v>
      </c>
      <c r="CY183" s="17">
        <v>0</v>
      </c>
      <c r="CZ183" s="17">
        <v>0</v>
      </c>
      <c r="DA183" s="17">
        <v>0</v>
      </c>
      <c r="DB183" s="18">
        <f>SUM(Table2[[#This Row],[TOTAL Assistance Net of Recapture Penalties Through FY17]:[TOTAL Assistance Net of Recapture Penalties FY18 and After]])</f>
        <v>0</v>
      </c>
      <c r="DC183" s="17">
        <v>7393.3508000000002</v>
      </c>
      <c r="DD183" s="17">
        <v>11729.302799999999</v>
      </c>
      <c r="DE183" s="17">
        <v>2903.8953999999999</v>
      </c>
      <c r="DF183" s="18">
        <f>SUM(Table2[[#This Row],[Company Direct Tax Revenue Before Assistance Through FY17]:[Company Direct Tax Revenue Before Assistance FY18 and After]])</f>
        <v>14633.198199999999</v>
      </c>
      <c r="DG183" s="17">
        <v>3420.6061</v>
      </c>
      <c r="DH183" s="17">
        <v>2615.2642000000001</v>
      </c>
      <c r="DI183" s="17">
        <v>1343.5156999999999</v>
      </c>
      <c r="DJ183" s="18">
        <f>SUM(Table2[[#This Row],[Indirect and Induced Tax Revenues Through FY17]:[Indirect and Induced Tax Revenues FY18 and After]])</f>
        <v>3958.7799</v>
      </c>
      <c r="DK183" s="17">
        <v>10813.956899999999</v>
      </c>
      <c r="DL183" s="17">
        <v>14344.566999999999</v>
      </c>
      <c r="DM183" s="17">
        <v>4247.4111000000003</v>
      </c>
      <c r="DN183" s="17">
        <f>SUM(Table2[[#This Row],[TOTAL Tax Revenues Before Assistance Through FY17]:[TOTAL Tax Revenues Before Assistance FY18 and After]])</f>
        <v>18591.9781</v>
      </c>
      <c r="DO183" s="17">
        <v>10813.956899999999</v>
      </c>
      <c r="DP183" s="17">
        <v>14344.566999999999</v>
      </c>
      <c r="DQ183" s="17">
        <v>4247.4111000000003</v>
      </c>
      <c r="DR183" s="20">
        <f>SUM(Table2[[#This Row],[TOTAL Tax Revenues Net of Assistance Recapture and Penalty Through FY17]:[TOTAL Tax Revenues Net of Assistance Recapture and Penalty FY18 and After]])</f>
        <v>18591.9781</v>
      </c>
      <c r="DS183" s="20">
        <v>0</v>
      </c>
      <c r="DT183" s="20">
        <v>0</v>
      </c>
      <c r="DU183" s="20">
        <v>0</v>
      </c>
      <c r="DV183" s="20">
        <v>0</v>
      </c>
      <c r="DW183" s="15">
        <v>0</v>
      </c>
      <c r="DX183" s="15">
        <v>0</v>
      </c>
      <c r="DY183" s="15">
        <v>0</v>
      </c>
      <c r="DZ183" s="15">
        <v>538</v>
      </c>
      <c r="EA183" s="15">
        <v>0</v>
      </c>
      <c r="EB183" s="15">
        <v>0</v>
      </c>
      <c r="EC183" s="15">
        <v>0</v>
      </c>
      <c r="ED183" s="15">
        <v>538</v>
      </c>
      <c r="EE183" s="15">
        <v>0</v>
      </c>
      <c r="EF183" s="15">
        <v>0</v>
      </c>
      <c r="EG183" s="15">
        <v>0</v>
      </c>
      <c r="EH183" s="15">
        <v>100</v>
      </c>
      <c r="EI183" s="15">
        <f>SUM(Table2[[#This Row],[Total Industrial Employees FY17]:[Total Other Employees FY17]])</f>
        <v>538</v>
      </c>
      <c r="EJ183" s="15">
        <f>SUM(Table2[[#This Row],[Number of Industrial Employees Earning More than Living Wage FY17]:[Number of Other Employees Earning More than Living Wage FY17]])</f>
        <v>538</v>
      </c>
      <c r="EK183" s="15">
        <v>100</v>
      </c>
    </row>
    <row r="184" spans="1:141" x14ac:dyDescent="0.2">
      <c r="A184" s="6">
        <v>92950</v>
      </c>
      <c r="B184" s="6" t="s">
        <v>1679</v>
      </c>
      <c r="C184" s="7" t="s">
        <v>347</v>
      </c>
      <c r="D184" s="7" t="s">
        <v>12</v>
      </c>
      <c r="E184" s="33">
        <v>22</v>
      </c>
      <c r="F184" s="8" t="s">
        <v>2094</v>
      </c>
      <c r="G184" s="41" t="s">
        <v>1863</v>
      </c>
      <c r="H184" s="35">
        <v>310000</v>
      </c>
      <c r="I184" s="35">
        <v>328340</v>
      </c>
      <c r="J184" s="39" t="s">
        <v>3278</v>
      </c>
      <c r="K184" s="11" t="s">
        <v>2453</v>
      </c>
      <c r="L184" s="13" t="s">
        <v>2677</v>
      </c>
      <c r="M184" s="13" t="s">
        <v>2678</v>
      </c>
      <c r="N184" s="23">
        <v>1800000</v>
      </c>
      <c r="O184" s="6" t="s">
        <v>2628</v>
      </c>
      <c r="P184" s="15">
        <v>0</v>
      </c>
      <c r="Q184" s="15">
        <v>0</v>
      </c>
      <c r="R184" s="15">
        <v>658</v>
      </c>
      <c r="S184" s="15">
        <v>0</v>
      </c>
      <c r="T184" s="15">
        <v>0</v>
      </c>
      <c r="U184" s="15">
        <v>658</v>
      </c>
      <c r="V184" s="15">
        <v>658</v>
      </c>
      <c r="W184" s="15">
        <v>0</v>
      </c>
      <c r="X184" s="15">
        <v>0</v>
      </c>
      <c r="Y184" s="15">
        <v>787</v>
      </c>
      <c r="Z184" s="15">
        <v>2</v>
      </c>
      <c r="AA184" s="15">
        <v>39</v>
      </c>
      <c r="AB184" s="15">
        <v>0</v>
      </c>
      <c r="AC184" s="15">
        <v>0</v>
      </c>
      <c r="AD184" s="15">
        <v>0</v>
      </c>
      <c r="AE184" s="15">
        <v>6</v>
      </c>
      <c r="AF184" s="15">
        <v>39</v>
      </c>
      <c r="AG184" s="15" t="s">
        <v>1860</v>
      </c>
      <c r="AH184" s="15" t="s">
        <v>1861</v>
      </c>
      <c r="AI184" s="17">
        <v>323.0403</v>
      </c>
      <c r="AJ184" s="17">
        <v>2786.1547</v>
      </c>
      <c r="AK184" s="17">
        <v>1383.5654999999999</v>
      </c>
      <c r="AL184" s="17">
        <f>SUM(Table2[[#This Row],[Company Direct Land Through FY17]:[Company Direct Land FY18 and After]])</f>
        <v>4169.7201999999997</v>
      </c>
      <c r="AM184" s="17">
        <v>920.07460000000003</v>
      </c>
      <c r="AN184" s="17">
        <v>3964.4310999999998</v>
      </c>
      <c r="AO184" s="17">
        <v>3940.6329000000001</v>
      </c>
      <c r="AP184" s="18">
        <f>SUM(Table2[[#This Row],[Company Direct Building Through FY17]:[Company Direct Building FY18 and After]])</f>
        <v>7905.0640000000003</v>
      </c>
      <c r="AQ184" s="17">
        <v>0</v>
      </c>
      <c r="AR184" s="17">
        <v>0</v>
      </c>
      <c r="AS184" s="17">
        <v>0</v>
      </c>
      <c r="AT184" s="18">
        <f>SUM(Table2[[#This Row],[Mortgage Recording Tax Through FY17]:[Mortgage Recording Tax FY18 and After]])</f>
        <v>0</v>
      </c>
      <c r="AU184" s="17">
        <v>651.43409999999994</v>
      </c>
      <c r="AV184" s="17">
        <v>2799.8535000000002</v>
      </c>
      <c r="AW184" s="17">
        <v>2790.0596999999998</v>
      </c>
      <c r="AX184" s="18">
        <f>SUM(Table2[[#This Row],[Pilot Savings Through FY17]:[Pilot Savings FY18 and After]])</f>
        <v>5589.9132</v>
      </c>
      <c r="AY184" s="17">
        <v>0</v>
      </c>
      <c r="AZ184" s="17">
        <v>0</v>
      </c>
      <c r="BA184" s="17">
        <v>0</v>
      </c>
      <c r="BB184" s="18">
        <f>SUM(Table2[[#This Row],[Mortgage Recording Tax Exemption Through FY17]:[Mortgage Recording Tax Exemption FY18 and After]])</f>
        <v>0</v>
      </c>
      <c r="BC184" s="17">
        <v>1254.2284999999999</v>
      </c>
      <c r="BD184" s="17">
        <v>9088.2132999999994</v>
      </c>
      <c r="BE184" s="17">
        <v>5371.7978000000003</v>
      </c>
      <c r="BF184" s="18">
        <f>SUM(Table2[[#This Row],[Indirect and Induced Land Through FY17]:[Indirect and Induced Land FY18 and After]])</f>
        <v>14460.0111</v>
      </c>
      <c r="BG184" s="17">
        <v>2329.2815000000001</v>
      </c>
      <c r="BH184" s="17">
        <v>16878.110499999999</v>
      </c>
      <c r="BI184" s="17">
        <v>9976.1960999999992</v>
      </c>
      <c r="BJ184" s="18">
        <f>SUM(Table2[[#This Row],[Indirect and Induced Building Through FY17]:[Indirect and Induced Building FY18 and After]])</f>
        <v>26854.306599999996</v>
      </c>
      <c r="BK184" s="17">
        <v>4175.1908000000003</v>
      </c>
      <c r="BL184" s="17">
        <v>29917.056100000002</v>
      </c>
      <c r="BM184" s="17">
        <v>17882.132600000001</v>
      </c>
      <c r="BN184" s="18">
        <f>SUM(Table2[[#This Row],[TOTAL Real Property Related Taxes Through FY17]:[TOTAL Real Property Related Taxes FY18 and After]])</f>
        <v>47799.188699999999</v>
      </c>
      <c r="BO184" s="17">
        <v>7097.3629000000001</v>
      </c>
      <c r="BP184" s="17">
        <v>58330.524299999997</v>
      </c>
      <c r="BQ184" s="17">
        <v>30397.649399999998</v>
      </c>
      <c r="BR184" s="18">
        <f>SUM(Table2[[#This Row],[Company Direct Through FY17]:[Company Direct FY18 and After]])</f>
        <v>88728.173699999999</v>
      </c>
      <c r="BS184" s="17">
        <v>0</v>
      </c>
      <c r="BT184" s="17">
        <v>94.743899999999996</v>
      </c>
      <c r="BU184" s="17">
        <v>0</v>
      </c>
      <c r="BV184" s="18">
        <f>SUM(Table2[[#This Row],[Sales Tax Exemption Through FY17]:[Sales Tax Exemption FY18 and After]])</f>
        <v>94.743899999999996</v>
      </c>
      <c r="BW184" s="17">
        <v>0</v>
      </c>
      <c r="BX184" s="17">
        <v>18.386500000000002</v>
      </c>
      <c r="BY184" s="17">
        <v>0</v>
      </c>
      <c r="BZ184" s="17">
        <f>SUM(Table2[[#This Row],[Energy Tax Savings Through FY17]:[Energy Tax Savings FY18 and After]])</f>
        <v>18.386500000000002</v>
      </c>
      <c r="CA184" s="17">
        <v>0</v>
      </c>
      <c r="CB184" s="17">
        <v>0</v>
      </c>
      <c r="CC184" s="17">
        <v>0</v>
      </c>
      <c r="CD184" s="18">
        <f>SUM(Table2[[#This Row],[Tax Exempt Bond Savings Through FY17]:[Tax Exempt Bond Savings FY18 and After]])</f>
        <v>0</v>
      </c>
      <c r="CE184" s="17">
        <v>3943.6986000000002</v>
      </c>
      <c r="CF184" s="17">
        <v>32593.261999999999</v>
      </c>
      <c r="CG184" s="17">
        <v>16890.6636</v>
      </c>
      <c r="CH184" s="18">
        <f>SUM(Table2[[#This Row],[Indirect and Induced Through FY17]:[Indirect and Induced FY18 and After]])</f>
        <v>49483.925600000002</v>
      </c>
      <c r="CI184" s="17">
        <v>11041.0615</v>
      </c>
      <c r="CJ184" s="17">
        <v>90810.655899999998</v>
      </c>
      <c r="CK184" s="17">
        <v>47288.313000000002</v>
      </c>
      <c r="CL184" s="18">
        <f>SUM(Table2[[#This Row],[TOTAL Income Consumption Use Taxes Through FY17]:[TOTAL Income Consumption Use Taxes FY18 and After]])</f>
        <v>138098.96890000001</v>
      </c>
      <c r="CM184" s="17">
        <v>651.43409999999994</v>
      </c>
      <c r="CN184" s="17">
        <v>2912.9839000000002</v>
      </c>
      <c r="CO184" s="17">
        <v>2790.0596999999998</v>
      </c>
      <c r="CP184" s="18">
        <f>SUM(Table2[[#This Row],[Assistance Provided Through FY17]:[Assistance Provided FY18 and After]])</f>
        <v>5703.0436</v>
      </c>
      <c r="CQ184" s="17">
        <v>0</v>
      </c>
      <c r="CR184" s="17">
        <v>0</v>
      </c>
      <c r="CS184" s="17">
        <v>0</v>
      </c>
      <c r="CT184" s="18">
        <f>SUM(Table2[[#This Row],[Recapture Cancellation Reduction Amount Through FY17]:[Recapture Cancellation Reduction Amount FY18 and After]])</f>
        <v>0</v>
      </c>
      <c r="CU184" s="17">
        <v>0</v>
      </c>
      <c r="CV184" s="17">
        <v>0</v>
      </c>
      <c r="CW184" s="17">
        <v>0</v>
      </c>
      <c r="CX184" s="18">
        <f>SUM(Table2[[#This Row],[Penalty Paid Through FY17]:[Penalty Paid FY18 and After]])</f>
        <v>0</v>
      </c>
      <c r="CY184" s="17">
        <v>651.43409999999994</v>
      </c>
      <c r="CZ184" s="17">
        <v>2912.9839000000002</v>
      </c>
      <c r="DA184" s="17">
        <v>2790.0596999999998</v>
      </c>
      <c r="DB184" s="18">
        <f>SUM(Table2[[#This Row],[TOTAL Assistance Net of Recapture Penalties Through FY17]:[TOTAL Assistance Net of Recapture Penalties FY18 and After]])</f>
        <v>5703.0436</v>
      </c>
      <c r="DC184" s="17">
        <v>8340.4778000000006</v>
      </c>
      <c r="DD184" s="17">
        <v>65081.110099999998</v>
      </c>
      <c r="DE184" s="17">
        <v>35721.847800000003</v>
      </c>
      <c r="DF184" s="18">
        <f>SUM(Table2[[#This Row],[Company Direct Tax Revenue Before Assistance Through FY17]:[Company Direct Tax Revenue Before Assistance FY18 and After]])</f>
        <v>100802.95790000001</v>
      </c>
      <c r="DG184" s="17">
        <v>7527.2085999999999</v>
      </c>
      <c r="DH184" s="17">
        <v>58559.585800000001</v>
      </c>
      <c r="DI184" s="17">
        <v>32238.657500000001</v>
      </c>
      <c r="DJ184" s="18">
        <f>SUM(Table2[[#This Row],[Indirect and Induced Tax Revenues Through FY17]:[Indirect and Induced Tax Revenues FY18 and After]])</f>
        <v>90798.243300000002</v>
      </c>
      <c r="DK184" s="17">
        <v>15867.686400000001</v>
      </c>
      <c r="DL184" s="17">
        <v>123640.69590000001</v>
      </c>
      <c r="DM184" s="17">
        <v>67960.505300000004</v>
      </c>
      <c r="DN184" s="17">
        <f>SUM(Table2[[#This Row],[TOTAL Tax Revenues Before Assistance Through FY17]:[TOTAL Tax Revenues Before Assistance FY18 and After]])</f>
        <v>191601.20120000001</v>
      </c>
      <c r="DO184" s="17">
        <v>15216.2523</v>
      </c>
      <c r="DP184" s="17">
        <v>120727.712</v>
      </c>
      <c r="DQ184" s="17">
        <v>65170.445599999999</v>
      </c>
      <c r="DR184" s="20">
        <f>SUM(Table2[[#This Row],[TOTAL Tax Revenues Net of Assistance Recapture and Penalty Through FY17]:[TOTAL Tax Revenues Net of Assistance Recapture and Penalty FY18 and After]])</f>
        <v>185898.15760000001</v>
      </c>
      <c r="DS184" s="20">
        <v>0</v>
      </c>
      <c r="DT184" s="20">
        <v>0</v>
      </c>
      <c r="DU184" s="20">
        <v>0</v>
      </c>
      <c r="DV184" s="20">
        <v>0</v>
      </c>
      <c r="DW184" s="15">
        <v>0</v>
      </c>
      <c r="DX184" s="15">
        <v>0</v>
      </c>
      <c r="DY184" s="15">
        <v>0</v>
      </c>
      <c r="DZ184" s="15">
        <v>658</v>
      </c>
      <c r="EA184" s="15">
        <v>0</v>
      </c>
      <c r="EB184" s="15">
        <v>0</v>
      </c>
      <c r="EC184" s="15">
        <v>0</v>
      </c>
      <c r="ED184" s="15">
        <v>658</v>
      </c>
      <c r="EE184" s="15">
        <v>0</v>
      </c>
      <c r="EF184" s="15">
        <v>0</v>
      </c>
      <c r="EG184" s="15">
        <v>0</v>
      </c>
      <c r="EH184" s="15">
        <v>100</v>
      </c>
      <c r="EI184" s="15">
        <f>SUM(Table2[[#This Row],[Total Industrial Employees FY17]:[Total Other Employees FY17]])</f>
        <v>658</v>
      </c>
      <c r="EJ184" s="15">
        <f>SUM(Table2[[#This Row],[Number of Industrial Employees Earning More than Living Wage FY17]:[Number of Other Employees Earning More than Living Wage FY17]])</f>
        <v>658</v>
      </c>
      <c r="EK184" s="15">
        <v>100</v>
      </c>
    </row>
    <row r="185" spans="1:141" x14ac:dyDescent="0.2">
      <c r="A185" s="6">
        <v>92670</v>
      </c>
      <c r="B185" s="6" t="s">
        <v>233</v>
      </c>
      <c r="C185" s="7" t="s">
        <v>234</v>
      </c>
      <c r="D185" s="7" t="s">
        <v>12</v>
      </c>
      <c r="E185" s="33">
        <v>22</v>
      </c>
      <c r="F185" s="8" t="s">
        <v>2010</v>
      </c>
      <c r="G185" s="41" t="s">
        <v>1892</v>
      </c>
      <c r="H185" s="35">
        <v>9125</v>
      </c>
      <c r="I185" s="35">
        <v>10005</v>
      </c>
      <c r="J185" s="39" t="s">
        <v>3245</v>
      </c>
      <c r="K185" s="11" t="s">
        <v>2453</v>
      </c>
      <c r="L185" s="13" t="s">
        <v>2602</v>
      </c>
      <c r="M185" s="13" t="s">
        <v>2564</v>
      </c>
      <c r="N185" s="23">
        <v>1501000</v>
      </c>
      <c r="O185" s="6" t="s">
        <v>2458</v>
      </c>
      <c r="P185" s="15">
        <v>1</v>
      </c>
      <c r="Q185" s="15">
        <v>0</v>
      </c>
      <c r="R185" s="15">
        <v>26</v>
      </c>
      <c r="S185" s="15">
        <v>0</v>
      </c>
      <c r="T185" s="15">
        <v>0</v>
      </c>
      <c r="U185" s="15">
        <v>27</v>
      </c>
      <c r="V185" s="15">
        <v>26</v>
      </c>
      <c r="W185" s="15">
        <v>0</v>
      </c>
      <c r="X185" s="15">
        <v>0</v>
      </c>
      <c r="Y185" s="15">
        <v>0</v>
      </c>
      <c r="Z185" s="15">
        <v>4</v>
      </c>
      <c r="AA185" s="15">
        <v>81</v>
      </c>
      <c r="AB185" s="15">
        <v>0</v>
      </c>
      <c r="AC185" s="15">
        <v>0</v>
      </c>
      <c r="AD185" s="15">
        <v>0</v>
      </c>
      <c r="AE185" s="15">
        <v>0</v>
      </c>
      <c r="AF185" s="15">
        <v>81</v>
      </c>
      <c r="AG185" s="15" t="s">
        <v>1860</v>
      </c>
      <c r="AH185" s="15" t="s">
        <v>1860</v>
      </c>
      <c r="AI185" s="17">
        <v>15.952</v>
      </c>
      <c r="AJ185" s="17">
        <v>131.71680000000001</v>
      </c>
      <c r="AK185" s="17">
        <v>45.3521</v>
      </c>
      <c r="AL185" s="17">
        <f>SUM(Table2[[#This Row],[Company Direct Land Through FY17]:[Company Direct Land FY18 and After]])</f>
        <v>177.06890000000001</v>
      </c>
      <c r="AM185" s="17">
        <v>40.1203</v>
      </c>
      <c r="AN185" s="17">
        <v>250.27969999999999</v>
      </c>
      <c r="AO185" s="17">
        <v>114.06359999999999</v>
      </c>
      <c r="AP185" s="18">
        <f>SUM(Table2[[#This Row],[Company Direct Building Through FY17]:[Company Direct Building FY18 and After]])</f>
        <v>364.3433</v>
      </c>
      <c r="AQ185" s="17">
        <v>0</v>
      </c>
      <c r="AR185" s="17">
        <v>18.158799999999999</v>
      </c>
      <c r="AS185" s="17">
        <v>0</v>
      </c>
      <c r="AT185" s="18">
        <f>SUM(Table2[[#This Row],[Mortgage Recording Tax Through FY17]:[Mortgage Recording Tax FY18 and After]])</f>
        <v>18.158799999999999</v>
      </c>
      <c r="AU185" s="17">
        <v>33.540799999999997</v>
      </c>
      <c r="AV185" s="17">
        <v>177.9819</v>
      </c>
      <c r="AW185" s="17">
        <v>95.357799999999997</v>
      </c>
      <c r="AX185" s="18">
        <f>SUM(Table2[[#This Row],[Pilot Savings Through FY17]:[Pilot Savings FY18 and After]])</f>
        <v>273.33969999999999</v>
      </c>
      <c r="AY185" s="17">
        <v>0</v>
      </c>
      <c r="AZ185" s="17">
        <v>18.158799999999999</v>
      </c>
      <c r="BA185" s="17">
        <v>0</v>
      </c>
      <c r="BB185" s="18">
        <f>SUM(Table2[[#This Row],[Mortgage Recording Tax Exemption Through FY17]:[Mortgage Recording Tax Exemption FY18 and After]])</f>
        <v>18.158799999999999</v>
      </c>
      <c r="BC185" s="17">
        <v>32.858699999999999</v>
      </c>
      <c r="BD185" s="17">
        <v>204.63630000000001</v>
      </c>
      <c r="BE185" s="17">
        <v>93.418700000000001</v>
      </c>
      <c r="BF185" s="18">
        <f>SUM(Table2[[#This Row],[Indirect and Induced Land Through FY17]:[Indirect and Induced Land FY18 and After]])</f>
        <v>298.05500000000001</v>
      </c>
      <c r="BG185" s="17">
        <v>61.023299999999999</v>
      </c>
      <c r="BH185" s="17">
        <v>380.03910000000002</v>
      </c>
      <c r="BI185" s="17">
        <v>173.49170000000001</v>
      </c>
      <c r="BJ185" s="18">
        <f>SUM(Table2[[#This Row],[Indirect and Induced Building Through FY17]:[Indirect and Induced Building FY18 and After]])</f>
        <v>553.5308</v>
      </c>
      <c r="BK185" s="17">
        <v>116.4135</v>
      </c>
      <c r="BL185" s="17">
        <v>788.69</v>
      </c>
      <c r="BM185" s="17">
        <v>330.9683</v>
      </c>
      <c r="BN185" s="18">
        <f>SUM(Table2[[#This Row],[TOTAL Real Property Related Taxes Through FY17]:[TOTAL Real Property Related Taxes FY18 and After]])</f>
        <v>1119.6583000000001</v>
      </c>
      <c r="BO185" s="17">
        <v>273.8886</v>
      </c>
      <c r="BP185" s="17">
        <v>1690.0347999999999</v>
      </c>
      <c r="BQ185" s="17">
        <v>778.67589999999996</v>
      </c>
      <c r="BR185" s="18">
        <f>SUM(Table2[[#This Row],[Company Direct Through FY17]:[Company Direct FY18 and After]])</f>
        <v>2468.7106999999996</v>
      </c>
      <c r="BS185" s="17">
        <v>0</v>
      </c>
      <c r="BT185" s="17">
        <v>13.8695</v>
      </c>
      <c r="BU185" s="17">
        <v>0</v>
      </c>
      <c r="BV185" s="18">
        <f>SUM(Table2[[#This Row],[Sales Tax Exemption Through FY17]:[Sales Tax Exemption FY18 and After]])</f>
        <v>13.8695</v>
      </c>
      <c r="BW185" s="17">
        <v>0</v>
      </c>
      <c r="BX185" s="17">
        <v>0</v>
      </c>
      <c r="BY185" s="17">
        <v>0</v>
      </c>
      <c r="BZ185" s="17">
        <f>SUM(Table2[[#This Row],[Energy Tax Savings Through FY17]:[Energy Tax Savings FY18 and After]])</f>
        <v>0</v>
      </c>
      <c r="CA185" s="17">
        <v>0</v>
      </c>
      <c r="CB185" s="17">
        <v>0</v>
      </c>
      <c r="CC185" s="17">
        <v>0</v>
      </c>
      <c r="CD185" s="18">
        <f>SUM(Table2[[#This Row],[Tax Exempt Bond Savings Through FY17]:[Tax Exempt Bond Savings FY18 and After]])</f>
        <v>0</v>
      </c>
      <c r="CE185" s="17">
        <v>103.31829999999999</v>
      </c>
      <c r="CF185" s="17">
        <v>746.45460000000003</v>
      </c>
      <c r="CG185" s="17">
        <v>293.73779999999999</v>
      </c>
      <c r="CH185" s="18">
        <f>SUM(Table2[[#This Row],[Indirect and Induced Through FY17]:[Indirect and Induced FY18 and After]])</f>
        <v>1040.1923999999999</v>
      </c>
      <c r="CI185" s="17">
        <v>377.20690000000002</v>
      </c>
      <c r="CJ185" s="17">
        <v>2422.6199000000001</v>
      </c>
      <c r="CK185" s="17">
        <v>1072.4137000000001</v>
      </c>
      <c r="CL185" s="18">
        <f>SUM(Table2[[#This Row],[TOTAL Income Consumption Use Taxes Through FY17]:[TOTAL Income Consumption Use Taxes FY18 and After]])</f>
        <v>3495.0336000000002</v>
      </c>
      <c r="CM185" s="17">
        <v>33.540799999999997</v>
      </c>
      <c r="CN185" s="17">
        <v>210.0102</v>
      </c>
      <c r="CO185" s="17">
        <v>95.357799999999997</v>
      </c>
      <c r="CP185" s="18">
        <f>SUM(Table2[[#This Row],[Assistance Provided Through FY17]:[Assistance Provided FY18 and After]])</f>
        <v>305.36799999999999</v>
      </c>
      <c r="CQ185" s="17">
        <v>0</v>
      </c>
      <c r="CR185" s="17">
        <v>0</v>
      </c>
      <c r="CS185" s="17">
        <v>0</v>
      </c>
      <c r="CT185" s="18">
        <f>SUM(Table2[[#This Row],[Recapture Cancellation Reduction Amount Through FY17]:[Recapture Cancellation Reduction Amount FY18 and After]])</f>
        <v>0</v>
      </c>
      <c r="CU185" s="17">
        <v>0</v>
      </c>
      <c r="CV185" s="17">
        <v>0</v>
      </c>
      <c r="CW185" s="17">
        <v>0</v>
      </c>
      <c r="CX185" s="18">
        <f>SUM(Table2[[#This Row],[Penalty Paid Through FY17]:[Penalty Paid FY18 and After]])</f>
        <v>0</v>
      </c>
      <c r="CY185" s="17">
        <v>33.540799999999997</v>
      </c>
      <c r="CZ185" s="17">
        <v>210.0102</v>
      </c>
      <c r="DA185" s="17">
        <v>95.357799999999997</v>
      </c>
      <c r="DB185" s="18">
        <f>SUM(Table2[[#This Row],[TOTAL Assistance Net of Recapture Penalties Through FY17]:[TOTAL Assistance Net of Recapture Penalties FY18 and After]])</f>
        <v>305.36799999999999</v>
      </c>
      <c r="DC185" s="17">
        <v>329.96089999999998</v>
      </c>
      <c r="DD185" s="17">
        <v>2090.1900999999998</v>
      </c>
      <c r="DE185" s="17">
        <v>938.09159999999997</v>
      </c>
      <c r="DF185" s="18">
        <f>SUM(Table2[[#This Row],[Company Direct Tax Revenue Before Assistance Through FY17]:[Company Direct Tax Revenue Before Assistance FY18 and After]])</f>
        <v>3028.2816999999995</v>
      </c>
      <c r="DG185" s="17">
        <v>197.2003</v>
      </c>
      <c r="DH185" s="17">
        <v>1331.13</v>
      </c>
      <c r="DI185" s="17">
        <v>560.64819999999997</v>
      </c>
      <c r="DJ185" s="18">
        <f>SUM(Table2[[#This Row],[Indirect and Induced Tax Revenues Through FY17]:[Indirect and Induced Tax Revenues FY18 and After]])</f>
        <v>1891.7782000000002</v>
      </c>
      <c r="DK185" s="17">
        <v>527.16120000000001</v>
      </c>
      <c r="DL185" s="17">
        <v>3421.3200999999999</v>
      </c>
      <c r="DM185" s="17">
        <v>1498.7398000000001</v>
      </c>
      <c r="DN185" s="17">
        <f>SUM(Table2[[#This Row],[TOTAL Tax Revenues Before Assistance Through FY17]:[TOTAL Tax Revenues Before Assistance FY18 and After]])</f>
        <v>4920.0599000000002</v>
      </c>
      <c r="DO185" s="17">
        <v>493.62040000000002</v>
      </c>
      <c r="DP185" s="17">
        <v>3211.3099000000002</v>
      </c>
      <c r="DQ185" s="17">
        <v>1403.3820000000001</v>
      </c>
      <c r="DR185" s="20">
        <f>SUM(Table2[[#This Row],[TOTAL Tax Revenues Net of Assistance Recapture and Penalty Through FY17]:[TOTAL Tax Revenues Net of Assistance Recapture and Penalty FY18 and After]])</f>
        <v>4614.6918999999998</v>
      </c>
      <c r="DS185" s="20">
        <v>0</v>
      </c>
      <c r="DT185" s="20">
        <v>0</v>
      </c>
      <c r="DU185" s="20">
        <v>0</v>
      </c>
      <c r="DV185" s="20">
        <v>0</v>
      </c>
      <c r="DW185" s="15">
        <v>0</v>
      </c>
      <c r="DX185" s="15">
        <v>0</v>
      </c>
      <c r="DY185" s="15">
        <v>0</v>
      </c>
      <c r="DZ185" s="15">
        <v>0</v>
      </c>
      <c r="EA185" s="15">
        <v>0</v>
      </c>
      <c r="EB185" s="15">
        <v>0</v>
      </c>
      <c r="EC185" s="15">
        <v>0</v>
      </c>
      <c r="ED185" s="15">
        <v>0</v>
      </c>
      <c r="EE185" s="15">
        <v>0</v>
      </c>
      <c r="EF185" s="15">
        <v>0</v>
      </c>
      <c r="EG185" s="15">
        <v>0</v>
      </c>
      <c r="EH185" s="15">
        <v>0</v>
      </c>
      <c r="EI185" s="15">
        <f>SUM(Table2[[#This Row],[Total Industrial Employees FY17]:[Total Other Employees FY17]])</f>
        <v>0</v>
      </c>
      <c r="EJ185" s="15">
        <f>SUM(Table2[[#This Row],[Number of Industrial Employees Earning More than Living Wage FY17]:[Number of Other Employees Earning More than Living Wage FY17]])</f>
        <v>0</v>
      </c>
      <c r="EK185" s="15">
        <v>0</v>
      </c>
    </row>
    <row r="186" spans="1:141" x14ac:dyDescent="0.2">
      <c r="A186" s="6">
        <v>92846</v>
      </c>
      <c r="B186" s="6" t="s">
        <v>141</v>
      </c>
      <c r="C186" s="7" t="s">
        <v>142</v>
      </c>
      <c r="D186" s="7" t="s">
        <v>19</v>
      </c>
      <c r="E186" s="33">
        <v>3</v>
      </c>
      <c r="F186" s="8" t="s">
        <v>2074</v>
      </c>
      <c r="G186" s="41" t="s">
        <v>1983</v>
      </c>
      <c r="H186" s="35">
        <v>29640</v>
      </c>
      <c r="I186" s="35">
        <v>1102038</v>
      </c>
      <c r="J186" s="39" t="s">
        <v>3271</v>
      </c>
      <c r="K186" s="11" t="s">
        <v>2509</v>
      </c>
      <c r="L186" s="13" t="s">
        <v>2658</v>
      </c>
      <c r="M186" s="13" t="s">
        <v>2659</v>
      </c>
      <c r="N186" s="23">
        <v>159900000</v>
      </c>
      <c r="O186" s="6" t="s">
        <v>2512</v>
      </c>
      <c r="P186" s="15">
        <v>0</v>
      </c>
      <c r="Q186" s="15">
        <v>0</v>
      </c>
      <c r="R186" s="15">
        <v>9428</v>
      </c>
      <c r="S186" s="15">
        <v>0</v>
      </c>
      <c r="T186" s="15">
        <v>318</v>
      </c>
      <c r="U186" s="15">
        <v>9746</v>
      </c>
      <c r="V186" s="15">
        <v>9349</v>
      </c>
      <c r="W186" s="15">
        <v>0</v>
      </c>
      <c r="X186" s="15">
        <v>3503</v>
      </c>
      <c r="Y186" s="15">
        <v>3349</v>
      </c>
      <c r="Z186" s="15">
        <v>3052</v>
      </c>
      <c r="AA186" s="15">
        <v>0</v>
      </c>
      <c r="AB186" s="15">
        <v>0</v>
      </c>
      <c r="AC186" s="15">
        <v>0</v>
      </c>
      <c r="AD186" s="15">
        <v>0</v>
      </c>
      <c r="AE186" s="15">
        <v>10</v>
      </c>
      <c r="AF186" s="15">
        <v>0</v>
      </c>
      <c r="AG186" s="15" t="s">
        <v>1860</v>
      </c>
      <c r="AH186" s="15" t="s">
        <v>1860</v>
      </c>
      <c r="AI186" s="17">
        <v>32210.724399999999</v>
      </c>
      <c r="AJ186" s="17">
        <v>62121.121400000004</v>
      </c>
      <c r="AK186" s="17">
        <v>58376.146800000002</v>
      </c>
      <c r="AL186" s="17">
        <f>SUM(Table2[[#This Row],[Company Direct Land Through FY17]:[Company Direct Land FY18 and After]])</f>
        <v>120497.26820000001</v>
      </c>
      <c r="AM186" s="17">
        <v>665.49109999999996</v>
      </c>
      <c r="AN186" s="17">
        <v>95909.036900000006</v>
      </c>
      <c r="AO186" s="17">
        <v>1206.0830000000001</v>
      </c>
      <c r="AP186" s="18">
        <f>SUM(Table2[[#This Row],[Company Direct Building Through FY17]:[Company Direct Building FY18 and After]])</f>
        <v>97115.119900000005</v>
      </c>
      <c r="AQ186" s="17">
        <v>0</v>
      </c>
      <c r="AR186" s="17">
        <v>0</v>
      </c>
      <c r="AS186" s="17">
        <v>0</v>
      </c>
      <c r="AT186" s="18">
        <f>SUM(Table2[[#This Row],[Mortgage Recording Tax Through FY17]:[Mortgage Recording Tax FY18 and After]])</f>
        <v>0</v>
      </c>
      <c r="AU186" s="17">
        <v>0</v>
      </c>
      <c r="AV186" s="17">
        <v>0</v>
      </c>
      <c r="AW186" s="17">
        <v>0</v>
      </c>
      <c r="AX186" s="18">
        <f>SUM(Table2[[#This Row],[Pilot Savings Through FY17]:[Pilot Savings FY18 and After]])</f>
        <v>0</v>
      </c>
      <c r="AY186" s="17">
        <v>0</v>
      </c>
      <c r="AZ186" s="17">
        <v>0</v>
      </c>
      <c r="BA186" s="17">
        <v>0</v>
      </c>
      <c r="BB186" s="18">
        <f>SUM(Table2[[#This Row],[Mortgage Recording Tax Exemption Through FY17]:[Mortgage Recording Tax Exemption FY18 and After]])</f>
        <v>0</v>
      </c>
      <c r="BC186" s="17">
        <v>15300.088</v>
      </c>
      <c r="BD186" s="17">
        <v>65376.647100000002</v>
      </c>
      <c r="BE186" s="17">
        <v>27728.658800000001</v>
      </c>
      <c r="BF186" s="18">
        <f>SUM(Table2[[#This Row],[Indirect and Induced Land Through FY17]:[Indirect and Induced Land FY18 and After]])</f>
        <v>93105.305900000007</v>
      </c>
      <c r="BG186" s="17">
        <v>28414.449199999999</v>
      </c>
      <c r="BH186" s="17">
        <v>121413.77310000001</v>
      </c>
      <c r="BI186" s="17">
        <v>51496.080499999996</v>
      </c>
      <c r="BJ186" s="18">
        <f>SUM(Table2[[#This Row],[Indirect and Induced Building Through FY17]:[Indirect and Induced Building FY18 and After]])</f>
        <v>172909.8536</v>
      </c>
      <c r="BK186" s="17">
        <v>76590.752699999997</v>
      </c>
      <c r="BL186" s="17">
        <v>344820.5785</v>
      </c>
      <c r="BM186" s="17">
        <v>138806.96909999999</v>
      </c>
      <c r="BN186" s="18">
        <f>SUM(Table2[[#This Row],[TOTAL Real Property Related Taxes Through FY17]:[TOTAL Real Property Related Taxes FY18 and After]])</f>
        <v>483627.54759999999</v>
      </c>
      <c r="BO186" s="17">
        <v>66461.816500000001</v>
      </c>
      <c r="BP186" s="17">
        <v>303558.80499999999</v>
      </c>
      <c r="BQ186" s="17">
        <v>120450.0931</v>
      </c>
      <c r="BR186" s="18">
        <f>SUM(Table2[[#This Row],[Company Direct Through FY17]:[Company Direct FY18 and After]])</f>
        <v>424008.89809999999</v>
      </c>
      <c r="BS186" s="17">
        <v>7.7077999999999998</v>
      </c>
      <c r="BT186" s="17">
        <v>180.3546</v>
      </c>
      <c r="BU186" s="17">
        <v>8819.6453999999994</v>
      </c>
      <c r="BV186" s="18">
        <f>SUM(Table2[[#This Row],[Sales Tax Exemption Through FY17]:[Sales Tax Exemption FY18 and After]])</f>
        <v>9000</v>
      </c>
      <c r="BW186" s="17">
        <v>17.192699999999999</v>
      </c>
      <c r="BX186" s="17">
        <v>180.73750000000001</v>
      </c>
      <c r="BY186" s="17">
        <v>13.2202</v>
      </c>
      <c r="BZ186" s="17">
        <f>SUM(Table2[[#This Row],[Energy Tax Savings Through FY17]:[Energy Tax Savings FY18 and After]])</f>
        <v>193.95770000000002</v>
      </c>
      <c r="CA186" s="17">
        <v>0</v>
      </c>
      <c r="CB186" s="17">
        <v>0</v>
      </c>
      <c r="CC186" s="17">
        <v>0</v>
      </c>
      <c r="CD186" s="18">
        <f>SUM(Table2[[#This Row],[Tax Exempt Bond Savings Through FY17]:[Tax Exempt Bond Savings FY18 and After]])</f>
        <v>0</v>
      </c>
      <c r="CE186" s="17">
        <v>43783.391600000003</v>
      </c>
      <c r="CF186" s="17">
        <v>206356.00940000001</v>
      </c>
      <c r="CG186" s="17">
        <v>79349.525399999999</v>
      </c>
      <c r="CH186" s="18">
        <f>SUM(Table2[[#This Row],[Indirect and Induced Through FY17]:[Indirect and Induced FY18 and After]])</f>
        <v>285705.53480000002</v>
      </c>
      <c r="CI186" s="17">
        <v>110220.3076</v>
      </c>
      <c r="CJ186" s="17">
        <v>509553.72230000002</v>
      </c>
      <c r="CK186" s="17">
        <v>190966.75289999999</v>
      </c>
      <c r="CL186" s="18">
        <f>SUM(Table2[[#This Row],[TOTAL Income Consumption Use Taxes Through FY17]:[TOTAL Income Consumption Use Taxes FY18 and After]])</f>
        <v>700520.47519999999</v>
      </c>
      <c r="CM186" s="17">
        <v>24.900500000000001</v>
      </c>
      <c r="CN186" s="17">
        <v>361.09210000000002</v>
      </c>
      <c r="CO186" s="17">
        <v>8832.8655999999992</v>
      </c>
      <c r="CP186" s="18">
        <f>SUM(Table2[[#This Row],[Assistance Provided Through FY17]:[Assistance Provided FY18 and After]])</f>
        <v>9193.957699999999</v>
      </c>
      <c r="CQ186" s="17">
        <v>0</v>
      </c>
      <c r="CR186" s="17">
        <v>116.05029999999999</v>
      </c>
      <c r="CS186" s="17">
        <v>0</v>
      </c>
      <c r="CT186" s="18">
        <f>SUM(Table2[[#This Row],[Recapture Cancellation Reduction Amount Through FY17]:[Recapture Cancellation Reduction Amount FY18 and After]])</f>
        <v>116.05029999999999</v>
      </c>
      <c r="CU186" s="17">
        <v>0</v>
      </c>
      <c r="CV186" s="17">
        <v>0</v>
      </c>
      <c r="CW186" s="17">
        <v>0</v>
      </c>
      <c r="CX186" s="18">
        <f>SUM(Table2[[#This Row],[Penalty Paid Through FY17]:[Penalty Paid FY18 and After]])</f>
        <v>0</v>
      </c>
      <c r="CY186" s="17">
        <v>24.900500000000001</v>
      </c>
      <c r="CZ186" s="17">
        <v>245.04179999999999</v>
      </c>
      <c r="DA186" s="17">
        <v>8832.8655999999992</v>
      </c>
      <c r="DB186" s="18">
        <f>SUM(Table2[[#This Row],[TOTAL Assistance Net of Recapture Penalties Through FY17]:[TOTAL Assistance Net of Recapture Penalties FY18 and After]])</f>
        <v>9077.9074000000001</v>
      </c>
      <c r="DC186" s="17">
        <v>99338.032000000007</v>
      </c>
      <c r="DD186" s="17">
        <v>461588.9633</v>
      </c>
      <c r="DE186" s="17">
        <v>180032.3229</v>
      </c>
      <c r="DF186" s="18">
        <f>SUM(Table2[[#This Row],[Company Direct Tax Revenue Before Assistance Through FY17]:[Company Direct Tax Revenue Before Assistance FY18 and After]])</f>
        <v>641621.28619999997</v>
      </c>
      <c r="DG186" s="17">
        <v>87497.928799999994</v>
      </c>
      <c r="DH186" s="17">
        <v>393146.42959999997</v>
      </c>
      <c r="DI186" s="17">
        <v>158574.2647</v>
      </c>
      <c r="DJ186" s="18">
        <f>SUM(Table2[[#This Row],[Indirect and Induced Tax Revenues Through FY17]:[Indirect and Induced Tax Revenues FY18 and After]])</f>
        <v>551720.69429999997</v>
      </c>
      <c r="DK186" s="17">
        <v>186835.9608</v>
      </c>
      <c r="DL186" s="17">
        <v>854735.39289999998</v>
      </c>
      <c r="DM186" s="17">
        <v>338606.58760000003</v>
      </c>
      <c r="DN186" s="17">
        <f>SUM(Table2[[#This Row],[TOTAL Tax Revenues Before Assistance Through FY17]:[TOTAL Tax Revenues Before Assistance FY18 and After]])</f>
        <v>1193341.9805000001</v>
      </c>
      <c r="DO186" s="17">
        <v>186811.06030000001</v>
      </c>
      <c r="DP186" s="17">
        <v>854490.35109999997</v>
      </c>
      <c r="DQ186" s="17">
        <v>329773.72200000001</v>
      </c>
      <c r="DR186" s="20">
        <f>SUM(Table2[[#This Row],[TOTAL Tax Revenues Net of Assistance Recapture and Penalty Through FY17]:[TOTAL Tax Revenues Net of Assistance Recapture and Penalty FY18 and After]])</f>
        <v>1184264.0730999999</v>
      </c>
      <c r="DS186" s="20">
        <v>0</v>
      </c>
      <c r="DT186" s="20">
        <v>245.22909999999999</v>
      </c>
      <c r="DU186" s="20">
        <v>0</v>
      </c>
      <c r="DV186" s="20">
        <v>0</v>
      </c>
      <c r="DW186" s="15">
        <v>0</v>
      </c>
      <c r="DX186" s="15">
        <v>0</v>
      </c>
      <c r="DY186" s="15">
        <v>0</v>
      </c>
      <c r="DZ186" s="15">
        <v>8946</v>
      </c>
      <c r="EA186" s="15">
        <v>0</v>
      </c>
      <c r="EB186" s="15">
        <v>0</v>
      </c>
      <c r="EC186" s="15">
        <v>0</v>
      </c>
      <c r="ED186" s="15">
        <v>8945</v>
      </c>
      <c r="EE186" s="15">
        <v>0</v>
      </c>
      <c r="EF186" s="15">
        <v>0</v>
      </c>
      <c r="EG186" s="15">
        <v>0</v>
      </c>
      <c r="EH186" s="15">
        <v>99.99</v>
      </c>
      <c r="EI186" s="15">
        <f>SUM(Table2[[#This Row],[Total Industrial Employees FY17]:[Total Other Employees FY17]])</f>
        <v>8946</v>
      </c>
      <c r="EJ186" s="15">
        <f>SUM(Table2[[#This Row],[Number of Industrial Employees Earning More than Living Wage FY17]:[Number of Other Employees Earning More than Living Wage FY17]])</f>
        <v>8945</v>
      </c>
      <c r="EK186" s="15">
        <v>99.98882181980774</v>
      </c>
    </row>
    <row r="187" spans="1:141" x14ac:dyDescent="0.2">
      <c r="A187" s="6">
        <v>93946</v>
      </c>
      <c r="B187" s="6" t="s">
        <v>1586</v>
      </c>
      <c r="C187" s="7" t="s">
        <v>1634</v>
      </c>
      <c r="D187" s="7" t="s">
        <v>19</v>
      </c>
      <c r="E187" s="33">
        <v>3</v>
      </c>
      <c r="F187" s="8" t="s">
        <v>2289</v>
      </c>
      <c r="G187" s="41" t="s">
        <v>1957</v>
      </c>
      <c r="H187" s="35">
        <v>1416510</v>
      </c>
      <c r="I187" s="35">
        <v>1208025</v>
      </c>
      <c r="J187" s="39" t="s">
        <v>3306</v>
      </c>
      <c r="K187" s="11" t="s">
        <v>2743</v>
      </c>
      <c r="L187" s="13" t="s">
        <v>2968</v>
      </c>
      <c r="M187" s="13" t="s">
        <v>2969</v>
      </c>
      <c r="N187" s="23">
        <v>4131000000</v>
      </c>
      <c r="O187" s="6" t="s">
        <v>2464</v>
      </c>
      <c r="P187" s="15">
        <v>0</v>
      </c>
      <c r="Q187" s="15">
        <v>0</v>
      </c>
      <c r="R187" s="15">
        <v>0</v>
      </c>
      <c r="S187" s="15">
        <v>0</v>
      </c>
      <c r="T187" s="15">
        <v>33</v>
      </c>
      <c r="U187" s="15">
        <v>33</v>
      </c>
      <c r="V187" s="15">
        <v>33</v>
      </c>
      <c r="W187" s="15">
        <v>151</v>
      </c>
      <c r="X187" s="15">
        <v>0</v>
      </c>
      <c r="Y187" s="15">
        <v>0</v>
      </c>
      <c r="Z187" s="15">
        <v>8400</v>
      </c>
      <c r="AA187" s="15">
        <v>0</v>
      </c>
      <c r="AB187" s="15">
        <v>0</v>
      </c>
      <c r="AC187" s="15">
        <v>0</v>
      </c>
      <c r="AD187" s="15">
        <v>0</v>
      </c>
      <c r="AE187" s="15">
        <v>0</v>
      </c>
      <c r="AF187" s="15">
        <v>0</v>
      </c>
      <c r="AG187" s="15" t="s">
        <v>1861</v>
      </c>
      <c r="AH187" s="15" t="s">
        <v>1861</v>
      </c>
      <c r="AI187" s="17">
        <v>727.03539999999998</v>
      </c>
      <c r="AJ187" s="17">
        <v>30102.845499999999</v>
      </c>
      <c r="AK187" s="17">
        <v>11574.7994</v>
      </c>
      <c r="AL187" s="17">
        <f>SUM(Table2[[#This Row],[Company Direct Land Through FY17]:[Company Direct Land FY18 and After]])</f>
        <v>41677.644899999999</v>
      </c>
      <c r="AM187" s="17">
        <v>1350.2085999999999</v>
      </c>
      <c r="AN187" s="17">
        <v>26280.999500000002</v>
      </c>
      <c r="AO187" s="17">
        <v>21496.0589</v>
      </c>
      <c r="AP187" s="18">
        <f>SUM(Table2[[#This Row],[Company Direct Building Through FY17]:[Company Direct Building FY18 and After]])</f>
        <v>47777.058400000002</v>
      </c>
      <c r="AQ187" s="17">
        <v>0</v>
      </c>
      <c r="AR187" s="17">
        <v>4186</v>
      </c>
      <c r="AS187" s="17">
        <v>0</v>
      </c>
      <c r="AT187" s="18">
        <f>SUM(Table2[[#This Row],[Mortgage Recording Tax Through FY17]:[Mortgage Recording Tax FY18 and After]])</f>
        <v>4186</v>
      </c>
      <c r="AU187" s="17">
        <v>-2.0000000000000001E-4</v>
      </c>
      <c r="AV187" s="17">
        <v>-2.0000000000000001E-4</v>
      </c>
      <c r="AW187" s="17">
        <v>-2E-3</v>
      </c>
      <c r="AX187" s="18">
        <f>SUM(Table2[[#This Row],[Pilot Savings Through FY17]:[Pilot Savings FY18 and After]])</f>
        <v>-2.2000000000000001E-3</v>
      </c>
      <c r="AY187" s="17">
        <v>0</v>
      </c>
      <c r="AZ187" s="17">
        <v>4186</v>
      </c>
      <c r="BA187" s="17">
        <v>0</v>
      </c>
      <c r="BB187" s="18">
        <f>SUM(Table2[[#This Row],[Mortgage Recording Tax Exemption Through FY17]:[Mortgage Recording Tax Exemption FY18 and After]])</f>
        <v>4186</v>
      </c>
      <c r="BC187" s="17">
        <v>171.26669999999999</v>
      </c>
      <c r="BD187" s="17">
        <v>426.21039999999999</v>
      </c>
      <c r="BE187" s="17">
        <v>216.95400000000001</v>
      </c>
      <c r="BF187" s="18">
        <f>SUM(Table2[[#This Row],[Indirect and Induced Land Through FY17]:[Indirect and Induced Land FY18 and After]])</f>
        <v>643.1644</v>
      </c>
      <c r="BG187" s="17">
        <v>318.06670000000003</v>
      </c>
      <c r="BH187" s="17">
        <v>791.5335</v>
      </c>
      <c r="BI187" s="17">
        <v>402.91750000000002</v>
      </c>
      <c r="BJ187" s="18">
        <f>SUM(Table2[[#This Row],[Indirect and Induced Building Through FY17]:[Indirect and Induced Building FY18 and After]])</f>
        <v>1194.451</v>
      </c>
      <c r="BK187" s="17">
        <v>2566.5776000000001</v>
      </c>
      <c r="BL187" s="17">
        <v>57601.589099999997</v>
      </c>
      <c r="BM187" s="17">
        <v>33690.731800000001</v>
      </c>
      <c r="BN187" s="18">
        <f>SUM(Table2[[#This Row],[TOTAL Real Property Related Taxes Through FY17]:[TOTAL Real Property Related Taxes FY18 and After]])</f>
        <v>91292.320899999992</v>
      </c>
      <c r="BO187" s="17">
        <v>1054.444</v>
      </c>
      <c r="BP187" s="17">
        <v>2644.7076999999999</v>
      </c>
      <c r="BQ187" s="17">
        <v>3121.8868000000002</v>
      </c>
      <c r="BR187" s="18">
        <f>SUM(Table2[[#This Row],[Company Direct Through FY17]:[Company Direct FY18 and After]])</f>
        <v>5766.5945000000002</v>
      </c>
      <c r="BS187" s="17">
        <v>0</v>
      </c>
      <c r="BT187" s="17">
        <v>0</v>
      </c>
      <c r="BU187" s="17">
        <v>0</v>
      </c>
      <c r="BV187" s="18">
        <f>SUM(Table2[[#This Row],[Sales Tax Exemption Through FY17]:[Sales Tax Exemption FY18 and After]])</f>
        <v>0</v>
      </c>
      <c r="BW187" s="17">
        <v>0</v>
      </c>
      <c r="BX187" s="17">
        <v>0</v>
      </c>
      <c r="BY187" s="17">
        <v>0</v>
      </c>
      <c r="BZ187" s="17">
        <f>SUM(Table2[[#This Row],[Energy Tax Savings Through FY17]:[Energy Tax Savings FY18 and After]])</f>
        <v>0</v>
      </c>
      <c r="CA187" s="17">
        <v>0</v>
      </c>
      <c r="CB187" s="17">
        <v>0</v>
      </c>
      <c r="CC187" s="17">
        <v>0</v>
      </c>
      <c r="CD187" s="18">
        <f>SUM(Table2[[#This Row],[Tax Exempt Bond Savings Through FY17]:[Tax Exempt Bond Savings FY18 and After]])</f>
        <v>0</v>
      </c>
      <c r="CE187" s="17">
        <v>490.10410000000002</v>
      </c>
      <c r="CF187" s="17">
        <v>1229.1443999999999</v>
      </c>
      <c r="CG187" s="17">
        <v>7802.7232000000004</v>
      </c>
      <c r="CH187" s="18">
        <f>SUM(Table2[[#This Row],[Indirect and Induced Through FY17]:[Indirect and Induced FY18 and After]])</f>
        <v>9031.8675999999996</v>
      </c>
      <c r="CI187" s="17">
        <v>1544.5481</v>
      </c>
      <c r="CJ187" s="17">
        <v>3873.8521000000001</v>
      </c>
      <c r="CK187" s="17">
        <v>10924.61</v>
      </c>
      <c r="CL187" s="18">
        <f>SUM(Table2[[#This Row],[TOTAL Income Consumption Use Taxes Through FY17]:[TOTAL Income Consumption Use Taxes FY18 and After]])</f>
        <v>14798.462100000001</v>
      </c>
      <c r="CM187" s="17">
        <v>-2.0000000000000001E-4</v>
      </c>
      <c r="CN187" s="17">
        <v>4185.9997999999996</v>
      </c>
      <c r="CO187" s="17">
        <v>-2E-3</v>
      </c>
      <c r="CP187" s="18">
        <f>SUM(Table2[[#This Row],[Assistance Provided Through FY17]:[Assistance Provided FY18 and After]])</f>
        <v>4185.9977999999992</v>
      </c>
      <c r="CQ187" s="17">
        <v>0</v>
      </c>
      <c r="CR187" s="17">
        <v>0</v>
      </c>
      <c r="CS187" s="17">
        <v>0</v>
      </c>
      <c r="CT187" s="18">
        <f>SUM(Table2[[#This Row],[Recapture Cancellation Reduction Amount Through FY17]:[Recapture Cancellation Reduction Amount FY18 and After]])</f>
        <v>0</v>
      </c>
      <c r="CU187" s="17">
        <v>0</v>
      </c>
      <c r="CV187" s="17">
        <v>0</v>
      </c>
      <c r="CW187" s="17">
        <v>0</v>
      </c>
      <c r="CX187" s="18">
        <f>SUM(Table2[[#This Row],[Penalty Paid Through FY17]:[Penalty Paid FY18 and After]])</f>
        <v>0</v>
      </c>
      <c r="CY187" s="17">
        <v>-2.0000000000000001E-4</v>
      </c>
      <c r="CZ187" s="17">
        <v>4185.9997999999996</v>
      </c>
      <c r="DA187" s="17">
        <v>-2E-3</v>
      </c>
      <c r="DB187" s="18">
        <f>SUM(Table2[[#This Row],[TOTAL Assistance Net of Recapture Penalties Through FY17]:[TOTAL Assistance Net of Recapture Penalties FY18 and After]])</f>
        <v>4185.9977999999992</v>
      </c>
      <c r="DC187" s="17">
        <v>3131.6880000000001</v>
      </c>
      <c r="DD187" s="17">
        <v>63214.5527</v>
      </c>
      <c r="DE187" s="17">
        <v>36192.7451</v>
      </c>
      <c r="DF187" s="18">
        <f>SUM(Table2[[#This Row],[Company Direct Tax Revenue Before Assistance Through FY17]:[Company Direct Tax Revenue Before Assistance FY18 and After]])</f>
        <v>99407.2978</v>
      </c>
      <c r="DG187" s="17">
        <v>979.4375</v>
      </c>
      <c r="DH187" s="17">
        <v>2446.8883000000001</v>
      </c>
      <c r="DI187" s="17">
        <v>8422.5946999999996</v>
      </c>
      <c r="DJ187" s="18">
        <f>SUM(Table2[[#This Row],[Indirect and Induced Tax Revenues Through FY17]:[Indirect and Induced Tax Revenues FY18 and After]])</f>
        <v>10869.483</v>
      </c>
      <c r="DK187" s="17">
        <v>4111.1255000000001</v>
      </c>
      <c r="DL187" s="17">
        <v>65661.441000000006</v>
      </c>
      <c r="DM187" s="17">
        <v>44615.339800000002</v>
      </c>
      <c r="DN187" s="17">
        <f>SUM(Table2[[#This Row],[TOTAL Tax Revenues Before Assistance Through FY17]:[TOTAL Tax Revenues Before Assistance FY18 and After]])</f>
        <v>110276.78080000001</v>
      </c>
      <c r="DO187" s="17">
        <v>4111.1256999999996</v>
      </c>
      <c r="DP187" s="17">
        <v>61475.441200000001</v>
      </c>
      <c r="DQ187" s="17">
        <v>44615.341800000002</v>
      </c>
      <c r="DR187" s="20">
        <f>SUM(Table2[[#This Row],[TOTAL Tax Revenues Net of Assistance Recapture and Penalty Through FY17]:[TOTAL Tax Revenues Net of Assistance Recapture and Penalty FY18 and After]])</f>
        <v>106090.783</v>
      </c>
      <c r="DS187" s="20">
        <v>0</v>
      </c>
      <c r="DT187" s="20">
        <v>0</v>
      </c>
      <c r="DU187" s="20">
        <v>0</v>
      </c>
      <c r="DV187" s="20">
        <v>0</v>
      </c>
      <c r="DW187" s="15">
        <v>0</v>
      </c>
      <c r="DX187" s="15">
        <v>0</v>
      </c>
      <c r="DY187" s="15">
        <v>0</v>
      </c>
      <c r="DZ187" s="15">
        <v>33</v>
      </c>
      <c r="EA187" s="15">
        <v>0</v>
      </c>
      <c r="EB187" s="15">
        <v>0</v>
      </c>
      <c r="EC187" s="15">
        <v>0</v>
      </c>
      <c r="ED187" s="15">
        <v>33</v>
      </c>
      <c r="EE187" s="15">
        <v>0</v>
      </c>
      <c r="EF187" s="15">
        <v>0</v>
      </c>
      <c r="EG187" s="15">
        <v>0</v>
      </c>
      <c r="EH187" s="15">
        <v>100</v>
      </c>
      <c r="EI187" s="15">
        <f>SUM(Table2[[#This Row],[Total Industrial Employees FY17]:[Total Other Employees FY17]])</f>
        <v>33</v>
      </c>
      <c r="EJ187" s="15">
        <f>SUM(Table2[[#This Row],[Number of Industrial Employees Earning More than Living Wage FY17]:[Number of Other Employees Earning More than Living Wage FY17]])</f>
        <v>33</v>
      </c>
      <c r="EK187" s="15">
        <v>100</v>
      </c>
    </row>
    <row r="188" spans="1:141" x14ac:dyDescent="0.2">
      <c r="A188" s="6">
        <v>94072</v>
      </c>
      <c r="B188" s="6" t="s">
        <v>371</v>
      </c>
      <c r="C188" s="7" t="s">
        <v>372</v>
      </c>
      <c r="D188" s="7" t="s">
        <v>6</v>
      </c>
      <c r="E188" s="33">
        <v>11</v>
      </c>
      <c r="F188" s="8" t="s">
        <v>2399</v>
      </c>
      <c r="G188" s="41" t="s">
        <v>2400</v>
      </c>
      <c r="H188" s="35">
        <v>139400</v>
      </c>
      <c r="I188" s="35">
        <v>22725</v>
      </c>
      <c r="J188" s="39" t="s">
        <v>3204</v>
      </c>
      <c r="K188" s="11" t="s">
        <v>2804</v>
      </c>
      <c r="L188" s="13" t="s">
        <v>3087</v>
      </c>
      <c r="M188" s="13" t="s">
        <v>2684</v>
      </c>
      <c r="N188" s="23">
        <v>49355000</v>
      </c>
      <c r="O188" s="6" t="s">
        <v>2503</v>
      </c>
      <c r="P188" s="15">
        <v>68</v>
      </c>
      <c r="Q188" s="15">
        <v>187</v>
      </c>
      <c r="R188" s="15">
        <v>296</v>
      </c>
      <c r="S188" s="15">
        <v>54</v>
      </c>
      <c r="T188" s="15">
        <v>2</v>
      </c>
      <c r="U188" s="15">
        <v>607</v>
      </c>
      <c r="V188" s="15">
        <v>479</v>
      </c>
      <c r="W188" s="15">
        <v>4</v>
      </c>
      <c r="X188" s="15">
        <v>0</v>
      </c>
      <c r="Y188" s="15">
        <v>314</v>
      </c>
      <c r="Z188" s="15">
        <v>0</v>
      </c>
      <c r="AA188" s="15">
        <v>60</v>
      </c>
      <c r="AB188" s="15">
        <v>42</v>
      </c>
      <c r="AC188" s="15">
        <v>7</v>
      </c>
      <c r="AD188" s="15">
        <v>4</v>
      </c>
      <c r="AE188" s="15">
        <v>0</v>
      </c>
      <c r="AF188" s="15">
        <v>60</v>
      </c>
      <c r="AG188" s="15" t="s">
        <v>1860</v>
      </c>
      <c r="AH188" s="15" t="s">
        <v>1861</v>
      </c>
      <c r="AI188" s="17">
        <v>2639.2417999999998</v>
      </c>
      <c r="AJ188" s="17">
        <v>3812.7557999999999</v>
      </c>
      <c r="AK188" s="17">
        <v>33106.557999999997</v>
      </c>
      <c r="AL188" s="17">
        <f>SUM(Table2[[#This Row],[Company Direct Land Through FY17]:[Company Direct Land FY18 and After]])</f>
        <v>36919.313799999996</v>
      </c>
      <c r="AM188" s="17">
        <v>920.45330000000001</v>
      </c>
      <c r="AN188" s="17">
        <v>3554.4137999999998</v>
      </c>
      <c r="AO188" s="17">
        <v>11546.1332</v>
      </c>
      <c r="AP188" s="18">
        <f>SUM(Table2[[#This Row],[Company Direct Building Through FY17]:[Company Direct Building FY18 and After]])</f>
        <v>15100.547</v>
      </c>
      <c r="AQ188" s="17">
        <v>0</v>
      </c>
      <c r="AR188" s="17">
        <v>0</v>
      </c>
      <c r="AS188" s="17">
        <v>0</v>
      </c>
      <c r="AT188" s="18">
        <f>SUM(Table2[[#This Row],[Mortgage Recording Tax Through FY17]:[Mortgage Recording Tax FY18 and After]])</f>
        <v>0</v>
      </c>
      <c r="AU188" s="17">
        <v>0</v>
      </c>
      <c r="AV188" s="17">
        <v>0</v>
      </c>
      <c r="AW188" s="17">
        <v>0</v>
      </c>
      <c r="AX188" s="18">
        <f>SUM(Table2[[#This Row],[Pilot Savings Through FY17]:[Pilot Savings FY18 and After]])</f>
        <v>0</v>
      </c>
      <c r="AY188" s="17">
        <v>0</v>
      </c>
      <c r="AZ188" s="17">
        <v>0</v>
      </c>
      <c r="BA188" s="17">
        <v>0</v>
      </c>
      <c r="BB188" s="18">
        <f>SUM(Table2[[#This Row],[Mortgage Recording Tax Exemption Through FY17]:[Mortgage Recording Tax Exemption FY18 and After]])</f>
        <v>0</v>
      </c>
      <c r="BC188" s="17">
        <v>325.07069999999999</v>
      </c>
      <c r="BD188" s="17">
        <v>742.50170000000003</v>
      </c>
      <c r="BE188" s="17">
        <v>4025.2968999999998</v>
      </c>
      <c r="BF188" s="18">
        <f>SUM(Table2[[#This Row],[Indirect and Induced Land Through FY17]:[Indirect and Induced Land FY18 and After]])</f>
        <v>4767.7986000000001</v>
      </c>
      <c r="BG188" s="17">
        <v>603.70259999999996</v>
      </c>
      <c r="BH188" s="17">
        <v>1378.9314999999999</v>
      </c>
      <c r="BI188" s="17">
        <v>7475.5510000000004</v>
      </c>
      <c r="BJ188" s="18">
        <f>SUM(Table2[[#This Row],[Indirect and Induced Building Through FY17]:[Indirect and Induced Building FY18 and After]])</f>
        <v>8854.4825000000001</v>
      </c>
      <c r="BK188" s="17">
        <v>4488.4683999999997</v>
      </c>
      <c r="BL188" s="17">
        <v>9488.6028000000006</v>
      </c>
      <c r="BM188" s="17">
        <v>56153.539100000002</v>
      </c>
      <c r="BN188" s="18">
        <f>SUM(Table2[[#This Row],[TOTAL Real Property Related Taxes Through FY17]:[TOTAL Real Property Related Taxes FY18 and After]])</f>
        <v>65642.141900000002</v>
      </c>
      <c r="BO188" s="17">
        <v>1332.1660999999999</v>
      </c>
      <c r="BP188" s="17">
        <v>3095.0142000000001</v>
      </c>
      <c r="BQ188" s="17">
        <v>16396.090199999999</v>
      </c>
      <c r="BR188" s="18">
        <f>SUM(Table2[[#This Row],[Company Direct Through FY17]:[Company Direct FY18 and After]])</f>
        <v>19491.1044</v>
      </c>
      <c r="BS188" s="17">
        <v>0</v>
      </c>
      <c r="BT188" s="17">
        <v>0</v>
      </c>
      <c r="BU188" s="17">
        <v>0</v>
      </c>
      <c r="BV188" s="18">
        <f>SUM(Table2[[#This Row],[Sales Tax Exemption Through FY17]:[Sales Tax Exemption FY18 and After]])</f>
        <v>0</v>
      </c>
      <c r="BW188" s="17">
        <v>0</v>
      </c>
      <c r="BX188" s="17">
        <v>0</v>
      </c>
      <c r="BY188" s="17">
        <v>0</v>
      </c>
      <c r="BZ188" s="17">
        <f>SUM(Table2[[#This Row],[Energy Tax Savings Through FY17]:[Energy Tax Savings FY18 and After]])</f>
        <v>0</v>
      </c>
      <c r="CA188" s="17">
        <v>23.685199999999998</v>
      </c>
      <c r="CB188" s="17">
        <v>56.749499999999998</v>
      </c>
      <c r="CC188" s="17">
        <v>222.96610000000001</v>
      </c>
      <c r="CD188" s="18">
        <f>SUM(Table2[[#This Row],[Tax Exempt Bond Savings Through FY17]:[Tax Exempt Bond Savings FY18 and After]])</f>
        <v>279.71559999999999</v>
      </c>
      <c r="CE188" s="17">
        <v>1025.9032999999999</v>
      </c>
      <c r="CF188" s="17">
        <v>2371.5765000000001</v>
      </c>
      <c r="CG188" s="17">
        <v>12868.895200000001</v>
      </c>
      <c r="CH188" s="18">
        <f>SUM(Table2[[#This Row],[Indirect and Induced Through FY17]:[Indirect and Induced FY18 and After]])</f>
        <v>15240.471700000002</v>
      </c>
      <c r="CI188" s="17">
        <v>2334.3842</v>
      </c>
      <c r="CJ188" s="17">
        <v>5409.8411999999998</v>
      </c>
      <c r="CK188" s="17">
        <v>29042.0193</v>
      </c>
      <c r="CL188" s="18">
        <f>SUM(Table2[[#This Row],[TOTAL Income Consumption Use Taxes Through FY17]:[TOTAL Income Consumption Use Taxes FY18 and After]])</f>
        <v>34451.860500000003</v>
      </c>
      <c r="CM188" s="17">
        <v>23.685199999999998</v>
      </c>
      <c r="CN188" s="17">
        <v>56.749499999999998</v>
      </c>
      <c r="CO188" s="17">
        <v>222.96610000000001</v>
      </c>
      <c r="CP188" s="18">
        <f>SUM(Table2[[#This Row],[Assistance Provided Through FY17]:[Assistance Provided FY18 and After]])</f>
        <v>279.71559999999999</v>
      </c>
      <c r="CQ188" s="17">
        <v>0</v>
      </c>
      <c r="CR188" s="17">
        <v>0</v>
      </c>
      <c r="CS188" s="17">
        <v>0</v>
      </c>
      <c r="CT188" s="18">
        <f>SUM(Table2[[#This Row],[Recapture Cancellation Reduction Amount Through FY17]:[Recapture Cancellation Reduction Amount FY18 and After]])</f>
        <v>0</v>
      </c>
      <c r="CU188" s="17">
        <v>0</v>
      </c>
      <c r="CV188" s="17">
        <v>0</v>
      </c>
      <c r="CW188" s="17">
        <v>0</v>
      </c>
      <c r="CX188" s="18">
        <f>SUM(Table2[[#This Row],[Penalty Paid Through FY17]:[Penalty Paid FY18 and After]])</f>
        <v>0</v>
      </c>
      <c r="CY188" s="17">
        <v>23.685199999999998</v>
      </c>
      <c r="CZ188" s="17">
        <v>56.749499999999998</v>
      </c>
      <c r="DA188" s="17">
        <v>222.96610000000001</v>
      </c>
      <c r="DB188" s="18">
        <f>SUM(Table2[[#This Row],[TOTAL Assistance Net of Recapture Penalties Through FY17]:[TOTAL Assistance Net of Recapture Penalties FY18 and After]])</f>
        <v>279.71559999999999</v>
      </c>
      <c r="DC188" s="17">
        <v>4891.8612000000003</v>
      </c>
      <c r="DD188" s="17">
        <v>10462.183800000001</v>
      </c>
      <c r="DE188" s="17">
        <v>61048.7814</v>
      </c>
      <c r="DF188" s="18">
        <f>SUM(Table2[[#This Row],[Company Direct Tax Revenue Before Assistance Through FY17]:[Company Direct Tax Revenue Before Assistance FY18 and After]])</f>
        <v>71510.965200000006</v>
      </c>
      <c r="DG188" s="17">
        <v>1954.6766</v>
      </c>
      <c r="DH188" s="17">
        <v>4493.0096999999996</v>
      </c>
      <c r="DI188" s="17">
        <v>24369.7431</v>
      </c>
      <c r="DJ188" s="18">
        <f>SUM(Table2[[#This Row],[Indirect and Induced Tax Revenues Through FY17]:[Indirect and Induced Tax Revenues FY18 and After]])</f>
        <v>28862.752799999998</v>
      </c>
      <c r="DK188" s="17">
        <v>6846.5378000000001</v>
      </c>
      <c r="DL188" s="17">
        <v>14955.193499999999</v>
      </c>
      <c r="DM188" s="17">
        <v>85418.5245</v>
      </c>
      <c r="DN188" s="17">
        <f>SUM(Table2[[#This Row],[TOTAL Tax Revenues Before Assistance Through FY17]:[TOTAL Tax Revenues Before Assistance FY18 and After]])</f>
        <v>100373.71799999999</v>
      </c>
      <c r="DO188" s="17">
        <v>6822.8526000000002</v>
      </c>
      <c r="DP188" s="17">
        <v>14898.444</v>
      </c>
      <c r="DQ188" s="17">
        <v>85195.558399999994</v>
      </c>
      <c r="DR188" s="20">
        <f>SUM(Table2[[#This Row],[TOTAL Tax Revenues Net of Assistance Recapture and Penalty Through FY17]:[TOTAL Tax Revenues Net of Assistance Recapture and Penalty FY18 and After]])</f>
        <v>100094.0024</v>
      </c>
      <c r="DS188" s="20">
        <v>0</v>
      </c>
      <c r="DT188" s="20">
        <v>0</v>
      </c>
      <c r="DU188" s="20">
        <v>0</v>
      </c>
      <c r="DV188" s="20">
        <v>0</v>
      </c>
      <c r="DW188" s="15">
        <v>0</v>
      </c>
      <c r="DX188" s="15">
        <v>0</v>
      </c>
      <c r="DY188" s="15">
        <v>0</v>
      </c>
      <c r="DZ188" s="15">
        <v>605</v>
      </c>
      <c r="EA188" s="15">
        <v>0</v>
      </c>
      <c r="EB188" s="15">
        <v>0</v>
      </c>
      <c r="EC188" s="15">
        <v>0</v>
      </c>
      <c r="ED188" s="15">
        <v>605</v>
      </c>
      <c r="EE188" s="15">
        <v>0</v>
      </c>
      <c r="EF188" s="15">
        <v>0</v>
      </c>
      <c r="EG188" s="15">
        <v>0</v>
      </c>
      <c r="EH188" s="15">
        <v>100</v>
      </c>
      <c r="EI188" s="15">
        <f>SUM(Table2[[#This Row],[Total Industrial Employees FY17]:[Total Other Employees FY17]])</f>
        <v>605</v>
      </c>
      <c r="EJ188" s="15">
        <f>SUM(Table2[[#This Row],[Number of Industrial Employees Earning More than Living Wage FY17]:[Number of Other Employees Earning More than Living Wage FY17]])</f>
        <v>605</v>
      </c>
      <c r="EK188" s="15">
        <v>100</v>
      </c>
    </row>
    <row r="189" spans="1:141" x14ac:dyDescent="0.2">
      <c r="A189" s="6">
        <v>93289</v>
      </c>
      <c r="B189" s="6" t="s">
        <v>506</v>
      </c>
      <c r="C189" s="7" t="s">
        <v>507</v>
      </c>
      <c r="D189" s="7" t="s">
        <v>9</v>
      </c>
      <c r="E189" s="33">
        <v>38</v>
      </c>
      <c r="F189" s="8" t="s">
        <v>2199</v>
      </c>
      <c r="G189" s="41" t="s">
        <v>1983</v>
      </c>
      <c r="H189" s="35">
        <v>0</v>
      </c>
      <c r="I189" s="35">
        <v>0</v>
      </c>
      <c r="J189" s="39" t="s">
        <v>3314</v>
      </c>
      <c r="K189" s="11" t="s">
        <v>2453</v>
      </c>
      <c r="L189" s="13" t="s">
        <v>2809</v>
      </c>
      <c r="M189" s="13" t="s">
        <v>2774</v>
      </c>
      <c r="N189" s="23">
        <v>1900000</v>
      </c>
      <c r="O189" s="6" t="s">
        <v>2464</v>
      </c>
      <c r="P189" s="15">
        <v>0</v>
      </c>
      <c r="Q189" s="15">
        <v>0</v>
      </c>
      <c r="R189" s="15">
        <v>25</v>
      </c>
      <c r="S189" s="15">
        <v>0</v>
      </c>
      <c r="T189" s="15">
        <v>0</v>
      </c>
      <c r="U189" s="15">
        <v>25</v>
      </c>
      <c r="V189" s="15">
        <v>25</v>
      </c>
      <c r="W189" s="15">
        <v>0</v>
      </c>
      <c r="X189" s="15">
        <v>0</v>
      </c>
      <c r="Y189" s="15">
        <v>17</v>
      </c>
      <c r="Z189" s="15">
        <v>12</v>
      </c>
      <c r="AA189" s="15">
        <v>100</v>
      </c>
      <c r="AB189" s="15">
        <v>0</v>
      </c>
      <c r="AC189" s="15">
        <v>0</v>
      </c>
      <c r="AD189" s="15">
        <v>0</v>
      </c>
      <c r="AE189" s="15">
        <v>0</v>
      </c>
      <c r="AF189" s="15">
        <v>100</v>
      </c>
      <c r="AG189" s="15" t="s">
        <v>1861</v>
      </c>
      <c r="AH189" s="15" t="s">
        <v>1861</v>
      </c>
      <c r="AI189" s="17">
        <v>21.7727</v>
      </c>
      <c r="AJ189" s="17">
        <v>137.71119999999999</v>
      </c>
      <c r="AK189" s="17">
        <v>162.7183</v>
      </c>
      <c r="AL189" s="17">
        <f>SUM(Table2[[#This Row],[Company Direct Land Through FY17]:[Company Direct Land FY18 and After]])</f>
        <v>300.42949999999996</v>
      </c>
      <c r="AM189" s="17">
        <v>47.528799999999997</v>
      </c>
      <c r="AN189" s="17">
        <v>302.80340000000001</v>
      </c>
      <c r="AO189" s="17">
        <v>355.20710000000003</v>
      </c>
      <c r="AP189" s="18">
        <f>SUM(Table2[[#This Row],[Company Direct Building Through FY17]:[Company Direct Building FY18 and After]])</f>
        <v>658.01050000000009</v>
      </c>
      <c r="AQ189" s="17">
        <v>0</v>
      </c>
      <c r="AR189" s="17">
        <v>25.009599999999999</v>
      </c>
      <c r="AS189" s="17">
        <v>0</v>
      </c>
      <c r="AT189" s="18">
        <f>SUM(Table2[[#This Row],[Mortgage Recording Tax Through FY17]:[Mortgage Recording Tax FY18 and After]])</f>
        <v>25.009599999999999</v>
      </c>
      <c r="AU189" s="17">
        <v>11.323700000000001</v>
      </c>
      <c r="AV189" s="17">
        <v>134.6533</v>
      </c>
      <c r="AW189" s="17">
        <v>84.627700000000004</v>
      </c>
      <c r="AX189" s="18">
        <f>SUM(Table2[[#This Row],[Pilot Savings Through FY17]:[Pilot Savings FY18 and After]])</f>
        <v>219.28100000000001</v>
      </c>
      <c r="AY189" s="17">
        <v>0</v>
      </c>
      <c r="AZ189" s="17">
        <v>25.009599999999999</v>
      </c>
      <c r="BA189" s="17">
        <v>0</v>
      </c>
      <c r="BB189" s="18">
        <f>SUM(Table2[[#This Row],[Mortgage Recording Tax Exemption Through FY17]:[Mortgage Recording Tax Exemption FY18 and After]])</f>
        <v>25.009599999999999</v>
      </c>
      <c r="BC189" s="17">
        <v>37.832099999999997</v>
      </c>
      <c r="BD189" s="17">
        <v>209.50200000000001</v>
      </c>
      <c r="BE189" s="17">
        <v>282.73880000000003</v>
      </c>
      <c r="BF189" s="18">
        <f>SUM(Table2[[#This Row],[Indirect and Induced Land Through FY17]:[Indirect and Induced Land FY18 and After]])</f>
        <v>492.24080000000004</v>
      </c>
      <c r="BG189" s="17">
        <v>70.259600000000006</v>
      </c>
      <c r="BH189" s="17">
        <v>389.07479999999998</v>
      </c>
      <c r="BI189" s="17">
        <v>525.08609999999999</v>
      </c>
      <c r="BJ189" s="18">
        <f>SUM(Table2[[#This Row],[Indirect and Induced Building Through FY17]:[Indirect and Induced Building FY18 and After]])</f>
        <v>914.16089999999997</v>
      </c>
      <c r="BK189" s="17">
        <v>166.06950000000001</v>
      </c>
      <c r="BL189" s="17">
        <v>904.43809999999996</v>
      </c>
      <c r="BM189" s="17">
        <v>1241.1225999999999</v>
      </c>
      <c r="BN189" s="18">
        <f>SUM(Table2[[#This Row],[TOTAL Real Property Related Taxes Through FY17]:[TOTAL Real Property Related Taxes FY18 and After]])</f>
        <v>2145.5607</v>
      </c>
      <c r="BO189" s="17">
        <v>393.30149999999998</v>
      </c>
      <c r="BP189" s="17">
        <v>2098.3656999999998</v>
      </c>
      <c r="BQ189" s="17">
        <v>2939.3453</v>
      </c>
      <c r="BR189" s="18">
        <f>SUM(Table2[[#This Row],[Company Direct Through FY17]:[Company Direct FY18 and After]])</f>
        <v>5037.7109999999993</v>
      </c>
      <c r="BS189" s="17">
        <v>0</v>
      </c>
      <c r="BT189" s="17">
        <v>0</v>
      </c>
      <c r="BU189" s="17">
        <v>0</v>
      </c>
      <c r="BV189" s="18">
        <f>SUM(Table2[[#This Row],[Sales Tax Exemption Through FY17]:[Sales Tax Exemption FY18 and After]])</f>
        <v>0</v>
      </c>
      <c r="BW189" s="17">
        <v>0</v>
      </c>
      <c r="BX189" s="17">
        <v>0</v>
      </c>
      <c r="BY189" s="17">
        <v>0</v>
      </c>
      <c r="BZ189" s="17">
        <f>SUM(Table2[[#This Row],[Energy Tax Savings Through FY17]:[Energy Tax Savings FY18 and After]])</f>
        <v>0</v>
      </c>
      <c r="CA189" s="17">
        <v>0</v>
      </c>
      <c r="CB189" s="17">
        <v>0</v>
      </c>
      <c r="CC189" s="17">
        <v>0</v>
      </c>
      <c r="CD189" s="18">
        <f>SUM(Table2[[#This Row],[Tax Exempt Bond Savings Through FY17]:[Tax Exempt Bond Savings FY18 and After]])</f>
        <v>0</v>
      </c>
      <c r="CE189" s="17">
        <v>129.50409999999999</v>
      </c>
      <c r="CF189" s="17">
        <v>790.22379999999998</v>
      </c>
      <c r="CG189" s="17">
        <v>967.851</v>
      </c>
      <c r="CH189" s="18">
        <f>SUM(Table2[[#This Row],[Indirect and Induced Through FY17]:[Indirect and Induced FY18 and After]])</f>
        <v>1758.0747999999999</v>
      </c>
      <c r="CI189" s="17">
        <v>522.80560000000003</v>
      </c>
      <c r="CJ189" s="17">
        <v>2888.5895</v>
      </c>
      <c r="CK189" s="17">
        <v>3907.1963000000001</v>
      </c>
      <c r="CL189" s="18">
        <f>SUM(Table2[[#This Row],[TOTAL Income Consumption Use Taxes Through FY17]:[TOTAL Income Consumption Use Taxes FY18 and After]])</f>
        <v>6795.7857999999997</v>
      </c>
      <c r="CM189" s="17">
        <v>11.323700000000001</v>
      </c>
      <c r="CN189" s="17">
        <v>159.66290000000001</v>
      </c>
      <c r="CO189" s="17">
        <v>84.627700000000004</v>
      </c>
      <c r="CP189" s="18">
        <f>SUM(Table2[[#This Row],[Assistance Provided Through FY17]:[Assistance Provided FY18 and After]])</f>
        <v>244.29060000000001</v>
      </c>
      <c r="CQ189" s="17">
        <v>0</v>
      </c>
      <c r="CR189" s="17">
        <v>0</v>
      </c>
      <c r="CS189" s="17">
        <v>0</v>
      </c>
      <c r="CT189" s="18">
        <f>SUM(Table2[[#This Row],[Recapture Cancellation Reduction Amount Through FY17]:[Recapture Cancellation Reduction Amount FY18 and After]])</f>
        <v>0</v>
      </c>
      <c r="CU189" s="17">
        <v>0</v>
      </c>
      <c r="CV189" s="17">
        <v>0</v>
      </c>
      <c r="CW189" s="17">
        <v>0</v>
      </c>
      <c r="CX189" s="18">
        <f>SUM(Table2[[#This Row],[Penalty Paid Through FY17]:[Penalty Paid FY18 and After]])</f>
        <v>0</v>
      </c>
      <c r="CY189" s="17">
        <v>11.323700000000001</v>
      </c>
      <c r="CZ189" s="17">
        <v>159.66290000000001</v>
      </c>
      <c r="DA189" s="17">
        <v>84.627700000000004</v>
      </c>
      <c r="DB189" s="18">
        <f>SUM(Table2[[#This Row],[TOTAL Assistance Net of Recapture Penalties Through FY17]:[TOTAL Assistance Net of Recapture Penalties FY18 and After]])</f>
        <v>244.29060000000001</v>
      </c>
      <c r="DC189" s="17">
        <v>462.60300000000001</v>
      </c>
      <c r="DD189" s="17">
        <v>2563.8899000000001</v>
      </c>
      <c r="DE189" s="17">
        <v>3457.2707</v>
      </c>
      <c r="DF189" s="18">
        <f>SUM(Table2[[#This Row],[Company Direct Tax Revenue Before Assistance Through FY17]:[Company Direct Tax Revenue Before Assistance FY18 and After]])</f>
        <v>6021.1606000000002</v>
      </c>
      <c r="DG189" s="17">
        <v>237.5958</v>
      </c>
      <c r="DH189" s="17">
        <v>1388.8006</v>
      </c>
      <c r="DI189" s="17">
        <v>1775.6759</v>
      </c>
      <c r="DJ189" s="18">
        <f>SUM(Table2[[#This Row],[Indirect and Induced Tax Revenues Through FY17]:[Indirect and Induced Tax Revenues FY18 and After]])</f>
        <v>3164.4764999999998</v>
      </c>
      <c r="DK189" s="17">
        <v>700.19880000000001</v>
      </c>
      <c r="DL189" s="17">
        <v>3952.6905000000002</v>
      </c>
      <c r="DM189" s="17">
        <v>5232.9466000000002</v>
      </c>
      <c r="DN189" s="17">
        <f>SUM(Table2[[#This Row],[TOTAL Tax Revenues Before Assistance Through FY17]:[TOTAL Tax Revenues Before Assistance FY18 and After]])</f>
        <v>9185.6370999999999</v>
      </c>
      <c r="DO189" s="17">
        <v>688.87509999999997</v>
      </c>
      <c r="DP189" s="17">
        <v>3793.0275999999999</v>
      </c>
      <c r="DQ189" s="17">
        <v>5148.3189000000002</v>
      </c>
      <c r="DR189" s="20">
        <f>SUM(Table2[[#This Row],[TOTAL Tax Revenues Net of Assistance Recapture and Penalty Through FY17]:[TOTAL Tax Revenues Net of Assistance Recapture and Penalty FY18 and After]])</f>
        <v>8941.3464999999997</v>
      </c>
      <c r="DS189" s="20">
        <v>0</v>
      </c>
      <c r="DT189" s="20">
        <v>0</v>
      </c>
      <c r="DU189" s="20">
        <v>0</v>
      </c>
      <c r="DV189" s="20">
        <v>0</v>
      </c>
      <c r="DW189" s="15">
        <v>0</v>
      </c>
      <c r="DX189" s="15">
        <v>0</v>
      </c>
      <c r="DY189" s="15">
        <v>0</v>
      </c>
      <c r="DZ189" s="15">
        <v>0</v>
      </c>
      <c r="EA189" s="15">
        <v>0</v>
      </c>
      <c r="EB189" s="15">
        <v>0</v>
      </c>
      <c r="EC189" s="15">
        <v>0</v>
      </c>
      <c r="ED189" s="15">
        <v>0</v>
      </c>
      <c r="EE189" s="15">
        <v>0</v>
      </c>
      <c r="EF189" s="15">
        <v>0</v>
      </c>
      <c r="EG189" s="15">
        <v>0</v>
      </c>
      <c r="EH189" s="15">
        <v>0</v>
      </c>
      <c r="EI189" s="15">
        <f>SUM(Table2[[#This Row],[Total Industrial Employees FY17]:[Total Other Employees FY17]])</f>
        <v>0</v>
      </c>
      <c r="EJ189" s="15">
        <f>SUM(Table2[[#This Row],[Number of Industrial Employees Earning More than Living Wage FY17]:[Number of Other Employees Earning More than Living Wage FY17]])</f>
        <v>0</v>
      </c>
      <c r="EK189" s="15">
        <v>0</v>
      </c>
    </row>
    <row r="190" spans="1:141" x14ac:dyDescent="0.2">
      <c r="A190" s="6">
        <v>93312</v>
      </c>
      <c r="B190" s="6" t="s">
        <v>526</v>
      </c>
      <c r="C190" s="7" t="s">
        <v>527</v>
      </c>
      <c r="D190" s="7" t="s">
        <v>9</v>
      </c>
      <c r="E190" s="33">
        <v>38</v>
      </c>
      <c r="F190" s="8" t="s">
        <v>2205</v>
      </c>
      <c r="G190" s="41" t="s">
        <v>1927</v>
      </c>
      <c r="H190" s="35">
        <v>77558</v>
      </c>
      <c r="I190" s="35">
        <v>64659</v>
      </c>
      <c r="J190" s="39" t="s">
        <v>3317</v>
      </c>
      <c r="K190" s="11" t="s">
        <v>2453</v>
      </c>
      <c r="L190" s="13" t="s">
        <v>2818</v>
      </c>
      <c r="M190" s="13" t="s">
        <v>2819</v>
      </c>
      <c r="N190" s="23">
        <v>8600000</v>
      </c>
      <c r="O190" s="6" t="s">
        <v>2458</v>
      </c>
      <c r="P190" s="15">
        <v>3</v>
      </c>
      <c r="Q190" s="15">
        <v>0</v>
      </c>
      <c r="R190" s="15">
        <v>26</v>
      </c>
      <c r="S190" s="15">
        <v>0</v>
      </c>
      <c r="T190" s="15">
        <v>0</v>
      </c>
      <c r="U190" s="15">
        <v>29</v>
      </c>
      <c r="V190" s="15">
        <v>27</v>
      </c>
      <c r="W190" s="15">
        <v>0</v>
      </c>
      <c r="X190" s="15">
        <v>0</v>
      </c>
      <c r="Y190" s="15">
        <v>0</v>
      </c>
      <c r="Z190" s="15">
        <v>31</v>
      </c>
      <c r="AA190" s="15">
        <v>93</v>
      </c>
      <c r="AB190" s="15">
        <v>0</v>
      </c>
      <c r="AC190" s="15">
        <v>0</v>
      </c>
      <c r="AD190" s="15">
        <v>0</v>
      </c>
      <c r="AE190" s="15">
        <v>0</v>
      </c>
      <c r="AF190" s="15">
        <v>93</v>
      </c>
      <c r="AG190" s="15" t="s">
        <v>1860</v>
      </c>
      <c r="AH190" s="15" t="s">
        <v>1861</v>
      </c>
      <c r="AI190" s="17">
        <v>73.601699999999994</v>
      </c>
      <c r="AJ190" s="17">
        <v>599.50210000000004</v>
      </c>
      <c r="AK190" s="17">
        <v>577.37360000000001</v>
      </c>
      <c r="AL190" s="17">
        <f>SUM(Table2[[#This Row],[Company Direct Land Through FY17]:[Company Direct Land FY18 and After]])</f>
        <v>1176.8757000000001</v>
      </c>
      <c r="AM190" s="17">
        <v>240.85769999999999</v>
      </c>
      <c r="AN190" s="17">
        <v>1005.2414</v>
      </c>
      <c r="AO190" s="17">
        <v>1889.4233999999999</v>
      </c>
      <c r="AP190" s="18">
        <f>SUM(Table2[[#This Row],[Company Direct Building Through FY17]:[Company Direct Building FY18 and After]])</f>
        <v>2894.6648</v>
      </c>
      <c r="AQ190" s="17">
        <v>0</v>
      </c>
      <c r="AR190" s="17">
        <v>148.27119999999999</v>
      </c>
      <c r="AS190" s="17">
        <v>0</v>
      </c>
      <c r="AT190" s="18">
        <f>SUM(Table2[[#This Row],[Mortgage Recording Tax Through FY17]:[Mortgage Recording Tax FY18 and After]])</f>
        <v>148.27119999999999</v>
      </c>
      <c r="AU190" s="17">
        <v>205.489</v>
      </c>
      <c r="AV190" s="17">
        <v>748.41330000000005</v>
      </c>
      <c r="AW190" s="17">
        <v>1611.972</v>
      </c>
      <c r="AX190" s="18">
        <f>SUM(Table2[[#This Row],[Pilot Savings Through FY17]:[Pilot Savings FY18 and After]])</f>
        <v>2360.3852999999999</v>
      </c>
      <c r="AY190" s="17">
        <v>0</v>
      </c>
      <c r="AZ190" s="17">
        <v>148.27119999999999</v>
      </c>
      <c r="BA190" s="17">
        <v>0</v>
      </c>
      <c r="BB190" s="18">
        <f>SUM(Table2[[#This Row],[Mortgage Recording Tax Exemption Through FY17]:[Mortgage Recording Tax Exemption FY18 and After]])</f>
        <v>148.27119999999999</v>
      </c>
      <c r="BC190" s="17">
        <v>51.466099999999997</v>
      </c>
      <c r="BD190" s="17">
        <v>387.71730000000002</v>
      </c>
      <c r="BE190" s="17">
        <v>403.72910000000002</v>
      </c>
      <c r="BF190" s="18">
        <f>SUM(Table2[[#This Row],[Indirect and Induced Land Through FY17]:[Indirect and Induced Land FY18 and After]])</f>
        <v>791.44640000000004</v>
      </c>
      <c r="BG190" s="17">
        <v>95.579899999999995</v>
      </c>
      <c r="BH190" s="17">
        <v>720.04639999999995</v>
      </c>
      <c r="BI190" s="17">
        <v>749.78330000000005</v>
      </c>
      <c r="BJ190" s="18">
        <f>SUM(Table2[[#This Row],[Indirect and Induced Building Through FY17]:[Indirect and Induced Building FY18 and After]])</f>
        <v>1469.8297</v>
      </c>
      <c r="BK190" s="17">
        <v>256.01639999999998</v>
      </c>
      <c r="BL190" s="17">
        <v>1964.0939000000001</v>
      </c>
      <c r="BM190" s="17">
        <v>2008.3373999999999</v>
      </c>
      <c r="BN190" s="18">
        <f>SUM(Table2[[#This Row],[TOTAL Real Property Related Taxes Through FY17]:[TOTAL Real Property Related Taxes FY18 and After]])</f>
        <v>3972.4313000000002</v>
      </c>
      <c r="BO190" s="17">
        <v>317.05250000000001</v>
      </c>
      <c r="BP190" s="17">
        <v>2666.3323999999998</v>
      </c>
      <c r="BQ190" s="17">
        <v>2487.1397999999999</v>
      </c>
      <c r="BR190" s="18">
        <f>SUM(Table2[[#This Row],[Company Direct Through FY17]:[Company Direct FY18 and After]])</f>
        <v>5153.4722000000002</v>
      </c>
      <c r="BS190" s="17">
        <v>0</v>
      </c>
      <c r="BT190" s="17">
        <v>0</v>
      </c>
      <c r="BU190" s="17">
        <v>0</v>
      </c>
      <c r="BV190" s="18">
        <f>SUM(Table2[[#This Row],[Sales Tax Exemption Through FY17]:[Sales Tax Exemption FY18 and After]])</f>
        <v>0</v>
      </c>
      <c r="BW190" s="17">
        <v>0</v>
      </c>
      <c r="BX190" s="17">
        <v>0</v>
      </c>
      <c r="BY190" s="17">
        <v>0</v>
      </c>
      <c r="BZ190" s="17">
        <f>SUM(Table2[[#This Row],[Energy Tax Savings Through FY17]:[Energy Tax Savings FY18 and After]])</f>
        <v>0</v>
      </c>
      <c r="CA190" s="17">
        <v>0</v>
      </c>
      <c r="CB190" s="17">
        <v>0</v>
      </c>
      <c r="CC190" s="17">
        <v>0</v>
      </c>
      <c r="CD190" s="18">
        <f>SUM(Table2[[#This Row],[Tax Exempt Bond Savings Through FY17]:[Tax Exempt Bond Savings FY18 and After]])</f>
        <v>0</v>
      </c>
      <c r="CE190" s="17">
        <v>176.17509999999999</v>
      </c>
      <c r="CF190" s="17">
        <v>1476.9069</v>
      </c>
      <c r="CG190" s="17">
        <v>1382.0165999999999</v>
      </c>
      <c r="CH190" s="18">
        <f>SUM(Table2[[#This Row],[Indirect and Induced Through FY17]:[Indirect and Induced FY18 and After]])</f>
        <v>2858.9234999999999</v>
      </c>
      <c r="CI190" s="17">
        <v>493.2276</v>
      </c>
      <c r="CJ190" s="17">
        <v>4143.2393000000002</v>
      </c>
      <c r="CK190" s="17">
        <v>3869.1563999999998</v>
      </c>
      <c r="CL190" s="18">
        <f>SUM(Table2[[#This Row],[TOTAL Income Consumption Use Taxes Through FY17]:[TOTAL Income Consumption Use Taxes FY18 and After]])</f>
        <v>8012.3957</v>
      </c>
      <c r="CM190" s="17">
        <v>205.489</v>
      </c>
      <c r="CN190" s="17">
        <v>896.68449999999996</v>
      </c>
      <c r="CO190" s="17">
        <v>1611.972</v>
      </c>
      <c r="CP190" s="18">
        <f>SUM(Table2[[#This Row],[Assistance Provided Through FY17]:[Assistance Provided FY18 and After]])</f>
        <v>2508.6565000000001</v>
      </c>
      <c r="CQ190" s="17">
        <v>0</v>
      </c>
      <c r="CR190" s="17">
        <v>0</v>
      </c>
      <c r="CS190" s="17">
        <v>0</v>
      </c>
      <c r="CT190" s="18">
        <f>SUM(Table2[[#This Row],[Recapture Cancellation Reduction Amount Through FY17]:[Recapture Cancellation Reduction Amount FY18 and After]])</f>
        <v>0</v>
      </c>
      <c r="CU190" s="17">
        <v>0</v>
      </c>
      <c r="CV190" s="17">
        <v>0</v>
      </c>
      <c r="CW190" s="17">
        <v>0</v>
      </c>
      <c r="CX190" s="18">
        <f>SUM(Table2[[#This Row],[Penalty Paid Through FY17]:[Penalty Paid FY18 and After]])</f>
        <v>0</v>
      </c>
      <c r="CY190" s="17">
        <v>205.489</v>
      </c>
      <c r="CZ190" s="17">
        <v>896.68449999999996</v>
      </c>
      <c r="DA190" s="17">
        <v>1611.972</v>
      </c>
      <c r="DB190" s="18">
        <f>SUM(Table2[[#This Row],[TOTAL Assistance Net of Recapture Penalties Through FY17]:[TOTAL Assistance Net of Recapture Penalties FY18 and After]])</f>
        <v>2508.6565000000001</v>
      </c>
      <c r="DC190" s="17">
        <v>631.51189999999997</v>
      </c>
      <c r="DD190" s="17">
        <v>4419.3471</v>
      </c>
      <c r="DE190" s="17">
        <v>4953.9368000000004</v>
      </c>
      <c r="DF190" s="18">
        <f>SUM(Table2[[#This Row],[Company Direct Tax Revenue Before Assistance Through FY17]:[Company Direct Tax Revenue Before Assistance FY18 and After]])</f>
        <v>9373.2839000000004</v>
      </c>
      <c r="DG190" s="17">
        <v>323.22109999999998</v>
      </c>
      <c r="DH190" s="17">
        <v>2584.6705999999999</v>
      </c>
      <c r="DI190" s="17">
        <v>2535.529</v>
      </c>
      <c r="DJ190" s="18">
        <f>SUM(Table2[[#This Row],[Indirect and Induced Tax Revenues Through FY17]:[Indirect and Induced Tax Revenues FY18 and After]])</f>
        <v>5120.1995999999999</v>
      </c>
      <c r="DK190" s="17">
        <v>954.73299999999995</v>
      </c>
      <c r="DL190" s="17">
        <v>7004.0177000000003</v>
      </c>
      <c r="DM190" s="17">
        <v>7489.4657999999999</v>
      </c>
      <c r="DN190" s="17">
        <f>SUM(Table2[[#This Row],[TOTAL Tax Revenues Before Assistance Through FY17]:[TOTAL Tax Revenues Before Assistance FY18 and After]])</f>
        <v>14493.4835</v>
      </c>
      <c r="DO190" s="17">
        <v>749.24400000000003</v>
      </c>
      <c r="DP190" s="17">
        <v>6107.3332</v>
      </c>
      <c r="DQ190" s="17">
        <v>5877.4938000000002</v>
      </c>
      <c r="DR190" s="20">
        <f>SUM(Table2[[#This Row],[TOTAL Tax Revenues Net of Assistance Recapture and Penalty Through FY17]:[TOTAL Tax Revenues Net of Assistance Recapture and Penalty FY18 and After]])</f>
        <v>11984.827000000001</v>
      </c>
      <c r="DS190" s="20">
        <v>0</v>
      </c>
      <c r="DT190" s="20">
        <v>0</v>
      </c>
      <c r="DU190" s="20">
        <v>0</v>
      </c>
      <c r="DV190" s="20">
        <v>0</v>
      </c>
      <c r="DW190" s="15">
        <v>0</v>
      </c>
      <c r="DX190" s="15">
        <v>0</v>
      </c>
      <c r="DY190" s="15">
        <v>0</v>
      </c>
      <c r="DZ190" s="15">
        <v>0</v>
      </c>
      <c r="EA190" s="15">
        <v>0</v>
      </c>
      <c r="EB190" s="15">
        <v>0</v>
      </c>
      <c r="EC190" s="15">
        <v>0</v>
      </c>
      <c r="ED190" s="15">
        <v>0</v>
      </c>
      <c r="EE190" s="15">
        <v>0</v>
      </c>
      <c r="EF190" s="15">
        <v>0</v>
      </c>
      <c r="EG190" s="15">
        <v>0</v>
      </c>
      <c r="EH190" s="15">
        <v>0</v>
      </c>
      <c r="EI190" s="15">
        <f>SUM(Table2[[#This Row],[Total Industrial Employees FY17]:[Total Other Employees FY17]])</f>
        <v>0</v>
      </c>
      <c r="EJ190" s="15">
        <f>SUM(Table2[[#This Row],[Number of Industrial Employees Earning More than Living Wage FY17]:[Number of Other Employees Earning More than Living Wage FY17]])</f>
        <v>0</v>
      </c>
      <c r="EK190" s="15">
        <v>0</v>
      </c>
    </row>
    <row r="191" spans="1:141" x14ac:dyDescent="0.2">
      <c r="A191" s="6">
        <v>93944</v>
      </c>
      <c r="B191" s="6" t="s">
        <v>639</v>
      </c>
      <c r="C191" s="7" t="s">
        <v>1749</v>
      </c>
      <c r="D191" s="7" t="s">
        <v>19</v>
      </c>
      <c r="E191" s="33">
        <v>4</v>
      </c>
      <c r="F191" s="8" t="s">
        <v>2322</v>
      </c>
      <c r="G191" s="41" t="s">
        <v>1909</v>
      </c>
      <c r="H191" s="35">
        <v>0</v>
      </c>
      <c r="I191" s="35">
        <v>0</v>
      </c>
      <c r="J191" s="39" t="s">
        <v>3342</v>
      </c>
      <c r="K191" s="11" t="s">
        <v>2743</v>
      </c>
      <c r="L191" s="13" t="s">
        <v>2965</v>
      </c>
      <c r="M191" s="13" t="s">
        <v>2571</v>
      </c>
      <c r="N191" s="23">
        <v>745793000</v>
      </c>
      <c r="O191" s="6" t="s">
        <v>2464</v>
      </c>
      <c r="P191" s="15">
        <v>36</v>
      </c>
      <c r="Q191" s="15">
        <v>3</v>
      </c>
      <c r="R191" s="15">
        <v>764</v>
      </c>
      <c r="S191" s="15">
        <v>2</v>
      </c>
      <c r="T191" s="15">
        <v>11</v>
      </c>
      <c r="U191" s="15">
        <v>816</v>
      </c>
      <c r="V191" s="15">
        <v>796</v>
      </c>
      <c r="W191" s="15">
        <v>1</v>
      </c>
      <c r="X191" s="15">
        <v>0</v>
      </c>
      <c r="Y191" s="15">
        <v>2338</v>
      </c>
      <c r="Z191" s="15">
        <v>2338</v>
      </c>
      <c r="AA191" s="15">
        <v>0</v>
      </c>
      <c r="AB191" s="15">
        <v>0</v>
      </c>
      <c r="AC191" s="15">
        <v>0</v>
      </c>
      <c r="AD191" s="15">
        <v>0</v>
      </c>
      <c r="AE191" s="15">
        <v>0</v>
      </c>
      <c r="AF191" s="15">
        <v>0</v>
      </c>
      <c r="AG191" s="15" t="s">
        <v>1861</v>
      </c>
      <c r="AH191" s="15" t="s">
        <v>1861</v>
      </c>
      <c r="AI191" s="17">
        <v>13672.5393</v>
      </c>
      <c r="AJ191" s="17">
        <v>18725.5488</v>
      </c>
      <c r="AK191" s="17">
        <v>107501.791</v>
      </c>
      <c r="AL191" s="17">
        <f>SUM(Table2[[#This Row],[Company Direct Land Through FY17]:[Company Direct Land FY18 and After]])</f>
        <v>126227.3398</v>
      </c>
      <c r="AM191" s="17">
        <v>1151.7858000000001</v>
      </c>
      <c r="AN191" s="17">
        <v>14566.9131</v>
      </c>
      <c r="AO191" s="17">
        <v>9056.0380000000005</v>
      </c>
      <c r="AP191" s="18">
        <f>SUM(Table2[[#This Row],[Company Direct Building Through FY17]:[Company Direct Building FY18 and After]])</f>
        <v>23622.951099999998</v>
      </c>
      <c r="AQ191" s="17">
        <v>0</v>
      </c>
      <c r="AR191" s="17">
        <v>1782.9131</v>
      </c>
      <c r="AS191" s="17">
        <v>0</v>
      </c>
      <c r="AT191" s="18">
        <f>SUM(Table2[[#This Row],[Mortgage Recording Tax Through FY17]:[Mortgage Recording Tax FY18 and After]])</f>
        <v>1782.9131</v>
      </c>
      <c r="AU191" s="17">
        <v>286.58920000000001</v>
      </c>
      <c r="AV191" s="17">
        <v>238.93129999999999</v>
      </c>
      <c r="AW191" s="17">
        <v>25613.9247</v>
      </c>
      <c r="AX191" s="18">
        <f>SUM(Table2[[#This Row],[Pilot Savings Through FY17]:[Pilot Savings FY18 and After]])</f>
        <v>25852.856</v>
      </c>
      <c r="AY191" s="17">
        <v>0</v>
      </c>
      <c r="AZ191" s="17">
        <v>1782.9131</v>
      </c>
      <c r="BA191" s="17">
        <v>0</v>
      </c>
      <c r="BB191" s="18">
        <f>SUM(Table2[[#This Row],[Mortgage Recording Tax Exemption Through FY17]:[Mortgage Recording Tax Exemption FY18 and After]])</f>
        <v>1782.9131</v>
      </c>
      <c r="BC191" s="17">
        <v>1379.8758</v>
      </c>
      <c r="BD191" s="17">
        <v>3588.3591999999999</v>
      </c>
      <c r="BE191" s="17">
        <v>10841.2161</v>
      </c>
      <c r="BF191" s="18">
        <f>SUM(Table2[[#This Row],[Indirect and Induced Land Through FY17]:[Indirect and Induced Land FY18 and After]])</f>
        <v>14429.5753</v>
      </c>
      <c r="BG191" s="17">
        <v>2562.6264000000001</v>
      </c>
      <c r="BH191" s="17">
        <v>6664.0956999999999</v>
      </c>
      <c r="BI191" s="17">
        <v>20133.6859</v>
      </c>
      <c r="BJ191" s="18">
        <f>SUM(Table2[[#This Row],[Indirect and Induced Building Through FY17]:[Indirect and Induced Building FY18 and After]])</f>
        <v>26797.781600000002</v>
      </c>
      <c r="BK191" s="17">
        <v>18480.238099999999</v>
      </c>
      <c r="BL191" s="17">
        <v>43305.985500000003</v>
      </c>
      <c r="BM191" s="17">
        <v>121918.8063</v>
      </c>
      <c r="BN191" s="18">
        <f>SUM(Table2[[#This Row],[TOTAL Real Property Related Taxes Through FY17]:[TOTAL Real Property Related Taxes FY18 and After]])</f>
        <v>165224.79180000001</v>
      </c>
      <c r="BO191" s="17">
        <v>7933.1468999999997</v>
      </c>
      <c r="BP191" s="17">
        <v>20983.304800000002</v>
      </c>
      <c r="BQ191" s="17">
        <v>62330.515200000002</v>
      </c>
      <c r="BR191" s="18">
        <f>SUM(Table2[[#This Row],[Company Direct Through FY17]:[Company Direct FY18 and After]])</f>
        <v>83313.820000000007</v>
      </c>
      <c r="BS191" s="17">
        <v>0</v>
      </c>
      <c r="BT191" s="17">
        <v>0</v>
      </c>
      <c r="BU191" s="17">
        <v>0</v>
      </c>
      <c r="BV191" s="18">
        <f>SUM(Table2[[#This Row],[Sales Tax Exemption Through FY17]:[Sales Tax Exemption FY18 and After]])</f>
        <v>0</v>
      </c>
      <c r="BW191" s="17">
        <v>0</v>
      </c>
      <c r="BX191" s="17">
        <v>0</v>
      </c>
      <c r="BY191" s="17">
        <v>0</v>
      </c>
      <c r="BZ191" s="17">
        <f>SUM(Table2[[#This Row],[Energy Tax Savings Through FY17]:[Energy Tax Savings FY18 and After]])</f>
        <v>0</v>
      </c>
      <c r="CA191" s="17">
        <v>0</v>
      </c>
      <c r="CB191" s="17">
        <v>0</v>
      </c>
      <c r="CC191" s="17">
        <v>0</v>
      </c>
      <c r="CD191" s="18">
        <f>SUM(Table2[[#This Row],[Tax Exempt Bond Savings Through FY17]:[Tax Exempt Bond Savings FY18 and After]])</f>
        <v>0</v>
      </c>
      <c r="CE191" s="17">
        <v>3948.712</v>
      </c>
      <c r="CF191" s="17">
        <v>10389.888199999999</v>
      </c>
      <c r="CG191" s="17">
        <v>31047.167099999999</v>
      </c>
      <c r="CH191" s="18">
        <f>SUM(Table2[[#This Row],[Indirect and Induced Through FY17]:[Indirect and Induced FY18 and After]])</f>
        <v>41437.0553</v>
      </c>
      <c r="CI191" s="17">
        <v>11881.858899999999</v>
      </c>
      <c r="CJ191" s="17">
        <v>31373.192999999999</v>
      </c>
      <c r="CK191" s="17">
        <v>93377.6823</v>
      </c>
      <c r="CL191" s="18">
        <f>SUM(Table2[[#This Row],[TOTAL Income Consumption Use Taxes Through FY17]:[TOTAL Income Consumption Use Taxes FY18 and After]])</f>
        <v>124750.8753</v>
      </c>
      <c r="CM191" s="17">
        <v>286.58920000000001</v>
      </c>
      <c r="CN191" s="17">
        <v>2021.8444</v>
      </c>
      <c r="CO191" s="17">
        <v>25613.9247</v>
      </c>
      <c r="CP191" s="18">
        <f>SUM(Table2[[#This Row],[Assistance Provided Through FY17]:[Assistance Provided FY18 and After]])</f>
        <v>27635.769099999998</v>
      </c>
      <c r="CQ191" s="17">
        <v>0</v>
      </c>
      <c r="CR191" s="17">
        <v>0</v>
      </c>
      <c r="CS191" s="17">
        <v>0</v>
      </c>
      <c r="CT191" s="18">
        <f>SUM(Table2[[#This Row],[Recapture Cancellation Reduction Amount Through FY17]:[Recapture Cancellation Reduction Amount FY18 and After]])</f>
        <v>0</v>
      </c>
      <c r="CU191" s="17">
        <v>0</v>
      </c>
      <c r="CV191" s="17">
        <v>0</v>
      </c>
      <c r="CW191" s="17">
        <v>0</v>
      </c>
      <c r="CX191" s="18">
        <f>SUM(Table2[[#This Row],[Penalty Paid Through FY17]:[Penalty Paid FY18 and After]])</f>
        <v>0</v>
      </c>
      <c r="CY191" s="17">
        <v>286.58920000000001</v>
      </c>
      <c r="CZ191" s="17">
        <v>2021.8444</v>
      </c>
      <c r="DA191" s="17">
        <v>25613.9247</v>
      </c>
      <c r="DB191" s="18">
        <f>SUM(Table2[[#This Row],[TOTAL Assistance Net of Recapture Penalties Through FY17]:[TOTAL Assistance Net of Recapture Penalties FY18 and After]])</f>
        <v>27635.769099999998</v>
      </c>
      <c r="DC191" s="17">
        <v>22757.472000000002</v>
      </c>
      <c r="DD191" s="17">
        <v>56058.679799999998</v>
      </c>
      <c r="DE191" s="17">
        <v>178888.34419999999</v>
      </c>
      <c r="DF191" s="18">
        <f>SUM(Table2[[#This Row],[Company Direct Tax Revenue Before Assistance Through FY17]:[Company Direct Tax Revenue Before Assistance FY18 and After]])</f>
        <v>234947.02399999998</v>
      </c>
      <c r="DG191" s="17">
        <v>7891.2142000000003</v>
      </c>
      <c r="DH191" s="17">
        <v>20642.343099999998</v>
      </c>
      <c r="DI191" s="17">
        <v>62022.069100000001</v>
      </c>
      <c r="DJ191" s="18">
        <f>SUM(Table2[[#This Row],[Indirect and Induced Tax Revenues Through FY17]:[Indirect and Induced Tax Revenues FY18 and After]])</f>
        <v>82664.412199999992</v>
      </c>
      <c r="DK191" s="17">
        <v>30648.6862</v>
      </c>
      <c r="DL191" s="17">
        <v>76701.022899999996</v>
      </c>
      <c r="DM191" s="17">
        <v>240910.41329999999</v>
      </c>
      <c r="DN191" s="17">
        <f>SUM(Table2[[#This Row],[TOTAL Tax Revenues Before Assistance Through FY17]:[TOTAL Tax Revenues Before Assistance FY18 and After]])</f>
        <v>317611.4362</v>
      </c>
      <c r="DO191" s="17">
        <v>30362.097000000002</v>
      </c>
      <c r="DP191" s="17">
        <v>74679.178499999995</v>
      </c>
      <c r="DQ191" s="17">
        <v>215296.48860000001</v>
      </c>
      <c r="DR191" s="20">
        <f>SUM(Table2[[#This Row],[TOTAL Tax Revenues Net of Assistance Recapture and Penalty Through FY17]:[TOTAL Tax Revenues Net of Assistance Recapture and Penalty FY18 and After]])</f>
        <v>289975.66710000002</v>
      </c>
      <c r="DS191" s="20">
        <v>0</v>
      </c>
      <c r="DT191" s="20">
        <v>0</v>
      </c>
      <c r="DU191" s="20">
        <v>0</v>
      </c>
      <c r="DV191" s="20">
        <v>0</v>
      </c>
      <c r="DW191" s="15">
        <v>0</v>
      </c>
      <c r="DX191" s="15">
        <v>0</v>
      </c>
      <c r="DY191" s="15">
        <v>9</v>
      </c>
      <c r="DZ191" s="15">
        <v>812</v>
      </c>
      <c r="EA191" s="15">
        <v>0</v>
      </c>
      <c r="EB191" s="15">
        <v>0</v>
      </c>
      <c r="EC191" s="15">
        <v>9</v>
      </c>
      <c r="ED191" s="15">
        <v>812</v>
      </c>
      <c r="EE191" s="15">
        <v>0</v>
      </c>
      <c r="EF191" s="15">
        <v>0</v>
      </c>
      <c r="EG191" s="15">
        <v>100</v>
      </c>
      <c r="EH191" s="15">
        <v>100</v>
      </c>
      <c r="EI191" s="15">
        <f>SUM(Table2[[#This Row],[Total Industrial Employees FY17]:[Total Other Employees FY17]])</f>
        <v>821</v>
      </c>
      <c r="EJ191" s="15">
        <f>SUM(Table2[[#This Row],[Number of Industrial Employees Earning More than Living Wage FY17]:[Number of Other Employees Earning More than Living Wage FY17]])</f>
        <v>821</v>
      </c>
      <c r="EK191" s="15">
        <v>100</v>
      </c>
    </row>
    <row r="192" spans="1:141" x14ac:dyDescent="0.2">
      <c r="A192" s="6">
        <v>93330</v>
      </c>
      <c r="B192" s="6" t="s">
        <v>1688</v>
      </c>
      <c r="C192" s="7" t="s">
        <v>1738</v>
      </c>
      <c r="D192" s="7" t="s">
        <v>6</v>
      </c>
      <c r="E192" s="33">
        <v>49</v>
      </c>
      <c r="F192" s="8" t="s">
        <v>2192</v>
      </c>
      <c r="G192" s="41" t="s">
        <v>2185</v>
      </c>
      <c r="H192" s="35">
        <v>624258</v>
      </c>
      <c r="I192" s="35">
        <v>430364</v>
      </c>
      <c r="J192" s="39" t="s">
        <v>3380</v>
      </c>
      <c r="K192" s="11" t="s">
        <v>2789</v>
      </c>
      <c r="L192" s="13" t="s">
        <v>2792</v>
      </c>
      <c r="M192" s="13" t="s">
        <v>2793</v>
      </c>
      <c r="N192" s="23">
        <v>117850</v>
      </c>
      <c r="O192" s="6">
        <v>0</v>
      </c>
      <c r="P192" s="15">
        <v>0</v>
      </c>
      <c r="Q192" s="15">
        <v>0</v>
      </c>
      <c r="R192" s="15">
        <v>14</v>
      </c>
      <c r="S192" s="15">
        <v>0</v>
      </c>
      <c r="T192" s="15">
        <v>0</v>
      </c>
      <c r="U192" s="15">
        <v>14</v>
      </c>
      <c r="V192" s="15">
        <v>14</v>
      </c>
      <c r="W192" s="15">
        <v>0</v>
      </c>
      <c r="X192" s="15">
        <v>0</v>
      </c>
      <c r="Y192" s="15">
        <v>0</v>
      </c>
      <c r="Z192" s="15">
        <v>0</v>
      </c>
      <c r="AA192" s="15">
        <v>79</v>
      </c>
      <c r="AB192" s="15">
        <v>0</v>
      </c>
      <c r="AC192" s="15">
        <v>0</v>
      </c>
      <c r="AD192" s="15">
        <v>0</v>
      </c>
      <c r="AE192" s="15">
        <v>0</v>
      </c>
      <c r="AF192" s="15">
        <v>79</v>
      </c>
      <c r="AG192" s="15" t="s">
        <v>1861</v>
      </c>
      <c r="AH192" s="15" t="s">
        <v>1861</v>
      </c>
      <c r="AI192" s="17">
        <v>5215.8190999999997</v>
      </c>
      <c r="AJ192" s="17">
        <v>10817.9969</v>
      </c>
      <c r="AK192" s="17">
        <v>14275.9017</v>
      </c>
      <c r="AL192" s="17">
        <f>SUM(Table2[[#This Row],[Company Direct Land Through FY17]:[Company Direct Land FY18 and After]])</f>
        <v>25093.8986</v>
      </c>
      <c r="AM192" s="17">
        <v>432.52350000000001</v>
      </c>
      <c r="AN192" s="17">
        <v>11225.827300000001</v>
      </c>
      <c r="AO192" s="17">
        <v>1183.8339000000001</v>
      </c>
      <c r="AP192" s="18">
        <f>SUM(Table2[[#This Row],[Company Direct Building Through FY17]:[Company Direct Building FY18 and After]])</f>
        <v>12409.6612</v>
      </c>
      <c r="AQ192" s="17">
        <v>0</v>
      </c>
      <c r="AR192" s="17">
        <v>0</v>
      </c>
      <c r="AS192" s="17">
        <v>0</v>
      </c>
      <c r="AT192" s="18">
        <f>SUM(Table2[[#This Row],[Mortgage Recording Tax Through FY17]:[Mortgage Recording Tax FY18 and After]])</f>
        <v>0</v>
      </c>
      <c r="AU192" s="17">
        <v>0</v>
      </c>
      <c r="AV192" s="17">
        <v>0</v>
      </c>
      <c r="AW192" s="17">
        <v>0</v>
      </c>
      <c r="AX192" s="18">
        <f>SUM(Table2[[#This Row],[Pilot Savings Through FY17]:[Pilot Savings FY18 and After]])</f>
        <v>0</v>
      </c>
      <c r="AY192" s="17">
        <v>0</v>
      </c>
      <c r="AZ192" s="17">
        <v>0</v>
      </c>
      <c r="BA192" s="17">
        <v>0</v>
      </c>
      <c r="BB192" s="18">
        <f>SUM(Table2[[#This Row],[Mortgage Recording Tax Exemption Through FY17]:[Mortgage Recording Tax Exemption FY18 and After]])</f>
        <v>0</v>
      </c>
      <c r="BC192" s="17">
        <v>26.685199999999998</v>
      </c>
      <c r="BD192" s="17">
        <v>83.172200000000004</v>
      </c>
      <c r="BE192" s="17">
        <v>73.038499999999999</v>
      </c>
      <c r="BF192" s="18">
        <f>SUM(Table2[[#This Row],[Indirect and Induced Land Through FY17]:[Indirect and Induced Land FY18 and After]])</f>
        <v>156.2107</v>
      </c>
      <c r="BG192" s="17">
        <v>49.558199999999999</v>
      </c>
      <c r="BH192" s="17">
        <v>154.46260000000001</v>
      </c>
      <c r="BI192" s="17">
        <v>135.64250000000001</v>
      </c>
      <c r="BJ192" s="18">
        <f>SUM(Table2[[#This Row],[Indirect and Induced Building Through FY17]:[Indirect and Induced Building FY18 and After]])</f>
        <v>290.10509999999999</v>
      </c>
      <c r="BK192" s="17">
        <v>5724.5860000000002</v>
      </c>
      <c r="BL192" s="17">
        <v>22281.458999999999</v>
      </c>
      <c r="BM192" s="17">
        <v>15668.4166</v>
      </c>
      <c r="BN192" s="18">
        <f>SUM(Table2[[#This Row],[TOTAL Real Property Related Taxes Through FY17]:[TOTAL Real Property Related Taxes FY18 and After]])</f>
        <v>37949.875599999999</v>
      </c>
      <c r="BO192" s="17">
        <v>151.56559999999999</v>
      </c>
      <c r="BP192" s="17">
        <v>486.50040000000001</v>
      </c>
      <c r="BQ192" s="17">
        <v>414.84100000000001</v>
      </c>
      <c r="BR192" s="18">
        <f>SUM(Table2[[#This Row],[Company Direct Through FY17]:[Company Direct FY18 and After]])</f>
        <v>901.34140000000002</v>
      </c>
      <c r="BS192" s="17">
        <v>0</v>
      </c>
      <c r="BT192" s="17">
        <v>0</v>
      </c>
      <c r="BU192" s="17">
        <v>0</v>
      </c>
      <c r="BV192" s="18">
        <f>SUM(Table2[[#This Row],[Sales Tax Exemption Through FY17]:[Sales Tax Exemption FY18 and After]])</f>
        <v>0</v>
      </c>
      <c r="BW192" s="17">
        <v>0</v>
      </c>
      <c r="BX192" s="17">
        <v>0</v>
      </c>
      <c r="BY192" s="17">
        <v>0</v>
      </c>
      <c r="BZ192" s="17">
        <f>SUM(Table2[[#This Row],[Energy Tax Savings Through FY17]:[Energy Tax Savings FY18 and After]])</f>
        <v>0</v>
      </c>
      <c r="CA192" s="17">
        <v>0</v>
      </c>
      <c r="CB192" s="17">
        <v>0</v>
      </c>
      <c r="CC192" s="17">
        <v>0</v>
      </c>
      <c r="CD192" s="18">
        <f>SUM(Table2[[#This Row],[Tax Exempt Bond Savings Through FY17]:[Tax Exempt Bond Savings FY18 and After]])</f>
        <v>0</v>
      </c>
      <c r="CE192" s="17">
        <v>84.216899999999995</v>
      </c>
      <c r="CF192" s="17">
        <v>270.8064</v>
      </c>
      <c r="CG192" s="17">
        <v>230.50489999999999</v>
      </c>
      <c r="CH192" s="18">
        <f>SUM(Table2[[#This Row],[Indirect and Induced Through FY17]:[Indirect and Induced FY18 and After]])</f>
        <v>501.31129999999996</v>
      </c>
      <c r="CI192" s="17">
        <v>235.7825</v>
      </c>
      <c r="CJ192" s="17">
        <v>757.30679999999995</v>
      </c>
      <c r="CK192" s="17">
        <v>645.34590000000003</v>
      </c>
      <c r="CL192" s="18">
        <f>SUM(Table2[[#This Row],[TOTAL Income Consumption Use Taxes Through FY17]:[TOTAL Income Consumption Use Taxes FY18 and After]])</f>
        <v>1402.6527000000001</v>
      </c>
      <c r="CM192" s="17">
        <v>0</v>
      </c>
      <c r="CN192" s="17">
        <v>0</v>
      </c>
      <c r="CO192" s="17">
        <v>0</v>
      </c>
      <c r="CP192" s="18">
        <f>SUM(Table2[[#This Row],[Assistance Provided Through FY17]:[Assistance Provided FY18 and After]])</f>
        <v>0</v>
      </c>
      <c r="CQ192" s="17">
        <v>0</v>
      </c>
      <c r="CR192" s="17">
        <v>0</v>
      </c>
      <c r="CS192" s="17">
        <v>0</v>
      </c>
      <c r="CT192" s="18">
        <f>SUM(Table2[[#This Row],[Recapture Cancellation Reduction Amount Through FY17]:[Recapture Cancellation Reduction Amount FY18 and After]])</f>
        <v>0</v>
      </c>
      <c r="CU192" s="17">
        <v>0</v>
      </c>
      <c r="CV192" s="17">
        <v>0</v>
      </c>
      <c r="CW192" s="17">
        <v>0</v>
      </c>
      <c r="CX192" s="18">
        <f>SUM(Table2[[#This Row],[Penalty Paid Through FY17]:[Penalty Paid FY18 and After]])</f>
        <v>0</v>
      </c>
      <c r="CY192" s="17">
        <v>0</v>
      </c>
      <c r="CZ192" s="17">
        <v>0</v>
      </c>
      <c r="DA192" s="17">
        <v>0</v>
      </c>
      <c r="DB192" s="18">
        <f>SUM(Table2[[#This Row],[TOTAL Assistance Net of Recapture Penalties Through FY17]:[TOTAL Assistance Net of Recapture Penalties FY18 and After]])</f>
        <v>0</v>
      </c>
      <c r="DC192" s="17">
        <v>5799.9081999999999</v>
      </c>
      <c r="DD192" s="17">
        <v>22530.3246</v>
      </c>
      <c r="DE192" s="17">
        <v>15874.5766</v>
      </c>
      <c r="DF192" s="18">
        <f>SUM(Table2[[#This Row],[Company Direct Tax Revenue Before Assistance Through FY17]:[Company Direct Tax Revenue Before Assistance FY18 and After]])</f>
        <v>38404.9012</v>
      </c>
      <c r="DG192" s="17">
        <v>160.46029999999999</v>
      </c>
      <c r="DH192" s="17">
        <v>508.44119999999998</v>
      </c>
      <c r="DI192" s="17">
        <v>439.1859</v>
      </c>
      <c r="DJ192" s="18">
        <f>SUM(Table2[[#This Row],[Indirect and Induced Tax Revenues Through FY17]:[Indirect and Induced Tax Revenues FY18 and After]])</f>
        <v>947.62709999999993</v>
      </c>
      <c r="DK192" s="17">
        <v>5960.3684999999996</v>
      </c>
      <c r="DL192" s="17">
        <v>23038.765800000001</v>
      </c>
      <c r="DM192" s="17">
        <v>16313.762500000001</v>
      </c>
      <c r="DN192" s="17">
        <f>SUM(Table2[[#This Row],[TOTAL Tax Revenues Before Assistance Through FY17]:[TOTAL Tax Revenues Before Assistance FY18 and After]])</f>
        <v>39352.528300000005</v>
      </c>
      <c r="DO192" s="17">
        <v>5960.3684999999996</v>
      </c>
      <c r="DP192" s="17">
        <v>23038.765800000001</v>
      </c>
      <c r="DQ192" s="17">
        <v>16313.762500000001</v>
      </c>
      <c r="DR192" s="20">
        <f>SUM(Table2[[#This Row],[TOTAL Tax Revenues Net of Assistance Recapture and Penalty Through FY17]:[TOTAL Tax Revenues Net of Assistance Recapture and Penalty FY18 and After]])</f>
        <v>39352.528300000005</v>
      </c>
      <c r="DS192" s="20">
        <v>0</v>
      </c>
      <c r="DT192" s="20">
        <v>0</v>
      </c>
      <c r="DU192" s="20">
        <v>3.5</v>
      </c>
      <c r="DV192" s="20">
        <v>0</v>
      </c>
      <c r="DW192" s="15">
        <v>0</v>
      </c>
      <c r="DX192" s="15">
        <v>0</v>
      </c>
      <c r="DY192" s="15">
        <v>0</v>
      </c>
      <c r="DZ192" s="15">
        <v>14</v>
      </c>
      <c r="EA192" s="15">
        <v>0</v>
      </c>
      <c r="EB192" s="15">
        <v>0</v>
      </c>
      <c r="EC192" s="15">
        <v>0</v>
      </c>
      <c r="ED192" s="15">
        <v>14</v>
      </c>
      <c r="EE192" s="15">
        <v>0</v>
      </c>
      <c r="EF192" s="15">
        <v>0</v>
      </c>
      <c r="EG192" s="15">
        <v>0</v>
      </c>
      <c r="EH192" s="15">
        <v>100</v>
      </c>
      <c r="EI192" s="15">
        <f>SUM(Table2[[#This Row],[Total Industrial Employees FY17]:[Total Other Employees FY17]])</f>
        <v>14</v>
      </c>
      <c r="EJ192" s="15">
        <f>SUM(Table2[[#This Row],[Number of Industrial Employees Earning More than Living Wage FY17]:[Number of Other Employees Earning More than Living Wage FY17]])</f>
        <v>14</v>
      </c>
      <c r="EK192" s="15">
        <v>100</v>
      </c>
    </row>
    <row r="193" spans="1:141" x14ac:dyDescent="0.2">
      <c r="A193" s="6">
        <v>93865</v>
      </c>
      <c r="B193" s="6" t="s">
        <v>651</v>
      </c>
      <c r="C193" s="7" t="s">
        <v>652</v>
      </c>
      <c r="D193" s="7" t="s">
        <v>6</v>
      </c>
      <c r="E193" s="33">
        <v>17</v>
      </c>
      <c r="F193" s="8" t="s">
        <v>1964</v>
      </c>
      <c r="G193" s="41" t="s">
        <v>2267</v>
      </c>
      <c r="H193" s="35">
        <v>469000</v>
      </c>
      <c r="I193" s="35">
        <v>237000</v>
      </c>
      <c r="J193" s="39" t="s">
        <v>3195</v>
      </c>
      <c r="K193" s="11" t="s">
        <v>2453</v>
      </c>
      <c r="L193" s="13" t="s">
        <v>2890</v>
      </c>
      <c r="M193" s="13" t="s">
        <v>2873</v>
      </c>
      <c r="N193" s="23">
        <v>12600000</v>
      </c>
      <c r="O193" s="6" t="s">
        <v>2527</v>
      </c>
      <c r="P193" s="15">
        <v>46</v>
      </c>
      <c r="Q193" s="15">
        <v>0</v>
      </c>
      <c r="R193" s="15">
        <v>265</v>
      </c>
      <c r="S193" s="15">
        <v>0</v>
      </c>
      <c r="T193" s="15">
        <v>0</v>
      </c>
      <c r="U193" s="15">
        <v>311</v>
      </c>
      <c r="V193" s="15">
        <v>288</v>
      </c>
      <c r="W193" s="15">
        <v>0</v>
      </c>
      <c r="X193" s="15">
        <v>0</v>
      </c>
      <c r="Y193" s="15">
        <v>0</v>
      </c>
      <c r="Z193" s="15">
        <v>86</v>
      </c>
      <c r="AA193" s="15">
        <v>92</v>
      </c>
      <c r="AB193" s="15">
        <v>22</v>
      </c>
      <c r="AC193" s="15">
        <v>45</v>
      </c>
      <c r="AD193" s="15">
        <v>13</v>
      </c>
      <c r="AE193" s="15">
        <v>15</v>
      </c>
      <c r="AF193" s="15">
        <v>92</v>
      </c>
      <c r="AG193" s="15" t="s">
        <v>1860</v>
      </c>
      <c r="AH193" s="15" t="s">
        <v>1861</v>
      </c>
      <c r="AI193" s="17">
        <v>127.31399999999999</v>
      </c>
      <c r="AJ193" s="17">
        <v>576.39359999999999</v>
      </c>
      <c r="AK193" s="17">
        <v>1648.1939</v>
      </c>
      <c r="AL193" s="17">
        <f>SUM(Table2[[#This Row],[Company Direct Land Through FY17]:[Company Direct Land FY18 and After]])</f>
        <v>2224.5875000000001</v>
      </c>
      <c r="AM193" s="17">
        <v>251.1558</v>
      </c>
      <c r="AN193" s="17">
        <v>1081.9921999999999</v>
      </c>
      <c r="AO193" s="17">
        <v>3251.4342999999999</v>
      </c>
      <c r="AP193" s="18">
        <f>SUM(Table2[[#This Row],[Company Direct Building Through FY17]:[Company Direct Building FY18 and After]])</f>
        <v>4333.4264999999996</v>
      </c>
      <c r="AQ193" s="17">
        <v>0</v>
      </c>
      <c r="AR193" s="17">
        <v>0</v>
      </c>
      <c r="AS193" s="17">
        <v>0</v>
      </c>
      <c r="AT193" s="18">
        <f>SUM(Table2[[#This Row],[Mortgage Recording Tax Through FY17]:[Mortgage Recording Tax FY18 and After]])</f>
        <v>0</v>
      </c>
      <c r="AU193" s="17">
        <v>141.83699999999999</v>
      </c>
      <c r="AV193" s="17">
        <v>351.60759999999999</v>
      </c>
      <c r="AW193" s="17">
        <v>1836.2047</v>
      </c>
      <c r="AX193" s="18">
        <f>SUM(Table2[[#This Row],[Pilot Savings Through FY17]:[Pilot Savings FY18 and After]])</f>
        <v>2187.8123000000001</v>
      </c>
      <c r="AY193" s="17">
        <v>0</v>
      </c>
      <c r="AZ193" s="17">
        <v>0</v>
      </c>
      <c r="BA193" s="17">
        <v>0</v>
      </c>
      <c r="BB193" s="18">
        <f>SUM(Table2[[#This Row],[Mortgage Recording Tax Exemption Through FY17]:[Mortgage Recording Tax Exemption FY18 and After]])</f>
        <v>0</v>
      </c>
      <c r="BC193" s="17">
        <v>383.20519999999999</v>
      </c>
      <c r="BD193" s="17">
        <v>969.08429999999998</v>
      </c>
      <c r="BE193" s="17">
        <v>4960.9309000000003</v>
      </c>
      <c r="BF193" s="18">
        <f>SUM(Table2[[#This Row],[Indirect and Induced Land Through FY17]:[Indirect and Induced Land FY18 and After]])</f>
        <v>5930.0151999999998</v>
      </c>
      <c r="BG193" s="17">
        <v>711.66679999999997</v>
      </c>
      <c r="BH193" s="17">
        <v>1799.7276999999999</v>
      </c>
      <c r="BI193" s="17">
        <v>9213.1561999999994</v>
      </c>
      <c r="BJ193" s="18">
        <f>SUM(Table2[[#This Row],[Indirect and Induced Building Through FY17]:[Indirect and Induced Building FY18 and After]])</f>
        <v>11012.883899999999</v>
      </c>
      <c r="BK193" s="17">
        <v>1331.5047999999999</v>
      </c>
      <c r="BL193" s="17">
        <v>4075.5902000000001</v>
      </c>
      <c r="BM193" s="17">
        <v>17237.510600000001</v>
      </c>
      <c r="BN193" s="18">
        <f>SUM(Table2[[#This Row],[TOTAL Real Property Related Taxes Through FY17]:[TOTAL Real Property Related Taxes FY18 and After]])</f>
        <v>21313.1008</v>
      </c>
      <c r="BO193" s="17">
        <v>3746.2813999999998</v>
      </c>
      <c r="BP193" s="17">
        <v>9582.8017</v>
      </c>
      <c r="BQ193" s="17">
        <v>48498.930200000003</v>
      </c>
      <c r="BR193" s="18">
        <f>SUM(Table2[[#This Row],[Company Direct Through FY17]:[Company Direct FY18 and After]])</f>
        <v>58081.731899999999</v>
      </c>
      <c r="BS193" s="17">
        <v>0</v>
      </c>
      <c r="BT193" s="17">
        <v>324.00850000000003</v>
      </c>
      <c r="BU193" s="17">
        <v>0</v>
      </c>
      <c r="BV193" s="18">
        <f>SUM(Table2[[#This Row],[Sales Tax Exemption Through FY17]:[Sales Tax Exemption FY18 and After]])</f>
        <v>324.00850000000003</v>
      </c>
      <c r="BW193" s="17">
        <v>0</v>
      </c>
      <c r="BX193" s="17">
        <v>0</v>
      </c>
      <c r="BY193" s="17">
        <v>0</v>
      </c>
      <c r="BZ193" s="17">
        <f>SUM(Table2[[#This Row],[Energy Tax Savings Through FY17]:[Energy Tax Savings FY18 and After]])</f>
        <v>0</v>
      </c>
      <c r="CA193" s="17">
        <v>0</v>
      </c>
      <c r="CB193" s="17">
        <v>0</v>
      </c>
      <c r="CC193" s="17">
        <v>0</v>
      </c>
      <c r="CD193" s="18">
        <f>SUM(Table2[[#This Row],[Tax Exempt Bond Savings Through FY17]:[Tax Exempt Bond Savings FY18 and After]])</f>
        <v>0</v>
      </c>
      <c r="CE193" s="17">
        <v>1209.3723</v>
      </c>
      <c r="CF193" s="17">
        <v>3091.7689</v>
      </c>
      <c r="CG193" s="17">
        <v>15656.395200000001</v>
      </c>
      <c r="CH193" s="18">
        <f>SUM(Table2[[#This Row],[Indirect and Induced Through FY17]:[Indirect and Induced FY18 and After]])</f>
        <v>18748.164100000002</v>
      </c>
      <c r="CI193" s="17">
        <v>4955.6536999999998</v>
      </c>
      <c r="CJ193" s="17">
        <v>12350.562099999999</v>
      </c>
      <c r="CK193" s="17">
        <v>64155.325400000002</v>
      </c>
      <c r="CL193" s="18">
        <f>SUM(Table2[[#This Row],[TOTAL Income Consumption Use Taxes Through FY17]:[TOTAL Income Consumption Use Taxes FY18 and After]])</f>
        <v>76505.887499999997</v>
      </c>
      <c r="CM193" s="17">
        <v>141.83699999999999</v>
      </c>
      <c r="CN193" s="17">
        <v>675.61609999999996</v>
      </c>
      <c r="CO193" s="17">
        <v>1836.2047</v>
      </c>
      <c r="CP193" s="18">
        <f>SUM(Table2[[#This Row],[Assistance Provided Through FY17]:[Assistance Provided FY18 and After]])</f>
        <v>2511.8208</v>
      </c>
      <c r="CQ193" s="17">
        <v>0</v>
      </c>
      <c r="CR193" s="17">
        <v>0</v>
      </c>
      <c r="CS193" s="17">
        <v>0</v>
      </c>
      <c r="CT193" s="18">
        <f>SUM(Table2[[#This Row],[Recapture Cancellation Reduction Amount Through FY17]:[Recapture Cancellation Reduction Amount FY18 and After]])</f>
        <v>0</v>
      </c>
      <c r="CU193" s="17">
        <v>0</v>
      </c>
      <c r="CV193" s="17">
        <v>0</v>
      </c>
      <c r="CW193" s="17">
        <v>0</v>
      </c>
      <c r="CX193" s="18">
        <f>SUM(Table2[[#This Row],[Penalty Paid Through FY17]:[Penalty Paid FY18 and After]])</f>
        <v>0</v>
      </c>
      <c r="CY193" s="17">
        <v>141.83699999999999</v>
      </c>
      <c r="CZ193" s="17">
        <v>675.61609999999996</v>
      </c>
      <c r="DA193" s="17">
        <v>1836.2047</v>
      </c>
      <c r="DB193" s="18">
        <f>SUM(Table2[[#This Row],[TOTAL Assistance Net of Recapture Penalties Through FY17]:[TOTAL Assistance Net of Recapture Penalties FY18 and After]])</f>
        <v>2511.8208</v>
      </c>
      <c r="DC193" s="17">
        <v>4124.7511999999997</v>
      </c>
      <c r="DD193" s="17">
        <v>11241.1875</v>
      </c>
      <c r="DE193" s="17">
        <v>53398.558400000002</v>
      </c>
      <c r="DF193" s="18">
        <f>SUM(Table2[[#This Row],[Company Direct Tax Revenue Before Assistance Through FY17]:[Company Direct Tax Revenue Before Assistance FY18 and After]])</f>
        <v>64639.745900000002</v>
      </c>
      <c r="DG193" s="17">
        <v>2304.2442999999998</v>
      </c>
      <c r="DH193" s="17">
        <v>5860.5808999999999</v>
      </c>
      <c r="DI193" s="17">
        <v>29830.4823</v>
      </c>
      <c r="DJ193" s="18">
        <f>SUM(Table2[[#This Row],[Indirect and Induced Tax Revenues Through FY17]:[Indirect and Induced Tax Revenues FY18 and After]])</f>
        <v>35691.063199999997</v>
      </c>
      <c r="DK193" s="17">
        <v>6428.9955</v>
      </c>
      <c r="DL193" s="17">
        <v>17101.768400000001</v>
      </c>
      <c r="DM193" s="17">
        <v>83229.040699999998</v>
      </c>
      <c r="DN193" s="17">
        <f>SUM(Table2[[#This Row],[TOTAL Tax Revenues Before Assistance Through FY17]:[TOTAL Tax Revenues Before Assistance FY18 and After]])</f>
        <v>100330.8091</v>
      </c>
      <c r="DO193" s="17">
        <v>6287.1584999999995</v>
      </c>
      <c r="DP193" s="17">
        <v>16426.152300000002</v>
      </c>
      <c r="DQ193" s="17">
        <v>81392.835999999996</v>
      </c>
      <c r="DR193" s="20">
        <f>SUM(Table2[[#This Row],[TOTAL Tax Revenues Net of Assistance Recapture and Penalty Through FY17]:[TOTAL Tax Revenues Net of Assistance Recapture and Penalty FY18 and After]])</f>
        <v>97818.988299999997</v>
      </c>
      <c r="DS193" s="20">
        <v>0</v>
      </c>
      <c r="DT193" s="20">
        <v>0</v>
      </c>
      <c r="DU193" s="20">
        <v>0</v>
      </c>
      <c r="DV193" s="20">
        <v>0</v>
      </c>
      <c r="DW193" s="15">
        <v>311</v>
      </c>
      <c r="DX193" s="15">
        <v>0</v>
      </c>
      <c r="DY193" s="15">
        <v>0</v>
      </c>
      <c r="DZ193" s="15">
        <v>0</v>
      </c>
      <c r="EA193" s="15">
        <v>242</v>
      </c>
      <c r="EB193" s="15">
        <v>0</v>
      </c>
      <c r="EC193" s="15">
        <v>0</v>
      </c>
      <c r="ED193" s="15">
        <v>0</v>
      </c>
      <c r="EE193" s="15">
        <v>77.81</v>
      </c>
      <c r="EF193" s="15">
        <v>0</v>
      </c>
      <c r="EG193" s="15">
        <v>0</v>
      </c>
      <c r="EH193" s="15">
        <v>0</v>
      </c>
      <c r="EI193" s="15">
        <f>SUM(Table2[[#This Row],[Total Industrial Employees FY17]:[Total Other Employees FY17]])</f>
        <v>311</v>
      </c>
      <c r="EJ193" s="15">
        <f>SUM(Table2[[#This Row],[Number of Industrial Employees Earning More than Living Wage FY17]:[Number of Other Employees Earning More than Living Wage FY17]])</f>
        <v>242</v>
      </c>
      <c r="EK193" s="15">
        <v>77.813504823151121</v>
      </c>
    </row>
    <row r="194" spans="1:141" x14ac:dyDescent="0.2">
      <c r="A194" s="6">
        <v>93976</v>
      </c>
      <c r="B194" s="6" t="s">
        <v>739</v>
      </c>
      <c r="C194" s="7" t="s">
        <v>740</v>
      </c>
      <c r="D194" s="7" t="s">
        <v>9</v>
      </c>
      <c r="E194" s="33">
        <v>38</v>
      </c>
      <c r="F194" s="8" t="s">
        <v>2351</v>
      </c>
      <c r="G194" s="41" t="s">
        <v>1896</v>
      </c>
      <c r="H194" s="35">
        <v>5000</v>
      </c>
      <c r="I194" s="35">
        <v>4501</v>
      </c>
      <c r="J194" s="39" t="s">
        <v>3351</v>
      </c>
      <c r="K194" s="11" t="s">
        <v>2453</v>
      </c>
      <c r="L194" s="13" t="s">
        <v>3008</v>
      </c>
      <c r="M194" s="13" t="s">
        <v>2865</v>
      </c>
      <c r="N194" s="23">
        <v>1550000</v>
      </c>
      <c r="O194" s="6" t="s">
        <v>2458</v>
      </c>
      <c r="P194" s="15">
        <v>0</v>
      </c>
      <c r="Q194" s="15">
        <v>0</v>
      </c>
      <c r="R194" s="15">
        <v>9</v>
      </c>
      <c r="S194" s="15">
        <v>5</v>
      </c>
      <c r="T194" s="15">
        <v>0</v>
      </c>
      <c r="U194" s="15">
        <v>14</v>
      </c>
      <c r="V194" s="15">
        <v>14</v>
      </c>
      <c r="W194" s="15">
        <v>14</v>
      </c>
      <c r="X194" s="15">
        <v>0</v>
      </c>
      <c r="Y194" s="15">
        <v>0</v>
      </c>
      <c r="Z194" s="15">
        <v>6</v>
      </c>
      <c r="AA194" s="15">
        <v>100</v>
      </c>
      <c r="AB194" s="15">
        <v>0</v>
      </c>
      <c r="AC194" s="15">
        <v>0</v>
      </c>
      <c r="AD194" s="15">
        <v>0</v>
      </c>
      <c r="AE194" s="15">
        <v>0</v>
      </c>
      <c r="AF194" s="15">
        <v>100</v>
      </c>
      <c r="AG194" s="15" t="s">
        <v>1861</v>
      </c>
      <c r="AH194" s="15" t="s">
        <v>1861</v>
      </c>
      <c r="AI194" s="17">
        <v>4.6917999999999997</v>
      </c>
      <c r="AJ194" s="17">
        <v>28.891500000000001</v>
      </c>
      <c r="AK194" s="17">
        <v>60.082799999999999</v>
      </c>
      <c r="AL194" s="17">
        <f>SUM(Table2[[#This Row],[Company Direct Land Through FY17]:[Company Direct Land FY18 and After]])</f>
        <v>88.974299999999999</v>
      </c>
      <c r="AM194" s="17">
        <v>16.119399999999999</v>
      </c>
      <c r="AN194" s="17">
        <v>59.830100000000002</v>
      </c>
      <c r="AO194" s="17">
        <v>206.4265</v>
      </c>
      <c r="AP194" s="18">
        <f>SUM(Table2[[#This Row],[Company Direct Building Through FY17]:[Company Direct Building FY18 and After]])</f>
        <v>266.25659999999999</v>
      </c>
      <c r="AQ194" s="17">
        <v>0</v>
      </c>
      <c r="AR194" s="17">
        <v>21.0974</v>
      </c>
      <c r="AS194" s="17">
        <v>0</v>
      </c>
      <c r="AT194" s="18">
        <f>SUM(Table2[[#This Row],[Mortgage Recording Tax Through FY17]:[Mortgage Recording Tax FY18 and After]])</f>
        <v>21.0974</v>
      </c>
      <c r="AU194" s="17">
        <v>6.2561</v>
      </c>
      <c r="AV194" s="17">
        <v>10.4316</v>
      </c>
      <c r="AW194" s="17">
        <v>80.117599999999996</v>
      </c>
      <c r="AX194" s="18">
        <f>SUM(Table2[[#This Row],[Pilot Savings Through FY17]:[Pilot Savings FY18 and After]])</f>
        <v>90.549199999999999</v>
      </c>
      <c r="AY194" s="17">
        <v>0</v>
      </c>
      <c r="AZ194" s="17">
        <v>21.0974</v>
      </c>
      <c r="BA194" s="17">
        <v>0</v>
      </c>
      <c r="BB194" s="18">
        <f>SUM(Table2[[#This Row],[Mortgage Recording Tax Exemption Through FY17]:[Mortgage Recording Tax Exemption FY18 and After]])</f>
        <v>21.0974</v>
      </c>
      <c r="BC194" s="17">
        <v>28.183399999999999</v>
      </c>
      <c r="BD194" s="17">
        <v>99.299400000000006</v>
      </c>
      <c r="BE194" s="17">
        <v>173.75409999999999</v>
      </c>
      <c r="BF194" s="18">
        <f>SUM(Table2[[#This Row],[Indirect and Induced Land Through FY17]:[Indirect and Induced Land FY18 and After]])</f>
        <v>273.05349999999999</v>
      </c>
      <c r="BG194" s="17">
        <v>52.340699999999998</v>
      </c>
      <c r="BH194" s="17">
        <v>184.41329999999999</v>
      </c>
      <c r="BI194" s="17">
        <v>322.68549999999999</v>
      </c>
      <c r="BJ194" s="18">
        <f>SUM(Table2[[#This Row],[Indirect and Induced Building Through FY17]:[Indirect and Induced Building FY18 and After]])</f>
        <v>507.09879999999998</v>
      </c>
      <c r="BK194" s="17">
        <v>95.0792</v>
      </c>
      <c r="BL194" s="17">
        <v>362.0027</v>
      </c>
      <c r="BM194" s="17">
        <v>682.83130000000006</v>
      </c>
      <c r="BN194" s="18">
        <f>SUM(Table2[[#This Row],[TOTAL Real Property Related Taxes Through FY17]:[TOTAL Real Property Related Taxes FY18 and After]])</f>
        <v>1044.8340000000001</v>
      </c>
      <c r="BO194" s="17">
        <v>255.7526</v>
      </c>
      <c r="BP194" s="17">
        <v>906.23239999999998</v>
      </c>
      <c r="BQ194" s="17">
        <v>2056.0866000000001</v>
      </c>
      <c r="BR194" s="18">
        <f>SUM(Table2[[#This Row],[Company Direct Through FY17]:[Company Direct FY18 and After]])</f>
        <v>2962.319</v>
      </c>
      <c r="BS194" s="17">
        <v>0</v>
      </c>
      <c r="BT194" s="17">
        <v>0</v>
      </c>
      <c r="BU194" s="17">
        <v>0</v>
      </c>
      <c r="BV194" s="18">
        <f>SUM(Table2[[#This Row],[Sales Tax Exemption Through FY17]:[Sales Tax Exemption FY18 and After]])</f>
        <v>0</v>
      </c>
      <c r="BW194" s="17">
        <v>0</v>
      </c>
      <c r="BX194" s="17">
        <v>0</v>
      </c>
      <c r="BY194" s="17">
        <v>0</v>
      </c>
      <c r="BZ194" s="17">
        <f>SUM(Table2[[#This Row],[Energy Tax Savings Through FY17]:[Energy Tax Savings FY18 and After]])</f>
        <v>0</v>
      </c>
      <c r="CA194" s="17">
        <v>0</v>
      </c>
      <c r="CB194" s="17">
        <v>0</v>
      </c>
      <c r="CC194" s="17">
        <v>0</v>
      </c>
      <c r="CD194" s="18">
        <f>SUM(Table2[[#This Row],[Tax Exempt Bond Savings Through FY17]:[Tax Exempt Bond Savings FY18 and After]])</f>
        <v>0</v>
      </c>
      <c r="CE194" s="17">
        <v>96.475499999999997</v>
      </c>
      <c r="CF194" s="17">
        <v>342.94389999999999</v>
      </c>
      <c r="CG194" s="17">
        <v>1235.4725000000001</v>
      </c>
      <c r="CH194" s="18">
        <f>SUM(Table2[[#This Row],[Indirect and Induced Through FY17]:[Indirect and Induced FY18 and After]])</f>
        <v>1578.4164000000001</v>
      </c>
      <c r="CI194" s="17">
        <v>352.22809999999998</v>
      </c>
      <c r="CJ194" s="17">
        <v>1249.1763000000001</v>
      </c>
      <c r="CK194" s="17">
        <v>3291.5590999999999</v>
      </c>
      <c r="CL194" s="18">
        <f>SUM(Table2[[#This Row],[TOTAL Income Consumption Use Taxes Through FY17]:[TOTAL Income Consumption Use Taxes FY18 and After]])</f>
        <v>4540.7353999999996</v>
      </c>
      <c r="CM194" s="17">
        <v>6.2561</v>
      </c>
      <c r="CN194" s="17">
        <v>31.529</v>
      </c>
      <c r="CO194" s="17">
        <v>80.117599999999996</v>
      </c>
      <c r="CP194" s="18">
        <f>SUM(Table2[[#This Row],[Assistance Provided Through FY17]:[Assistance Provided FY18 and After]])</f>
        <v>111.64659999999999</v>
      </c>
      <c r="CQ194" s="17">
        <v>0</v>
      </c>
      <c r="CR194" s="17">
        <v>0</v>
      </c>
      <c r="CS194" s="17">
        <v>0</v>
      </c>
      <c r="CT194" s="18">
        <f>SUM(Table2[[#This Row],[Recapture Cancellation Reduction Amount Through FY17]:[Recapture Cancellation Reduction Amount FY18 and After]])</f>
        <v>0</v>
      </c>
      <c r="CU194" s="17">
        <v>0</v>
      </c>
      <c r="CV194" s="17">
        <v>0</v>
      </c>
      <c r="CW194" s="17">
        <v>0</v>
      </c>
      <c r="CX194" s="18">
        <f>SUM(Table2[[#This Row],[Penalty Paid Through FY17]:[Penalty Paid FY18 and After]])</f>
        <v>0</v>
      </c>
      <c r="CY194" s="17">
        <v>6.2561</v>
      </c>
      <c r="CZ194" s="17">
        <v>31.529</v>
      </c>
      <c r="DA194" s="17">
        <v>80.117599999999996</v>
      </c>
      <c r="DB194" s="18">
        <f>SUM(Table2[[#This Row],[TOTAL Assistance Net of Recapture Penalties Through FY17]:[TOTAL Assistance Net of Recapture Penalties FY18 and After]])</f>
        <v>111.64659999999999</v>
      </c>
      <c r="DC194" s="17">
        <v>276.56380000000001</v>
      </c>
      <c r="DD194" s="17">
        <v>1016.0513999999999</v>
      </c>
      <c r="DE194" s="17">
        <v>2322.5958999999998</v>
      </c>
      <c r="DF194" s="18">
        <f>SUM(Table2[[#This Row],[Company Direct Tax Revenue Before Assistance Through FY17]:[Company Direct Tax Revenue Before Assistance FY18 and After]])</f>
        <v>3338.6472999999996</v>
      </c>
      <c r="DG194" s="17">
        <v>176.99959999999999</v>
      </c>
      <c r="DH194" s="17">
        <v>626.65660000000003</v>
      </c>
      <c r="DI194" s="17">
        <v>1731.9121</v>
      </c>
      <c r="DJ194" s="18">
        <f>SUM(Table2[[#This Row],[Indirect and Induced Tax Revenues Through FY17]:[Indirect and Induced Tax Revenues FY18 and After]])</f>
        <v>2358.5686999999998</v>
      </c>
      <c r="DK194" s="17">
        <v>453.5634</v>
      </c>
      <c r="DL194" s="17">
        <v>1642.7080000000001</v>
      </c>
      <c r="DM194" s="17">
        <v>4054.5079999999998</v>
      </c>
      <c r="DN194" s="17">
        <f>SUM(Table2[[#This Row],[TOTAL Tax Revenues Before Assistance Through FY17]:[TOTAL Tax Revenues Before Assistance FY18 and After]])</f>
        <v>5697.2160000000003</v>
      </c>
      <c r="DO194" s="17">
        <v>447.3073</v>
      </c>
      <c r="DP194" s="17">
        <v>1611.1790000000001</v>
      </c>
      <c r="DQ194" s="17">
        <v>3974.3904000000002</v>
      </c>
      <c r="DR194" s="20">
        <f>SUM(Table2[[#This Row],[TOTAL Tax Revenues Net of Assistance Recapture and Penalty Through FY17]:[TOTAL Tax Revenues Net of Assistance Recapture and Penalty FY18 and After]])</f>
        <v>5585.5694000000003</v>
      </c>
      <c r="DS194" s="20">
        <v>0</v>
      </c>
      <c r="DT194" s="20">
        <v>0</v>
      </c>
      <c r="DU194" s="20">
        <v>0</v>
      </c>
      <c r="DV194" s="20">
        <v>0</v>
      </c>
      <c r="DW194" s="15">
        <v>0</v>
      </c>
      <c r="DX194" s="15">
        <v>0</v>
      </c>
      <c r="DY194" s="15">
        <v>0</v>
      </c>
      <c r="DZ194" s="15">
        <v>0</v>
      </c>
      <c r="EA194" s="15">
        <v>0</v>
      </c>
      <c r="EB194" s="15">
        <v>0</v>
      </c>
      <c r="EC194" s="15">
        <v>0</v>
      </c>
      <c r="ED194" s="15">
        <v>0</v>
      </c>
      <c r="EE194" s="15">
        <v>0</v>
      </c>
      <c r="EF194" s="15">
        <v>0</v>
      </c>
      <c r="EG194" s="15">
        <v>0</v>
      </c>
      <c r="EH194" s="15">
        <v>0</v>
      </c>
      <c r="EI194" s="15">
        <f>SUM(Table2[[#This Row],[Total Industrial Employees FY17]:[Total Other Employees FY17]])</f>
        <v>0</v>
      </c>
      <c r="EJ194" s="15">
        <f>SUM(Table2[[#This Row],[Number of Industrial Employees Earning More than Living Wage FY17]:[Number of Other Employees Earning More than Living Wage FY17]])</f>
        <v>0</v>
      </c>
      <c r="EK194" s="15">
        <v>0</v>
      </c>
    </row>
    <row r="195" spans="1:141" x14ac:dyDescent="0.2">
      <c r="A195" s="6">
        <v>92961</v>
      </c>
      <c r="B195" s="6" t="s">
        <v>353</v>
      </c>
      <c r="C195" s="7" t="s">
        <v>354</v>
      </c>
      <c r="D195" s="7" t="s">
        <v>6</v>
      </c>
      <c r="E195" s="33">
        <v>15</v>
      </c>
      <c r="F195" s="8" t="s">
        <v>2099</v>
      </c>
      <c r="G195" s="41" t="s">
        <v>2100</v>
      </c>
      <c r="H195" s="35">
        <v>12500</v>
      </c>
      <c r="I195" s="35">
        <v>50000</v>
      </c>
      <c r="J195" s="39" t="s">
        <v>3283</v>
      </c>
      <c r="K195" s="11" t="s">
        <v>2519</v>
      </c>
      <c r="L195" s="13" t="s">
        <v>2677</v>
      </c>
      <c r="M195" s="13" t="s">
        <v>2685</v>
      </c>
      <c r="N195" s="23">
        <v>7240000</v>
      </c>
      <c r="O195" s="6" t="s">
        <v>2518</v>
      </c>
      <c r="P195" s="15">
        <v>0</v>
      </c>
      <c r="Q195" s="15">
        <v>0</v>
      </c>
      <c r="R195" s="15">
        <v>0</v>
      </c>
      <c r="S195" s="15">
        <v>0</v>
      </c>
      <c r="T195" s="15">
        <v>0</v>
      </c>
      <c r="U195" s="15">
        <v>0</v>
      </c>
      <c r="V195" s="15">
        <v>8</v>
      </c>
      <c r="W195" s="15">
        <v>0</v>
      </c>
      <c r="X195" s="15">
        <v>0</v>
      </c>
      <c r="Y195" s="15">
        <v>0</v>
      </c>
      <c r="Z195" s="15">
        <v>12</v>
      </c>
      <c r="AA195" s="15">
        <v>0</v>
      </c>
      <c r="AB195" s="15">
        <v>0</v>
      </c>
      <c r="AC195" s="15">
        <v>0</v>
      </c>
      <c r="AD195" s="15">
        <v>0</v>
      </c>
      <c r="AE195" s="15">
        <v>0</v>
      </c>
      <c r="AF195" s="15">
        <v>0</v>
      </c>
      <c r="AG195" s="15"/>
      <c r="AH195" s="15"/>
      <c r="AI195" s="17">
        <v>0</v>
      </c>
      <c r="AJ195" s="17">
        <v>0</v>
      </c>
      <c r="AK195" s="17">
        <v>0</v>
      </c>
      <c r="AL195" s="17">
        <f>SUM(Table2[[#This Row],[Company Direct Land Through FY17]:[Company Direct Land FY18 and After]])</f>
        <v>0</v>
      </c>
      <c r="AM195" s="17">
        <v>0</v>
      </c>
      <c r="AN195" s="17">
        <v>0</v>
      </c>
      <c r="AO195" s="17">
        <v>0</v>
      </c>
      <c r="AP195" s="18">
        <f>SUM(Table2[[#This Row],[Company Direct Building Through FY17]:[Company Direct Building FY18 and After]])</f>
        <v>0</v>
      </c>
      <c r="AQ195" s="17">
        <v>0</v>
      </c>
      <c r="AR195" s="17">
        <v>12.7026</v>
      </c>
      <c r="AS195" s="17">
        <v>0</v>
      </c>
      <c r="AT195" s="18">
        <f>SUM(Table2[[#This Row],[Mortgage Recording Tax Through FY17]:[Mortgage Recording Tax FY18 and After]])</f>
        <v>12.7026</v>
      </c>
      <c r="AU195" s="17">
        <v>0</v>
      </c>
      <c r="AV195" s="17">
        <v>0</v>
      </c>
      <c r="AW195" s="17">
        <v>0</v>
      </c>
      <c r="AX195" s="18">
        <f>SUM(Table2[[#This Row],[Pilot Savings Through FY17]:[Pilot Savings FY18 and After]])</f>
        <v>0</v>
      </c>
      <c r="AY195" s="17">
        <v>0</v>
      </c>
      <c r="AZ195" s="17">
        <v>12.7026</v>
      </c>
      <c r="BA195" s="17">
        <v>0</v>
      </c>
      <c r="BB195" s="18">
        <f>SUM(Table2[[#This Row],[Mortgage Recording Tax Exemption Through FY17]:[Mortgage Recording Tax Exemption FY18 and After]])</f>
        <v>12.7026</v>
      </c>
      <c r="BC195" s="17">
        <v>3.7837999999999998</v>
      </c>
      <c r="BD195" s="17">
        <v>216.35310000000001</v>
      </c>
      <c r="BE195" s="17">
        <v>19.390499999999999</v>
      </c>
      <c r="BF195" s="18">
        <f>SUM(Table2[[#This Row],[Indirect and Induced Land Through FY17]:[Indirect and Induced Land FY18 and After]])</f>
        <v>235.74360000000001</v>
      </c>
      <c r="BG195" s="17">
        <v>7.0270000000000001</v>
      </c>
      <c r="BH195" s="17">
        <v>401.79860000000002</v>
      </c>
      <c r="BI195" s="17">
        <v>36.010100000000001</v>
      </c>
      <c r="BJ195" s="18">
        <f>SUM(Table2[[#This Row],[Indirect and Induced Building Through FY17]:[Indirect and Induced Building FY18 and After]])</f>
        <v>437.80870000000004</v>
      </c>
      <c r="BK195" s="17">
        <v>10.8108</v>
      </c>
      <c r="BL195" s="17">
        <v>618.15170000000001</v>
      </c>
      <c r="BM195" s="17">
        <v>55.400599999999997</v>
      </c>
      <c r="BN195" s="18">
        <f>SUM(Table2[[#This Row],[TOTAL Real Property Related Taxes Through FY17]:[TOTAL Real Property Related Taxes FY18 and After]])</f>
        <v>673.55230000000006</v>
      </c>
      <c r="BO195" s="17">
        <v>10.1424</v>
      </c>
      <c r="BP195" s="17">
        <v>640.68759999999997</v>
      </c>
      <c r="BQ195" s="17">
        <v>51.975499999999997</v>
      </c>
      <c r="BR195" s="18">
        <f>SUM(Table2[[#This Row],[Company Direct Through FY17]:[Company Direct FY18 and After]])</f>
        <v>692.66309999999999</v>
      </c>
      <c r="BS195" s="17">
        <v>0</v>
      </c>
      <c r="BT195" s="17">
        <v>0</v>
      </c>
      <c r="BU195" s="17">
        <v>0</v>
      </c>
      <c r="BV195" s="18">
        <f>SUM(Table2[[#This Row],[Sales Tax Exemption Through FY17]:[Sales Tax Exemption FY18 and After]])</f>
        <v>0</v>
      </c>
      <c r="BW195" s="17">
        <v>0</v>
      </c>
      <c r="BX195" s="17">
        <v>0</v>
      </c>
      <c r="BY195" s="17">
        <v>0</v>
      </c>
      <c r="BZ195" s="17">
        <f>SUM(Table2[[#This Row],[Energy Tax Savings Through FY17]:[Energy Tax Savings FY18 and After]])</f>
        <v>0</v>
      </c>
      <c r="CA195" s="17">
        <v>8.5130999999999997</v>
      </c>
      <c r="CB195" s="17">
        <v>69.625100000000003</v>
      </c>
      <c r="CC195" s="17">
        <v>33.1494</v>
      </c>
      <c r="CD195" s="18">
        <f>SUM(Table2[[#This Row],[Tax Exempt Bond Savings Through FY17]:[Tax Exempt Bond Savings FY18 and After]])</f>
        <v>102.7745</v>
      </c>
      <c r="CE195" s="17">
        <v>11.9414</v>
      </c>
      <c r="CF195" s="17">
        <v>817.16719999999998</v>
      </c>
      <c r="CG195" s="17">
        <v>61.194699999999997</v>
      </c>
      <c r="CH195" s="18">
        <f>SUM(Table2[[#This Row],[Indirect and Induced Through FY17]:[Indirect and Induced FY18 and After]])</f>
        <v>878.36189999999999</v>
      </c>
      <c r="CI195" s="17">
        <v>13.5707</v>
      </c>
      <c r="CJ195" s="17">
        <v>1388.2297000000001</v>
      </c>
      <c r="CK195" s="17">
        <v>80.020799999999994</v>
      </c>
      <c r="CL195" s="18">
        <f>SUM(Table2[[#This Row],[TOTAL Income Consumption Use Taxes Through FY17]:[TOTAL Income Consumption Use Taxes FY18 and After]])</f>
        <v>1468.2505000000001</v>
      </c>
      <c r="CM195" s="17">
        <v>8.5130999999999997</v>
      </c>
      <c r="CN195" s="17">
        <v>82.327699999999993</v>
      </c>
      <c r="CO195" s="17">
        <v>33.1494</v>
      </c>
      <c r="CP195" s="18">
        <f>SUM(Table2[[#This Row],[Assistance Provided Through FY17]:[Assistance Provided FY18 and After]])</f>
        <v>115.47709999999999</v>
      </c>
      <c r="CQ195" s="17">
        <v>0</v>
      </c>
      <c r="CR195" s="17">
        <v>0</v>
      </c>
      <c r="CS195" s="17">
        <v>0</v>
      </c>
      <c r="CT195" s="18">
        <f>SUM(Table2[[#This Row],[Recapture Cancellation Reduction Amount Through FY17]:[Recapture Cancellation Reduction Amount FY18 and After]])</f>
        <v>0</v>
      </c>
      <c r="CU195" s="17">
        <v>0</v>
      </c>
      <c r="CV195" s="17">
        <v>0</v>
      </c>
      <c r="CW195" s="17">
        <v>0</v>
      </c>
      <c r="CX195" s="18">
        <f>SUM(Table2[[#This Row],[Penalty Paid Through FY17]:[Penalty Paid FY18 and After]])</f>
        <v>0</v>
      </c>
      <c r="CY195" s="17">
        <v>8.5130999999999997</v>
      </c>
      <c r="CZ195" s="17">
        <v>82.327699999999993</v>
      </c>
      <c r="DA195" s="17">
        <v>33.1494</v>
      </c>
      <c r="DB195" s="18">
        <f>SUM(Table2[[#This Row],[TOTAL Assistance Net of Recapture Penalties Through FY17]:[TOTAL Assistance Net of Recapture Penalties FY18 and After]])</f>
        <v>115.47709999999999</v>
      </c>
      <c r="DC195" s="17">
        <v>10.1424</v>
      </c>
      <c r="DD195" s="17">
        <v>653.39020000000005</v>
      </c>
      <c r="DE195" s="17">
        <v>51.975499999999997</v>
      </c>
      <c r="DF195" s="18">
        <f>SUM(Table2[[#This Row],[Company Direct Tax Revenue Before Assistance Through FY17]:[Company Direct Tax Revenue Before Assistance FY18 and After]])</f>
        <v>705.36570000000006</v>
      </c>
      <c r="DG195" s="17">
        <v>22.752199999999998</v>
      </c>
      <c r="DH195" s="17">
        <v>1435.3189</v>
      </c>
      <c r="DI195" s="17">
        <v>116.59529999999999</v>
      </c>
      <c r="DJ195" s="18">
        <f>SUM(Table2[[#This Row],[Indirect and Induced Tax Revenues Through FY17]:[Indirect and Induced Tax Revenues FY18 and After]])</f>
        <v>1551.9141999999999</v>
      </c>
      <c r="DK195" s="17">
        <v>32.894599999999997</v>
      </c>
      <c r="DL195" s="17">
        <v>2088.7091</v>
      </c>
      <c r="DM195" s="17">
        <v>168.57079999999999</v>
      </c>
      <c r="DN195" s="17">
        <f>SUM(Table2[[#This Row],[TOTAL Tax Revenues Before Assistance Through FY17]:[TOTAL Tax Revenues Before Assistance FY18 and After]])</f>
        <v>2257.2799</v>
      </c>
      <c r="DO195" s="17">
        <v>24.381499999999999</v>
      </c>
      <c r="DP195" s="17">
        <v>2006.3814</v>
      </c>
      <c r="DQ195" s="17">
        <v>135.42140000000001</v>
      </c>
      <c r="DR195" s="20">
        <f>SUM(Table2[[#This Row],[TOTAL Tax Revenues Net of Assistance Recapture and Penalty Through FY17]:[TOTAL Tax Revenues Net of Assistance Recapture and Penalty FY18 and After]])</f>
        <v>2141.8027999999999</v>
      </c>
      <c r="DS195" s="20">
        <v>0</v>
      </c>
      <c r="DT195" s="20">
        <v>0</v>
      </c>
      <c r="DU195" s="20">
        <v>0</v>
      </c>
      <c r="DV195" s="20">
        <v>0</v>
      </c>
      <c r="DW195" s="15">
        <v>0</v>
      </c>
      <c r="DX195" s="15">
        <v>0</v>
      </c>
      <c r="DY195" s="15">
        <v>0</v>
      </c>
      <c r="DZ195" s="15">
        <v>0</v>
      </c>
      <c r="EA195" s="15">
        <v>0</v>
      </c>
      <c r="EB195" s="15">
        <v>0</v>
      </c>
      <c r="EC195" s="15">
        <v>0</v>
      </c>
      <c r="ED195" s="15">
        <v>0</v>
      </c>
      <c r="EE195" s="15">
        <v>0</v>
      </c>
      <c r="EF195" s="15">
        <v>0</v>
      </c>
      <c r="EG195" s="15">
        <v>0</v>
      </c>
      <c r="EH195" s="15">
        <v>0</v>
      </c>
      <c r="EI195" s="15">
        <v>0</v>
      </c>
      <c r="EJ195" s="15">
        <v>0</v>
      </c>
      <c r="EK195" s="15">
        <v>0</v>
      </c>
    </row>
    <row r="196" spans="1:141" x14ac:dyDescent="0.2">
      <c r="A196" s="6">
        <v>94094</v>
      </c>
      <c r="B196" s="6" t="s">
        <v>1610</v>
      </c>
      <c r="C196" s="7" t="s">
        <v>1652</v>
      </c>
      <c r="D196" s="7" t="s">
        <v>12</v>
      </c>
      <c r="E196" s="33">
        <v>26</v>
      </c>
      <c r="F196" s="8" t="s">
        <v>2193</v>
      </c>
      <c r="G196" s="41" t="s">
        <v>2180</v>
      </c>
      <c r="H196" s="35">
        <v>8720</v>
      </c>
      <c r="I196" s="35">
        <v>20000</v>
      </c>
      <c r="J196" s="39" t="s">
        <v>3367</v>
      </c>
      <c r="K196" s="11" t="s">
        <v>2453</v>
      </c>
      <c r="L196" s="13" t="s">
        <v>3114</v>
      </c>
      <c r="M196" s="13" t="s">
        <v>3053</v>
      </c>
      <c r="N196" s="23">
        <v>4575000</v>
      </c>
      <c r="O196" s="6" t="s">
        <v>2458</v>
      </c>
      <c r="P196" s="15">
        <v>1</v>
      </c>
      <c r="Q196" s="15">
        <v>0</v>
      </c>
      <c r="R196" s="15">
        <v>49</v>
      </c>
      <c r="S196" s="15">
        <v>0</v>
      </c>
      <c r="T196" s="15">
        <v>0</v>
      </c>
      <c r="U196" s="15">
        <v>50</v>
      </c>
      <c r="V196" s="15">
        <v>49</v>
      </c>
      <c r="W196" s="15">
        <v>0</v>
      </c>
      <c r="X196" s="15">
        <v>0</v>
      </c>
      <c r="Y196" s="15">
        <v>8</v>
      </c>
      <c r="Z196" s="15">
        <v>2</v>
      </c>
      <c r="AA196" s="15">
        <v>25</v>
      </c>
      <c r="AB196" s="15">
        <v>0</v>
      </c>
      <c r="AC196" s="15">
        <v>0</v>
      </c>
      <c r="AD196" s="15">
        <v>0</v>
      </c>
      <c r="AE196" s="15">
        <v>0</v>
      </c>
      <c r="AF196" s="15">
        <v>25</v>
      </c>
      <c r="AG196" s="15" t="s">
        <v>1860</v>
      </c>
      <c r="AH196" s="15" t="s">
        <v>1861</v>
      </c>
      <c r="AI196" s="17">
        <v>10.4535</v>
      </c>
      <c r="AJ196" s="17">
        <v>28.536899999999999</v>
      </c>
      <c r="AK196" s="17">
        <v>172.95079999999999</v>
      </c>
      <c r="AL196" s="17">
        <f>SUM(Table2[[#This Row],[Company Direct Land Through FY17]:[Company Direct Land FY18 and After]])</f>
        <v>201.48769999999999</v>
      </c>
      <c r="AM196" s="17">
        <v>47.040900000000001</v>
      </c>
      <c r="AN196" s="17">
        <v>78.999300000000005</v>
      </c>
      <c r="AO196" s="17">
        <v>778.27179999999998</v>
      </c>
      <c r="AP196" s="18">
        <f>SUM(Table2[[#This Row],[Company Direct Building Through FY17]:[Company Direct Building FY18 and After]])</f>
        <v>857.27109999999993</v>
      </c>
      <c r="AQ196" s="17">
        <v>0</v>
      </c>
      <c r="AR196" s="17">
        <v>52.825499999999998</v>
      </c>
      <c r="AS196" s="17">
        <v>0</v>
      </c>
      <c r="AT196" s="18">
        <f>SUM(Table2[[#This Row],[Mortgage Recording Tax Through FY17]:[Mortgage Recording Tax FY18 and After]])</f>
        <v>52.825499999999998</v>
      </c>
      <c r="AU196" s="17">
        <v>10.9162</v>
      </c>
      <c r="AV196" s="17">
        <v>10.274100000000001</v>
      </c>
      <c r="AW196" s="17">
        <v>180.6037</v>
      </c>
      <c r="AX196" s="18">
        <f>SUM(Table2[[#This Row],[Pilot Savings Through FY17]:[Pilot Savings FY18 and After]])</f>
        <v>190.87780000000001</v>
      </c>
      <c r="AY196" s="17">
        <v>0</v>
      </c>
      <c r="AZ196" s="17">
        <v>52.825499999999998</v>
      </c>
      <c r="BA196" s="17">
        <v>0</v>
      </c>
      <c r="BB196" s="18">
        <f>SUM(Table2[[#This Row],[Mortgage Recording Tax Exemption Through FY17]:[Mortgage Recording Tax Exemption FY18 and After]])</f>
        <v>52.825499999999998</v>
      </c>
      <c r="BC196" s="17">
        <v>41.399900000000002</v>
      </c>
      <c r="BD196" s="17">
        <v>45.623800000000003</v>
      </c>
      <c r="BE196" s="17">
        <v>684.94569999999999</v>
      </c>
      <c r="BF196" s="18">
        <f>SUM(Table2[[#This Row],[Indirect and Induced Land Through FY17]:[Indirect and Induced Land FY18 and After]])</f>
        <v>730.56949999999995</v>
      </c>
      <c r="BG196" s="17">
        <v>76.885499999999993</v>
      </c>
      <c r="BH196" s="17">
        <v>84.729900000000001</v>
      </c>
      <c r="BI196" s="17">
        <v>1272.0428999999999</v>
      </c>
      <c r="BJ196" s="18">
        <f>SUM(Table2[[#This Row],[Indirect and Induced Building Through FY17]:[Indirect and Induced Building FY18 and After]])</f>
        <v>1356.7728</v>
      </c>
      <c r="BK196" s="17">
        <v>164.86359999999999</v>
      </c>
      <c r="BL196" s="17">
        <v>227.61580000000001</v>
      </c>
      <c r="BM196" s="17">
        <v>2727.6075000000001</v>
      </c>
      <c r="BN196" s="18">
        <f>SUM(Table2[[#This Row],[TOTAL Real Property Related Taxes Through FY17]:[TOTAL Real Property Related Taxes FY18 and After]])</f>
        <v>2955.2233000000001</v>
      </c>
      <c r="BO196" s="17">
        <v>197.6662</v>
      </c>
      <c r="BP196" s="17">
        <v>218.3108</v>
      </c>
      <c r="BQ196" s="17">
        <v>3270.3103000000001</v>
      </c>
      <c r="BR196" s="18">
        <f>SUM(Table2[[#This Row],[Company Direct Through FY17]:[Company Direct FY18 and After]])</f>
        <v>3488.6211000000003</v>
      </c>
      <c r="BS196" s="17">
        <v>0</v>
      </c>
      <c r="BT196" s="17">
        <v>0</v>
      </c>
      <c r="BU196" s="17">
        <v>12.421799999999999</v>
      </c>
      <c r="BV196" s="18">
        <f>SUM(Table2[[#This Row],[Sales Tax Exemption Through FY17]:[Sales Tax Exemption FY18 and After]])</f>
        <v>12.421799999999999</v>
      </c>
      <c r="BW196" s="17">
        <v>0</v>
      </c>
      <c r="BX196" s="17">
        <v>0</v>
      </c>
      <c r="BY196" s="17">
        <v>0</v>
      </c>
      <c r="BZ196" s="17">
        <f>SUM(Table2[[#This Row],[Energy Tax Savings Through FY17]:[Energy Tax Savings FY18 and After]])</f>
        <v>0</v>
      </c>
      <c r="CA196" s="17">
        <v>0</v>
      </c>
      <c r="CB196" s="17">
        <v>0</v>
      </c>
      <c r="CC196" s="17">
        <v>0</v>
      </c>
      <c r="CD196" s="18">
        <f>SUM(Table2[[#This Row],[Tax Exempt Bond Savings Through FY17]:[Tax Exempt Bond Savings FY18 and After]])</f>
        <v>0</v>
      </c>
      <c r="CE196" s="17">
        <v>130.1746</v>
      </c>
      <c r="CF196" s="17">
        <v>143.71</v>
      </c>
      <c r="CG196" s="17">
        <v>2153.6853999999998</v>
      </c>
      <c r="CH196" s="18">
        <f>SUM(Table2[[#This Row],[Indirect and Induced Through FY17]:[Indirect and Induced FY18 and After]])</f>
        <v>2297.3953999999999</v>
      </c>
      <c r="CI196" s="17">
        <v>327.8408</v>
      </c>
      <c r="CJ196" s="17">
        <v>362.02080000000001</v>
      </c>
      <c r="CK196" s="17">
        <v>5411.5739000000003</v>
      </c>
      <c r="CL196" s="18">
        <f>SUM(Table2[[#This Row],[TOTAL Income Consumption Use Taxes Through FY17]:[TOTAL Income Consumption Use Taxes FY18 and After]])</f>
        <v>5773.5947000000006</v>
      </c>
      <c r="CM196" s="17">
        <v>10.9162</v>
      </c>
      <c r="CN196" s="17">
        <v>63.099600000000002</v>
      </c>
      <c r="CO196" s="17">
        <v>193.02549999999999</v>
      </c>
      <c r="CP196" s="18">
        <f>SUM(Table2[[#This Row],[Assistance Provided Through FY17]:[Assistance Provided FY18 and After]])</f>
        <v>256.12509999999997</v>
      </c>
      <c r="CQ196" s="17">
        <v>0</v>
      </c>
      <c r="CR196" s="17">
        <v>0</v>
      </c>
      <c r="CS196" s="17">
        <v>0</v>
      </c>
      <c r="CT196" s="18">
        <f>SUM(Table2[[#This Row],[Recapture Cancellation Reduction Amount Through FY17]:[Recapture Cancellation Reduction Amount FY18 and After]])</f>
        <v>0</v>
      </c>
      <c r="CU196" s="17">
        <v>0</v>
      </c>
      <c r="CV196" s="17">
        <v>0</v>
      </c>
      <c r="CW196" s="17">
        <v>0</v>
      </c>
      <c r="CX196" s="18">
        <f>SUM(Table2[[#This Row],[Penalty Paid Through FY17]:[Penalty Paid FY18 and After]])</f>
        <v>0</v>
      </c>
      <c r="CY196" s="17">
        <v>10.9162</v>
      </c>
      <c r="CZ196" s="17">
        <v>63.099600000000002</v>
      </c>
      <c r="DA196" s="17">
        <v>193.02549999999999</v>
      </c>
      <c r="DB196" s="18">
        <f>SUM(Table2[[#This Row],[TOTAL Assistance Net of Recapture Penalties Through FY17]:[TOTAL Assistance Net of Recapture Penalties FY18 and After]])</f>
        <v>256.12509999999997</v>
      </c>
      <c r="DC196" s="17">
        <v>255.16059999999999</v>
      </c>
      <c r="DD196" s="17">
        <v>378.67250000000001</v>
      </c>
      <c r="DE196" s="17">
        <v>4221.5329000000002</v>
      </c>
      <c r="DF196" s="18">
        <f>SUM(Table2[[#This Row],[Company Direct Tax Revenue Before Assistance Through FY17]:[Company Direct Tax Revenue Before Assistance FY18 and After]])</f>
        <v>4600.2053999999998</v>
      </c>
      <c r="DG196" s="17">
        <v>248.46</v>
      </c>
      <c r="DH196" s="17">
        <v>274.06369999999998</v>
      </c>
      <c r="DI196" s="17">
        <v>4110.674</v>
      </c>
      <c r="DJ196" s="18">
        <f>SUM(Table2[[#This Row],[Indirect and Induced Tax Revenues Through FY17]:[Indirect and Induced Tax Revenues FY18 and After]])</f>
        <v>4384.7376999999997</v>
      </c>
      <c r="DK196" s="17">
        <v>503.62060000000002</v>
      </c>
      <c r="DL196" s="17">
        <v>652.73620000000005</v>
      </c>
      <c r="DM196" s="17">
        <v>8332.2068999999992</v>
      </c>
      <c r="DN196" s="17">
        <f>SUM(Table2[[#This Row],[TOTAL Tax Revenues Before Assistance Through FY17]:[TOTAL Tax Revenues Before Assistance FY18 and After]])</f>
        <v>8984.9430999999986</v>
      </c>
      <c r="DO196" s="17">
        <v>492.70440000000002</v>
      </c>
      <c r="DP196" s="17">
        <v>589.63660000000004</v>
      </c>
      <c r="DQ196" s="17">
        <v>8139.1814000000004</v>
      </c>
      <c r="DR196" s="20">
        <f>SUM(Table2[[#This Row],[TOTAL Tax Revenues Net of Assistance Recapture and Penalty Through FY17]:[TOTAL Tax Revenues Net of Assistance Recapture and Penalty FY18 and After]])</f>
        <v>8728.8180000000011</v>
      </c>
      <c r="DS196" s="20">
        <v>0</v>
      </c>
      <c r="DT196" s="20">
        <v>0</v>
      </c>
      <c r="DU196" s="20">
        <v>0</v>
      </c>
      <c r="DV196" s="20">
        <v>0</v>
      </c>
      <c r="DW196" s="15">
        <v>8</v>
      </c>
      <c r="DX196" s="15">
        <v>0</v>
      </c>
      <c r="DY196" s="15">
        <v>0</v>
      </c>
      <c r="DZ196" s="15">
        <v>42</v>
      </c>
      <c r="EA196" s="15">
        <v>8</v>
      </c>
      <c r="EB196" s="15">
        <v>0</v>
      </c>
      <c r="EC196" s="15">
        <v>0</v>
      </c>
      <c r="ED196" s="15">
        <v>42</v>
      </c>
      <c r="EE196" s="15">
        <v>100</v>
      </c>
      <c r="EF196" s="15">
        <v>0</v>
      </c>
      <c r="EG196" s="15">
        <v>0</v>
      </c>
      <c r="EH196" s="15">
        <v>100</v>
      </c>
      <c r="EI196" s="15">
        <f>SUM(Table2[[#This Row],[Total Industrial Employees FY17]:[Total Other Employees FY17]])</f>
        <v>50</v>
      </c>
      <c r="EJ196" s="15">
        <f>SUM(Table2[[#This Row],[Number of Industrial Employees Earning More than Living Wage FY17]:[Number of Other Employees Earning More than Living Wage FY17]])</f>
        <v>50</v>
      </c>
      <c r="EK196" s="15">
        <v>100</v>
      </c>
    </row>
    <row r="197" spans="1:141" x14ac:dyDescent="0.2">
      <c r="A197" s="6">
        <v>94123</v>
      </c>
      <c r="B197" s="6" t="s">
        <v>1709</v>
      </c>
      <c r="C197" s="7" t="s">
        <v>1764</v>
      </c>
      <c r="D197" s="7" t="s">
        <v>9</v>
      </c>
      <c r="E197" s="33">
        <v>45</v>
      </c>
      <c r="F197" s="8" t="s">
        <v>2436</v>
      </c>
      <c r="G197" s="41" t="s">
        <v>1985</v>
      </c>
      <c r="H197" s="35">
        <v>94000</v>
      </c>
      <c r="I197" s="35">
        <v>67700</v>
      </c>
      <c r="J197" s="39" t="s">
        <v>3392</v>
      </c>
      <c r="K197" s="11" t="s">
        <v>2453</v>
      </c>
      <c r="L197" s="13" t="s">
        <v>3149</v>
      </c>
      <c r="M197" s="13" t="s">
        <v>3135</v>
      </c>
      <c r="N197" s="23">
        <v>1675000</v>
      </c>
      <c r="O197" s="6" t="s">
        <v>2527</v>
      </c>
      <c r="P197" s="15">
        <v>0</v>
      </c>
      <c r="Q197" s="15">
        <v>0</v>
      </c>
      <c r="R197" s="15">
        <v>36</v>
      </c>
      <c r="S197" s="15">
        <v>0</v>
      </c>
      <c r="T197" s="15">
        <v>0</v>
      </c>
      <c r="U197" s="15">
        <v>36</v>
      </c>
      <c r="V197" s="15">
        <v>36</v>
      </c>
      <c r="W197" s="15">
        <v>0</v>
      </c>
      <c r="X197" s="15">
        <v>0</v>
      </c>
      <c r="Y197" s="15">
        <v>40</v>
      </c>
      <c r="Z197" s="15">
        <v>3</v>
      </c>
      <c r="AA197" s="15">
        <v>89</v>
      </c>
      <c r="AB197" s="15">
        <v>0</v>
      </c>
      <c r="AC197" s="15">
        <v>0</v>
      </c>
      <c r="AD197" s="15">
        <v>0</v>
      </c>
      <c r="AE197" s="15">
        <v>0</v>
      </c>
      <c r="AF197" s="15">
        <v>89</v>
      </c>
      <c r="AG197" s="15" t="s">
        <v>1860</v>
      </c>
      <c r="AH197" s="15" t="s">
        <v>1861</v>
      </c>
      <c r="AI197" s="17">
        <v>6.5664999999999996</v>
      </c>
      <c r="AJ197" s="17">
        <v>6.5664999999999996</v>
      </c>
      <c r="AK197" s="17">
        <v>118.83799999999999</v>
      </c>
      <c r="AL197" s="17">
        <f>SUM(Table2[[#This Row],[Company Direct Land Through FY17]:[Company Direct Land FY18 and After]])</f>
        <v>125.4045</v>
      </c>
      <c r="AM197" s="17">
        <v>8.0035000000000007</v>
      </c>
      <c r="AN197" s="17">
        <v>8.0035000000000007</v>
      </c>
      <c r="AO197" s="17">
        <v>144.8449</v>
      </c>
      <c r="AP197" s="18">
        <f>SUM(Table2[[#This Row],[Company Direct Building Through FY17]:[Company Direct Building FY18 and After]])</f>
        <v>152.8484</v>
      </c>
      <c r="AQ197" s="17">
        <v>0</v>
      </c>
      <c r="AR197" s="17">
        <v>0</v>
      </c>
      <c r="AS197" s="17">
        <v>0</v>
      </c>
      <c r="AT197" s="18">
        <f>SUM(Table2[[#This Row],[Mortgage Recording Tax Through FY17]:[Mortgage Recording Tax FY18 and After]])</f>
        <v>0</v>
      </c>
      <c r="AU197" s="17">
        <v>0</v>
      </c>
      <c r="AV197" s="17">
        <v>0</v>
      </c>
      <c r="AW197" s="17">
        <v>0</v>
      </c>
      <c r="AX197" s="18">
        <f>SUM(Table2[[#This Row],[Pilot Savings Through FY17]:[Pilot Savings FY18 and After]])</f>
        <v>0</v>
      </c>
      <c r="AY197" s="17">
        <v>0</v>
      </c>
      <c r="AZ197" s="17">
        <v>0</v>
      </c>
      <c r="BA197" s="17">
        <v>0</v>
      </c>
      <c r="BB197" s="18">
        <f>SUM(Table2[[#This Row],[Mortgage Recording Tax Exemption Through FY17]:[Mortgage Recording Tax Exemption FY18 and After]])</f>
        <v>0</v>
      </c>
      <c r="BC197" s="17">
        <v>54.4788</v>
      </c>
      <c r="BD197" s="17">
        <v>54.4788</v>
      </c>
      <c r="BE197" s="17">
        <v>985.94730000000004</v>
      </c>
      <c r="BF197" s="18">
        <f>SUM(Table2[[#This Row],[Indirect and Induced Land Through FY17]:[Indirect and Induced Land FY18 and After]])</f>
        <v>1040.4261000000001</v>
      </c>
      <c r="BG197" s="17">
        <v>101.17489999999999</v>
      </c>
      <c r="BH197" s="17">
        <v>101.17489999999999</v>
      </c>
      <c r="BI197" s="17">
        <v>1831.0410999999999</v>
      </c>
      <c r="BJ197" s="18">
        <f>SUM(Table2[[#This Row],[Indirect and Induced Building Through FY17]:[Indirect and Induced Building FY18 and After]])</f>
        <v>1932.2159999999999</v>
      </c>
      <c r="BK197" s="17">
        <v>170.22370000000001</v>
      </c>
      <c r="BL197" s="17">
        <v>170.22370000000001</v>
      </c>
      <c r="BM197" s="17">
        <v>3080.6713</v>
      </c>
      <c r="BN197" s="18">
        <f>SUM(Table2[[#This Row],[TOTAL Real Property Related Taxes Through FY17]:[TOTAL Real Property Related Taxes FY18 and After]])</f>
        <v>3250.895</v>
      </c>
      <c r="BO197" s="17">
        <v>566.35419999999999</v>
      </c>
      <c r="BP197" s="17">
        <v>566.35419999999999</v>
      </c>
      <c r="BQ197" s="17">
        <v>10249.7572</v>
      </c>
      <c r="BR197" s="18">
        <f>SUM(Table2[[#This Row],[Company Direct Through FY17]:[Company Direct FY18 and After]])</f>
        <v>10816.1114</v>
      </c>
      <c r="BS197" s="17">
        <v>0</v>
      </c>
      <c r="BT197" s="17">
        <v>0</v>
      </c>
      <c r="BU197" s="17">
        <v>123.62350000000001</v>
      </c>
      <c r="BV197" s="18">
        <f>SUM(Table2[[#This Row],[Sales Tax Exemption Through FY17]:[Sales Tax Exemption FY18 and After]])</f>
        <v>123.62350000000001</v>
      </c>
      <c r="BW197" s="17">
        <v>0</v>
      </c>
      <c r="BX197" s="17">
        <v>0</v>
      </c>
      <c r="BY197" s="17">
        <v>0</v>
      </c>
      <c r="BZ197" s="17">
        <f>SUM(Table2[[#This Row],[Energy Tax Savings Through FY17]:[Energy Tax Savings FY18 and After]])</f>
        <v>0</v>
      </c>
      <c r="CA197" s="17">
        <v>0</v>
      </c>
      <c r="CB197" s="17">
        <v>0</v>
      </c>
      <c r="CC197" s="17">
        <v>0</v>
      </c>
      <c r="CD197" s="18">
        <f>SUM(Table2[[#This Row],[Tax Exempt Bond Savings Through FY17]:[Tax Exempt Bond Savings FY18 and After]])</f>
        <v>0</v>
      </c>
      <c r="CE197" s="17">
        <v>186.4879</v>
      </c>
      <c r="CF197" s="17">
        <v>186.4879</v>
      </c>
      <c r="CG197" s="17">
        <v>3375.0185999999999</v>
      </c>
      <c r="CH197" s="18">
        <f>SUM(Table2[[#This Row],[Indirect and Induced Through FY17]:[Indirect and Induced FY18 and After]])</f>
        <v>3561.5065</v>
      </c>
      <c r="CI197" s="17">
        <v>752.84209999999996</v>
      </c>
      <c r="CJ197" s="17">
        <v>752.84209999999996</v>
      </c>
      <c r="CK197" s="17">
        <v>13501.1523</v>
      </c>
      <c r="CL197" s="18">
        <f>SUM(Table2[[#This Row],[TOTAL Income Consumption Use Taxes Through FY17]:[TOTAL Income Consumption Use Taxes FY18 and After]])</f>
        <v>14253.9944</v>
      </c>
      <c r="CM197" s="17">
        <v>0</v>
      </c>
      <c r="CN197" s="17">
        <v>0</v>
      </c>
      <c r="CO197" s="17">
        <v>123.62350000000001</v>
      </c>
      <c r="CP197" s="18">
        <f>SUM(Table2[[#This Row],[Assistance Provided Through FY17]:[Assistance Provided FY18 and After]])</f>
        <v>123.62350000000001</v>
      </c>
      <c r="CQ197" s="17">
        <v>0</v>
      </c>
      <c r="CR197" s="17">
        <v>0</v>
      </c>
      <c r="CS197" s="17">
        <v>0</v>
      </c>
      <c r="CT197" s="18">
        <f>SUM(Table2[[#This Row],[Recapture Cancellation Reduction Amount Through FY17]:[Recapture Cancellation Reduction Amount FY18 and After]])</f>
        <v>0</v>
      </c>
      <c r="CU197" s="17">
        <v>0</v>
      </c>
      <c r="CV197" s="17">
        <v>0</v>
      </c>
      <c r="CW197" s="17">
        <v>0</v>
      </c>
      <c r="CX197" s="18">
        <f>SUM(Table2[[#This Row],[Penalty Paid Through FY17]:[Penalty Paid FY18 and After]])</f>
        <v>0</v>
      </c>
      <c r="CY197" s="17">
        <v>0</v>
      </c>
      <c r="CZ197" s="17">
        <v>0</v>
      </c>
      <c r="DA197" s="17">
        <v>123.62350000000001</v>
      </c>
      <c r="DB197" s="18">
        <f>SUM(Table2[[#This Row],[TOTAL Assistance Net of Recapture Penalties Through FY17]:[TOTAL Assistance Net of Recapture Penalties FY18 and After]])</f>
        <v>123.62350000000001</v>
      </c>
      <c r="DC197" s="17">
        <v>580.92420000000004</v>
      </c>
      <c r="DD197" s="17">
        <v>580.92420000000004</v>
      </c>
      <c r="DE197" s="17">
        <v>10513.4401</v>
      </c>
      <c r="DF197" s="18">
        <f>SUM(Table2[[#This Row],[Company Direct Tax Revenue Before Assistance Through FY17]:[Company Direct Tax Revenue Before Assistance FY18 and After]])</f>
        <v>11094.364299999999</v>
      </c>
      <c r="DG197" s="17">
        <v>342.14159999999998</v>
      </c>
      <c r="DH197" s="17">
        <v>342.14159999999998</v>
      </c>
      <c r="DI197" s="17">
        <v>6192.0069999999996</v>
      </c>
      <c r="DJ197" s="18">
        <f>SUM(Table2[[#This Row],[Indirect and Induced Tax Revenues Through FY17]:[Indirect and Induced Tax Revenues FY18 and After]])</f>
        <v>6534.1485999999995</v>
      </c>
      <c r="DK197" s="17">
        <v>923.06579999999997</v>
      </c>
      <c r="DL197" s="17">
        <v>923.06579999999997</v>
      </c>
      <c r="DM197" s="17">
        <v>16705.447100000001</v>
      </c>
      <c r="DN197" s="17">
        <f>SUM(Table2[[#This Row],[TOTAL Tax Revenues Before Assistance Through FY17]:[TOTAL Tax Revenues Before Assistance FY18 and After]])</f>
        <v>17628.512900000002</v>
      </c>
      <c r="DO197" s="17">
        <v>923.06579999999997</v>
      </c>
      <c r="DP197" s="17">
        <v>923.06579999999997</v>
      </c>
      <c r="DQ197" s="17">
        <v>16581.8236</v>
      </c>
      <c r="DR197" s="20">
        <f>SUM(Table2[[#This Row],[TOTAL Tax Revenues Net of Assistance Recapture and Penalty Through FY17]:[TOTAL Tax Revenues Net of Assistance Recapture and Penalty FY18 and After]])</f>
        <v>17504.8894</v>
      </c>
      <c r="DS197" s="20">
        <v>0</v>
      </c>
      <c r="DT197" s="20">
        <v>0</v>
      </c>
      <c r="DU197" s="20">
        <v>0</v>
      </c>
      <c r="DV197" s="20">
        <v>0</v>
      </c>
      <c r="DW197" s="15">
        <v>36</v>
      </c>
      <c r="DX197" s="15">
        <v>0</v>
      </c>
      <c r="DY197" s="15">
        <v>0</v>
      </c>
      <c r="DZ197" s="15">
        <v>0</v>
      </c>
      <c r="EA197" s="15">
        <v>36</v>
      </c>
      <c r="EB197" s="15">
        <v>0</v>
      </c>
      <c r="EC197" s="15">
        <v>0</v>
      </c>
      <c r="ED197" s="15">
        <v>0</v>
      </c>
      <c r="EE197" s="15">
        <v>100</v>
      </c>
      <c r="EF197" s="15">
        <v>0</v>
      </c>
      <c r="EG197" s="15">
        <v>0</v>
      </c>
      <c r="EH197" s="15">
        <v>0</v>
      </c>
      <c r="EI197" s="15">
        <f>SUM(Table2[[#This Row],[Total Industrial Employees FY17]:[Total Other Employees FY17]])</f>
        <v>36</v>
      </c>
      <c r="EJ197" s="15">
        <f>SUM(Table2[[#This Row],[Number of Industrial Employees Earning More than Living Wage FY17]:[Number of Other Employees Earning More than Living Wage FY17]])</f>
        <v>36</v>
      </c>
      <c r="EK197" s="15">
        <v>100</v>
      </c>
    </row>
    <row r="198" spans="1:141" x14ac:dyDescent="0.2">
      <c r="A198" s="6">
        <v>93096</v>
      </c>
      <c r="B198" s="6" t="s">
        <v>393</v>
      </c>
      <c r="C198" s="7" t="s">
        <v>394</v>
      </c>
      <c r="D198" s="7" t="s">
        <v>71</v>
      </c>
      <c r="E198" s="33">
        <v>49</v>
      </c>
      <c r="F198" s="8" t="s">
        <v>2126</v>
      </c>
      <c r="G198" s="41" t="s">
        <v>2127</v>
      </c>
      <c r="H198" s="35">
        <v>17258</v>
      </c>
      <c r="I198" s="35">
        <v>9000</v>
      </c>
      <c r="J198" s="39" t="s">
        <v>3207</v>
      </c>
      <c r="K198" s="11" t="s">
        <v>2453</v>
      </c>
      <c r="L198" s="13" t="s">
        <v>2716</v>
      </c>
      <c r="M198" s="13" t="s">
        <v>2668</v>
      </c>
      <c r="N198" s="23">
        <v>1488800</v>
      </c>
      <c r="O198" s="6" t="s">
        <v>2458</v>
      </c>
      <c r="P198" s="15">
        <v>0</v>
      </c>
      <c r="Q198" s="15">
        <v>0</v>
      </c>
      <c r="R198" s="15">
        <v>17</v>
      </c>
      <c r="S198" s="15">
        <v>0</v>
      </c>
      <c r="T198" s="15">
        <v>0</v>
      </c>
      <c r="U198" s="15">
        <v>17</v>
      </c>
      <c r="V198" s="15">
        <v>17</v>
      </c>
      <c r="W198" s="15">
        <v>0</v>
      </c>
      <c r="X198" s="15">
        <v>0</v>
      </c>
      <c r="Y198" s="15">
        <v>0</v>
      </c>
      <c r="Z198" s="15">
        <v>7</v>
      </c>
      <c r="AA198" s="15">
        <v>88</v>
      </c>
      <c r="AB198" s="15">
        <v>0</v>
      </c>
      <c r="AC198" s="15">
        <v>0</v>
      </c>
      <c r="AD198" s="15">
        <v>0</v>
      </c>
      <c r="AE198" s="15">
        <v>0</v>
      </c>
      <c r="AF198" s="15">
        <v>88</v>
      </c>
      <c r="AG198" s="15" t="s">
        <v>1860</v>
      </c>
      <c r="AH198" s="15" t="s">
        <v>1861</v>
      </c>
      <c r="AI198" s="17">
        <v>18.671900000000001</v>
      </c>
      <c r="AJ198" s="17">
        <v>99.658799999999999</v>
      </c>
      <c r="AK198" s="17">
        <v>110.84310000000001</v>
      </c>
      <c r="AL198" s="17">
        <f>SUM(Table2[[#This Row],[Company Direct Land Through FY17]:[Company Direct Land FY18 and After]])</f>
        <v>210.50190000000001</v>
      </c>
      <c r="AM198" s="17">
        <v>191.39930000000001</v>
      </c>
      <c r="AN198" s="17">
        <v>254.6688</v>
      </c>
      <c r="AO198" s="17">
        <v>1136.2121</v>
      </c>
      <c r="AP198" s="18">
        <f>SUM(Table2[[#This Row],[Company Direct Building Through FY17]:[Company Direct Building FY18 and After]])</f>
        <v>1390.8808999999999</v>
      </c>
      <c r="AQ198" s="17">
        <v>0</v>
      </c>
      <c r="AR198" s="17">
        <v>17.417400000000001</v>
      </c>
      <c r="AS198" s="17">
        <v>0</v>
      </c>
      <c r="AT198" s="18">
        <f>SUM(Table2[[#This Row],[Mortgage Recording Tax Through FY17]:[Mortgage Recording Tax FY18 and After]])</f>
        <v>17.417400000000001</v>
      </c>
      <c r="AU198" s="17">
        <v>72.102000000000004</v>
      </c>
      <c r="AV198" s="17">
        <v>203.14150000000001</v>
      </c>
      <c r="AW198" s="17">
        <v>428.0224</v>
      </c>
      <c r="AX198" s="18">
        <f>SUM(Table2[[#This Row],[Pilot Savings Through FY17]:[Pilot Savings FY18 and After]])</f>
        <v>631.16390000000001</v>
      </c>
      <c r="AY198" s="17">
        <v>0</v>
      </c>
      <c r="AZ198" s="17">
        <v>17.417400000000001</v>
      </c>
      <c r="BA198" s="17">
        <v>0</v>
      </c>
      <c r="BB198" s="18">
        <f>SUM(Table2[[#This Row],[Mortgage Recording Tax Exemption Through FY17]:[Mortgage Recording Tax Exemption FY18 and After]])</f>
        <v>17.417400000000001</v>
      </c>
      <c r="BC198" s="17">
        <v>11.335100000000001</v>
      </c>
      <c r="BD198" s="17">
        <v>62.094799999999999</v>
      </c>
      <c r="BE198" s="17">
        <v>67.289299999999997</v>
      </c>
      <c r="BF198" s="18">
        <f>SUM(Table2[[#This Row],[Indirect and Induced Land Through FY17]:[Indirect and Induced Land FY18 and After]])</f>
        <v>129.38409999999999</v>
      </c>
      <c r="BG198" s="17">
        <v>21.050899999999999</v>
      </c>
      <c r="BH198" s="17">
        <v>115.31870000000001</v>
      </c>
      <c r="BI198" s="17">
        <v>124.9661</v>
      </c>
      <c r="BJ198" s="18">
        <f>SUM(Table2[[#This Row],[Indirect and Induced Building Through FY17]:[Indirect and Induced Building FY18 and After]])</f>
        <v>240.28480000000002</v>
      </c>
      <c r="BK198" s="17">
        <v>170.3552</v>
      </c>
      <c r="BL198" s="17">
        <v>328.59960000000001</v>
      </c>
      <c r="BM198" s="17">
        <v>1011.2882</v>
      </c>
      <c r="BN198" s="18">
        <f>SUM(Table2[[#This Row],[TOTAL Real Property Related Taxes Through FY17]:[TOTAL Real Property Related Taxes FY18 and After]])</f>
        <v>1339.8878</v>
      </c>
      <c r="BO198" s="17">
        <v>59.561199999999999</v>
      </c>
      <c r="BP198" s="17">
        <v>365.2602</v>
      </c>
      <c r="BQ198" s="17">
        <v>353.57560000000001</v>
      </c>
      <c r="BR198" s="18">
        <f>SUM(Table2[[#This Row],[Company Direct Through FY17]:[Company Direct FY18 and After]])</f>
        <v>718.83580000000006</v>
      </c>
      <c r="BS198" s="17">
        <v>0</v>
      </c>
      <c r="BT198" s="17">
        <v>0</v>
      </c>
      <c r="BU198" s="17">
        <v>0</v>
      </c>
      <c r="BV198" s="18">
        <f>SUM(Table2[[#This Row],[Sales Tax Exemption Through FY17]:[Sales Tax Exemption FY18 and After]])</f>
        <v>0</v>
      </c>
      <c r="BW198" s="17">
        <v>0</v>
      </c>
      <c r="BX198" s="17">
        <v>0</v>
      </c>
      <c r="BY198" s="17">
        <v>0</v>
      </c>
      <c r="BZ198" s="17">
        <f>SUM(Table2[[#This Row],[Energy Tax Savings Through FY17]:[Energy Tax Savings FY18 and After]])</f>
        <v>0</v>
      </c>
      <c r="CA198" s="17">
        <v>0</v>
      </c>
      <c r="CB198" s="17">
        <v>0</v>
      </c>
      <c r="CC198" s="17">
        <v>0</v>
      </c>
      <c r="CD198" s="18">
        <f>SUM(Table2[[#This Row],[Tax Exempt Bond Savings Through FY17]:[Tax Exempt Bond Savings FY18 and After]])</f>
        <v>0</v>
      </c>
      <c r="CE198" s="17">
        <v>39.942700000000002</v>
      </c>
      <c r="CF198" s="17">
        <v>236.76310000000001</v>
      </c>
      <c r="CG198" s="17">
        <v>237.11349999999999</v>
      </c>
      <c r="CH198" s="18">
        <f>SUM(Table2[[#This Row],[Indirect and Induced Through FY17]:[Indirect and Induced FY18 and After]])</f>
        <v>473.8766</v>
      </c>
      <c r="CI198" s="17">
        <v>99.503900000000002</v>
      </c>
      <c r="CJ198" s="17">
        <v>602.02329999999995</v>
      </c>
      <c r="CK198" s="17">
        <v>590.68910000000005</v>
      </c>
      <c r="CL198" s="18">
        <f>SUM(Table2[[#This Row],[TOTAL Income Consumption Use Taxes Through FY17]:[TOTAL Income Consumption Use Taxes FY18 and After]])</f>
        <v>1192.7123999999999</v>
      </c>
      <c r="CM198" s="17">
        <v>72.102000000000004</v>
      </c>
      <c r="CN198" s="17">
        <v>220.55889999999999</v>
      </c>
      <c r="CO198" s="17">
        <v>428.0224</v>
      </c>
      <c r="CP198" s="18">
        <f>SUM(Table2[[#This Row],[Assistance Provided Through FY17]:[Assistance Provided FY18 and After]])</f>
        <v>648.58130000000006</v>
      </c>
      <c r="CQ198" s="17">
        <v>0</v>
      </c>
      <c r="CR198" s="17">
        <v>0</v>
      </c>
      <c r="CS198" s="17">
        <v>0</v>
      </c>
      <c r="CT198" s="18">
        <f>SUM(Table2[[#This Row],[Recapture Cancellation Reduction Amount Through FY17]:[Recapture Cancellation Reduction Amount FY18 and After]])</f>
        <v>0</v>
      </c>
      <c r="CU198" s="17">
        <v>0</v>
      </c>
      <c r="CV198" s="17">
        <v>0</v>
      </c>
      <c r="CW198" s="17">
        <v>0</v>
      </c>
      <c r="CX198" s="18">
        <f>SUM(Table2[[#This Row],[Penalty Paid Through FY17]:[Penalty Paid FY18 and After]])</f>
        <v>0</v>
      </c>
      <c r="CY198" s="17">
        <v>72.102000000000004</v>
      </c>
      <c r="CZ198" s="17">
        <v>220.55889999999999</v>
      </c>
      <c r="DA198" s="17">
        <v>428.0224</v>
      </c>
      <c r="DB198" s="18">
        <f>SUM(Table2[[#This Row],[TOTAL Assistance Net of Recapture Penalties Through FY17]:[TOTAL Assistance Net of Recapture Penalties FY18 and After]])</f>
        <v>648.58130000000006</v>
      </c>
      <c r="DC198" s="17">
        <v>269.63240000000002</v>
      </c>
      <c r="DD198" s="17">
        <v>737.00519999999995</v>
      </c>
      <c r="DE198" s="17">
        <v>1600.6307999999999</v>
      </c>
      <c r="DF198" s="18">
        <f>SUM(Table2[[#This Row],[Company Direct Tax Revenue Before Assistance Through FY17]:[Company Direct Tax Revenue Before Assistance FY18 and After]])</f>
        <v>2337.636</v>
      </c>
      <c r="DG198" s="17">
        <v>72.328699999999998</v>
      </c>
      <c r="DH198" s="17">
        <v>414.17660000000001</v>
      </c>
      <c r="DI198" s="17">
        <v>429.3689</v>
      </c>
      <c r="DJ198" s="18">
        <f>SUM(Table2[[#This Row],[Indirect and Induced Tax Revenues Through FY17]:[Indirect and Induced Tax Revenues FY18 and After]])</f>
        <v>843.54549999999995</v>
      </c>
      <c r="DK198" s="17">
        <v>341.96109999999999</v>
      </c>
      <c r="DL198" s="17">
        <v>1151.1818000000001</v>
      </c>
      <c r="DM198" s="17">
        <v>2029.9997000000001</v>
      </c>
      <c r="DN198" s="17">
        <f>SUM(Table2[[#This Row],[TOTAL Tax Revenues Before Assistance Through FY17]:[TOTAL Tax Revenues Before Assistance FY18 and After]])</f>
        <v>3181.1815000000001</v>
      </c>
      <c r="DO198" s="17">
        <v>269.85910000000001</v>
      </c>
      <c r="DP198" s="17">
        <v>930.62289999999996</v>
      </c>
      <c r="DQ198" s="17">
        <v>1601.9773</v>
      </c>
      <c r="DR198" s="20">
        <f>SUM(Table2[[#This Row],[TOTAL Tax Revenues Net of Assistance Recapture and Penalty Through FY17]:[TOTAL Tax Revenues Net of Assistance Recapture and Penalty FY18 and After]])</f>
        <v>2532.6001999999999</v>
      </c>
      <c r="DS198" s="20">
        <v>0</v>
      </c>
      <c r="DT198" s="20">
        <v>0</v>
      </c>
      <c r="DU198" s="20">
        <v>0</v>
      </c>
      <c r="DV198" s="20">
        <v>0</v>
      </c>
      <c r="DW198" s="15">
        <v>17</v>
      </c>
      <c r="DX198" s="15">
        <v>0</v>
      </c>
      <c r="DY198" s="15">
        <v>0</v>
      </c>
      <c r="DZ198" s="15">
        <v>0</v>
      </c>
      <c r="EA198" s="15">
        <v>17</v>
      </c>
      <c r="EB198" s="15">
        <v>0</v>
      </c>
      <c r="EC198" s="15">
        <v>0</v>
      </c>
      <c r="ED198" s="15">
        <v>0</v>
      </c>
      <c r="EE198" s="15">
        <v>100</v>
      </c>
      <c r="EF198" s="15">
        <v>0</v>
      </c>
      <c r="EG198" s="15">
        <v>0</v>
      </c>
      <c r="EH198" s="15">
        <v>0</v>
      </c>
      <c r="EI198" s="15">
        <f>SUM(Table2[[#This Row],[Total Industrial Employees FY17]:[Total Other Employees FY17]])</f>
        <v>17</v>
      </c>
      <c r="EJ198" s="15">
        <f>SUM(Table2[[#This Row],[Number of Industrial Employees Earning More than Living Wage FY17]:[Number of Other Employees Earning More than Living Wage FY17]])</f>
        <v>17</v>
      </c>
      <c r="EK198" s="15">
        <v>100</v>
      </c>
    </row>
    <row r="199" spans="1:141" x14ac:dyDescent="0.2">
      <c r="A199" s="6">
        <v>94070</v>
      </c>
      <c r="B199" s="6" t="s">
        <v>1035</v>
      </c>
      <c r="C199" s="7" t="s">
        <v>265</v>
      </c>
      <c r="D199" s="7" t="s">
        <v>9</v>
      </c>
      <c r="E199" s="33">
        <v>35</v>
      </c>
      <c r="F199" s="8" t="s">
        <v>2398</v>
      </c>
      <c r="G199" s="41" t="s">
        <v>2069</v>
      </c>
      <c r="H199" s="35">
        <v>120000</v>
      </c>
      <c r="I199" s="35">
        <v>397000</v>
      </c>
      <c r="J199" s="39" t="s">
        <v>3264</v>
      </c>
      <c r="K199" s="11" t="s">
        <v>2804</v>
      </c>
      <c r="L199" s="13" t="s">
        <v>3083</v>
      </c>
      <c r="M199" s="13" t="s">
        <v>3084</v>
      </c>
      <c r="N199" s="23">
        <v>105000000</v>
      </c>
      <c r="O199" s="6" t="s">
        <v>2503</v>
      </c>
      <c r="P199" s="15">
        <v>9</v>
      </c>
      <c r="Q199" s="15">
        <v>0</v>
      </c>
      <c r="R199" s="15">
        <v>904</v>
      </c>
      <c r="S199" s="15">
        <v>0</v>
      </c>
      <c r="T199" s="15">
        <v>46</v>
      </c>
      <c r="U199" s="15">
        <v>959</v>
      </c>
      <c r="V199" s="15">
        <v>954</v>
      </c>
      <c r="W199" s="15">
        <v>0</v>
      </c>
      <c r="X199" s="15">
        <v>0</v>
      </c>
      <c r="Y199" s="15">
        <v>1529</v>
      </c>
      <c r="Z199" s="15">
        <v>0</v>
      </c>
      <c r="AA199" s="15">
        <v>93</v>
      </c>
      <c r="AB199" s="15">
        <v>0</v>
      </c>
      <c r="AC199" s="15">
        <v>0</v>
      </c>
      <c r="AD199" s="15">
        <v>0</v>
      </c>
      <c r="AE199" s="15">
        <v>0</v>
      </c>
      <c r="AF199" s="15">
        <v>93</v>
      </c>
      <c r="AG199" s="15" t="s">
        <v>1860</v>
      </c>
      <c r="AH199" s="15" t="s">
        <v>1861</v>
      </c>
      <c r="AI199" s="17">
        <v>3642.0527000000002</v>
      </c>
      <c r="AJ199" s="17">
        <v>6731.6157999999996</v>
      </c>
      <c r="AK199" s="17">
        <v>54992.500699999997</v>
      </c>
      <c r="AL199" s="17">
        <f>SUM(Table2[[#This Row],[Company Direct Land Through FY17]:[Company Direct Land FY18 and After]])</f>
        <v>61724.116499999996</v>
      </c>
      <c r="AM199" s="17">
        <v>179.4512</v>
      </c>
      <c r="AN199" s="17">
        <v>6669.0586999999996</v>
      </c>
      <c r="AO199" s="17">
        <v>2709.5900999999999</v>
      </c>
      <c r="AP199" s="18">
        <f>SUM(Table2[[#This Row],[Company Direct Building Through FY17]:[Company Direct Building FY18 and After]])</f>
        <v>9378.648799999999</v>
      </c>
      <c r="AQ199" s="17">
        <v>0</v>
      </c>
      <c r="AR199" s="17">
        <v>0</v>
      </c>
      <c r="AS199" s="17">
        <v>0</v>
      </c>
      <c r="AT199" s="18">
        <f>SUM(Table2[[#This Row],[Mortgage Recording Tax Through FY17]:[Mortgage Recording Tax FY18 and After]])</f>
        <v>0</v>
      </c>
      <c r="AU199" s="17">
        <v>0</v>
      </c>
      <c r="AV199" s="17">
        <v>0</v>
      </c>
      <c r="AW199" s="17">
        <v>0</v>
      </c>
      <c r="AX199" s="18">
        <f>SUM(Table2[[#This Row],[Pilot Savings Through FY17]:[Pilot Savings FY18 and After]])</f>
        <v>0</v>
      </c>
      <c r="AY199" s="17">
        <v>0</v>
      </c>
      <c r="AZ199" s="17">
        <v>0</v>
      </c>
      <c r="BA199" s="17">
        <v>0</v>
      </c>
      <c r="BB199" s="18">
        <f>SUM(Table2[[#This Row],[Mortgage Recording Tax Exemption Through FY17]:[Mortgage Recording Tax Exemption FY18 and After]])</f>
        <v>0</v>
      </c>
      <c r="BC199" s="17">
        <v>920.75319999999999</v>
      </c>
      <c r="BD199" s="17">
        <v>3172.8845999999999</v>
      </c>
      <c r="BE199" s="17">
        <v>13902.742899999999</v>
      </c>
      <c r="BF199" s="18">
        <f>SUM(Table2[[#This Row],[Indirect and Induced Land Through FY17]:[Indirect and Induced Land FY18 and After]])</f>
        <v>17075.627499999999</v>
      </c>
      <c r="BG199" s="17">
        <v>1709.9703</v>
      </c>
      <c r="BH199" s="17">
        <v>5892.5002000000004</v>
      </c>
      <c r="BI199" s="17">
        <v>25819.382399999999</v>
      </c>
      <c r="BJ199" s="18">
        <f>SUM(Table2[[#This Row],[Indirect and Induced Building Through FY17]:[Indirect and Induced Building FY18 and After]])</f>
        <v>31711.882599999997</v>
      </c>
      <c r="BK199" s="17">
        <v>6452.2273999999998</v>
      </c>
      <c r="BL199" s="17">
        <v>22466.059300000001</v>
      </c>
      <c r="BM199" s="17">
        <v>97424.216100000005</v>
      </c>
      <c r="BN199" s="18">
        <f>SUM(Table2[[#This Row],[TOTAL Real Property Related Taxes Through FY17]:[TOTAL Real Property Related Taxes FY18 and After]])</f>
        <v>119890.27540000001</v>
      </c>
      <c r="BO199" s="17">
        <v>6781.1247999999996</v>
      </c>
      <c r="BP199" s="17">
        <v>23872.482800000002</v>
      </c>
      <c r="BQ199" s="17">
        <v>102390.3395</v>
      </c>
      <c r="BR199" s="18">
        <f>SUM(Table2[[#This Row],[Company Direct Through FY17]:[Company Direct FY18 and After]])</f>
        <v>126262.8223</v>
      </c>
      <c r="BS199" s="17">
        <v>0</v>
      </c>
      <c r="BT199" s="17">
        <v>0</v>
      </c>
      <c r="BU199" s="17">
        <v>0</v>
      </c>
      <c r="BV199" s="18">
        <f>SUM(Table2[[#This Row],[Sales Tax Exemption Through FY17]:[Sales Tax Exemption FY18 and After]])</f>
        <v>0</v>
      </c>
      <c r="BW199" s="17">
        <v>0</v>
      </c>
      <c r="BX199" s="17">
        <v>0</v>
      </c>
      <c r="BY199" s="17">
        <v>0</v>
      </c>
      <c r="BZ199" s="17">
        <f>SUM(Table2[[#This Row],[Energy Tax Savings Through FY17]:[Energy Tax Savings FY18 and After]])</f>
        <v>0</v>
      </c>
      <c r="CA199" s="17">
        <v>102.8212</v>
      </c>
      <c r="CB199" s="17">
        <v>239.26390000000001</v>
      </c>
      <c r="CC199" s="17">
        <v>1095.8933</v>
      </c>
      <c r="CD199" s="18">
        <f>SUM(Table2[[#This Row],[Tax Exempt Bond Savings Through FY17]:[Tax Exempt Bond Savings FY18 and After]])</f>
        <v>1335.1571999999999</v>
      </c>
      <c r="CE199" s="17">
        <v>3151.8573999999999</v>
      </c>
      <c r="CF199" s="17">
        <v>11021.5358</v>
      </c>
      <c r="CG199" s="17">
        <v>47590.886100000003</v>
      </c>
      <c r="CH199" s="18">
        <f>SUM(Table2[[#This Row],[Indirect and Induced Through FY17]:[Indirect and Induced FY18 and After]])</f>
        <v>58612.421900000001</v>
      </c>
      <c r="CI199" s="17">
        <v>9830.1610000000001</v>
      </c>
      <c r="CJ199" s="17">
        <v>34654.754699999998</v>
      </c>
      <c r="CK199" s="17">
        <v>148885.33230000001</v>
      </c>
      <c r="CL199" s="18">
        <f>SUM(Table2[[#This Row],[TOTAL Income Consumption Use Taxes Through FY17]:[TOTAL Income Consumption Use Taxes FY18 and After]])</f>
        <v>183540.087</v>
      </c>
      <c r="CM199" s="17">
        <v>102.8212</v>
      </c>
      <c r="CN199" s="17">
        <v>239.26390000000001</v>
      </c>
      <c r="CO199" s="17">
        <v>1095.8933</v>
      </c>
      <c r="CP199" s="18">
        <f>SUM(Table2[[#This Row],[Assistance Provided Through FY17]:[Assistance Provided FY18 and After]])</f>
        <v>1335.1571999999999</v>
      </c>
      <c r="CQ199" s="17">
        <v>0</v>
      </c>
      <c r="CR199" s="17">
        <v>0</v>
      </c>
      <c r="CS199" s="17">
        <v>0</v>
      </c>
      <c r="CT199" s="18">
        <f>SUM(Table2[[#This Row],[Recapture Cancellation Reduction Amount Through FY17]:[Recapture Cancellation Reduction Amount FY18 and After]])</f>
        <v>0</v>
      </c>
      <c r="CU199" s="17">
        <v>0</v>
      </c>
      <c r="CV199" s="17">
        <v>0</v>
      </c>
      <c r="CW199" s="17">
        <v>0</v>
      </c>
      <c r="CX199" s="18">
        <f>SUM(Table2[[#This Row],[Penalty Paid Through FY17]:[Penalty Paid FY18 and After]])</f>
        <v>0</v>
      </c>
      <c r="CY199" s="17">
        <v>102.8212</v>
      </c>
      <c r="CZ199" s="17">
        <v>239.26390000000001</v>
      </c>
      <c r="DA199" s="17">
        <v>1095.8933</v>
      </c>
      <c r="DB199" s="18">
        <f>SUM(Table2[[#This Row],[TOTAL Assistance Net of Recapture Penalties Through FY17]:[TOTAL Assistance Net of Recapture Penalties FY18 and After]])</f>
        <v>1335.1571999999999</v>
      </c>
      <c r="DC199" s="17">
        <v>10602.628699999999</v>
      </c>
      <c r="DD199" s="17">
        <v>37273.157299999999</v>
      </c>
      <c r="DE199" s="17">
        <v>160092.43030000001</v>
      </c>
      <c r="DF199" s="18">
        <f>SUM(Table2[[#This Row],[Company Direct Tax Revenue Before Assistance Through FY17]:[Company Direct Tax Revenue Before Assistance FY18 and After]])</f>
        <v>197365.5876</v>
      </c>
      <c r="DG199" s="17">
        <v>5782.5808999999999</v>
      </c>
      <c r="DH199" s="17">
        <v>20086.920600000001</v>
      </c>
      <c r="DI199" s="17">
        <v>87313.011400000003</v>
      </c>
      <c r="DJ199" s="18">
        <f>SUM(Table2[[#This Row],[Indirect and Induced Tax Revenues Through FY17]:[Indirect and Induced Tax Revenues FY18 and After]])</f>
        <v>107399.932</v>
      </c>
      <c r="DK199" s="17">
        <v>16385.209599999998</v>
      </c>
      <c r="DL199" s="17">
        <v>57360.077899999997</v>
      </c>
      <c r="DM199" s="17">
        <v>247405.4417</v>
      </c>
      <c r="DN199" s="17">
        <f>SUM(Table2[[#This Row],[TOTAL Tax Revenues Before Assistance Through FY17]:[TOTAL Tax Revenues Before Assistance FY18 and After]])</f>
        <v>304765.5196</v>
      </c>
      <c r="DO199" s="17">
        <v>16282.3884</v>
      </c>
      <c r="DP199" s="17">
        <v>57120.813999999998</v>
      </c>
      <c r="DQ199" s="17">
        <v>246309.5484</v>
      </c>
      <c r="DR199" s="20">
        <f>SUM(Table2[[#This Row],[TOTAL Tax Revenues Net of Assistance Recapture and Penalty Through FY17]:[TOTAL Tax Revenues Net of Assistance Recapture and Penalty FY18 and After]])</f>
        <v>303430.36239999998</v>
      </c>
      <c r="DS199" s="20">
        <v>0</v>
      </c>
      <c r="DT199" s="20">
        <v>0</v>
      </c>
      <c r="DU199" s="20">
        <v>0</v>
      </c>
      <c r="DV199" s="20">
        <v>0</v>
      </c>
      <c r="DW199" s="15">
        <v>0</v>
      </c>
      <c r="DX199" s="15">
        <v>0</v>
      </c>
      <c r="DY199" s="15">
        <v>0</v>
      </c>
      <c r="DZ199" s="15">
        <v>959</v>
      </c>
      <c r="EA199" s="15">
        <v>0</v>
      </c>
      <c r="EB199" s="15">
        <v>0</v>
      </c>
      <c r="EC199" s="15">
        <v>0</v>
      </c>
      <c r="ED199" s="15">
        <v>959</v>
      </c>
      <c r="EE199" s="15">
        <v>0</v>
      </c>
      <c r="EF199" s="15">
        <v>0</v>
      </c>
      <c r="EG199" s="15">
        <v>0</v>
      </c>
      <c r="EH199" s="15">
        <v>100</v>
      </c>
      <c r="EI199" s="15">
        <f>SUM(Table2[[#This Row],[Total Industrial Employees FY17]:[Total Other Employees FY17]])</f>
        <v>959</v>
      </c>
      <c r="EJ199" s="15">
        <f>SUM(Table2[[#This Row],[Number of Industrial Employees Earning More than Living Wage FY17]:[Number of Other Employees Earning More than Living Wage FY17]])</f>
        <v>959</v>
      </c>
      <c r="EK199" s="15">
        <v>100</v>
      </c>
    </row>
    <row r="200" spans="1:141" x14ac:dyDescent="0.2">
      <c r="A200" s="6">
        <v>93973</v>
      </c>
      <c r="B200" s="6" t="s">
        <v>734</v>
      </c>
      <c r="C200" s="7" t="s">
        <v>162</v>
      </c>
      <c r="D200" s="7" t="s">
        <v>19</v>
      </c>
      <c r="E200" s="33">
        <v>4</v>
      </c>
      <c r="F200" s="8" t="s">
        <v>1924</v>
      </c>
      <c r="G200" s="41" t="s">
        <v>2347</v>
      </c>
      <c r="H200" s="35">
        <v>2089</v>
      </c>
      <c r="I200" s="35">
        <v>40092</v>
      </c>
      <c r="J200" s="39" t="s">
        <v>3349</v>
      </c>
      <c r="K200" s="11" t="s">
        <v>2804</v>
      </c>
      <c r="L200" s="13" t="s">
        <v>3004</v>
      </c>
      <c r="M200" s="13" t="s">
        <v>3005</v>
      </c>
      <c r="N200" s="23">
        <v>28450000</v>
      </c>
      <c r="O200" s="6" t="s">
        <v>2518</v>
      </c>
      <c r="P200" s="15">
        <v>17</v>
      </c>
      <c r="Q200" s="15">
        <v>9</v>
      </c>
      <c r="R200" s="15">
        <v>248</v>
      </c>
      <c r="S200" s="15">
        <v>53</v>
      </c>
      <c r="T200" s="15">
        <v>0</v>
      </c>
      <c r="U200" s="15">
        <v>327</v>
      </c>
      <c r="V200" s="15">
        <v>313</v>
      </c>
      <c r="W200" s="15">
        <v>0</v>
      </c>
      <c r="X200" s="15">
        <v>0</v>
      </c>
      <c r="Y200" s="15">
        <v>74</v>
      </c>
      <c r="Z200" s="15">
        <v>3</v>
      </c>
      <c r="AA200" s="15">
        <v>84</v>
      </c>
      <c r="AB200" s="15">
        <v>37</v>
      </c>
      <c r="AC200" s="15">
        <v>17</v>
      </c>
      <c r="AD200" s="15">
        <v>14</v>
      </c>
      <c r="AE200" s="15">
        <v>0</v>
      </c>
      <c r="AF200" s="15">
        <v>84</v>
      </c>
      <c r="AG200" s="15" t="s">
        <v>1860</v>
      </c>
      <c r="AH200" s="15" t="s">
        <v>1861</v>
      </c>
      <c r="AI200" s="17">
        <v>685.65369999999996</v>
      </c>
      <c r="AJ200" s="17">
        <v>1365.0582999999999</v>
      </c>
      <c r="AK200" s="17">
        <v>9431.1686000000009</v>
      </c>
      <c r="AL200" s="17">
        <f>SUM(Table2[[#This Row],[Company Direct Land Through FY17]:[Company Direct Land FY18 and After]])</f>
        <v>10796.226900000001</v>
      </c>
      <c r="AM200" s="17">
        <v>107.71080000000001</v>
      </c>
      <c r="AN200" s="17">
        <v>1563.3017</v>
      </c>
      <c r="AO200" s="17">
        <v>1481.5615</v>
      </c>
      <c r="AP200" s="18">
        <f>SUM(Table2[[#This Row],[Company Direct Building Through FY17]:[Company Direct Building FY18 and After]])</f>
        <v>3044.8631999999998</v>
      </c>
      <c r="AQ200" s="17">
        <v>0</v>
      </c>
      <c r="AR200" s="17">
        <v>476.36680000000001</v>
      </c>
      <c r="AS200" s="17">
        <v>0</v>
      </c>
      <c r="AT200" s="18">
        <f>SUM(Table2[[#This Row],[Mortgage Recording Tax Through FY17]:[Mortgage Recording Tax FY18 and After]])</f>
        <v>476.36680000000001</v>
      </c>
      <c r="AU200" s="17">
        <v>0</v>
      </c>
      <c r="AV200" s="17">
        <v>0</v>
      </c>
      <c r="AW200" s="17">
        <v>0</v>
      </c>
      <c r="AX200" s="18">
        <f>SUM(Table2[[#This Row],[Pilot Savings Through FY17]:[Pilot Savings FY18 and After]])</f>
        <v>0</v>
      </c>
      <c r="AY200" s="17">
        <v>0</v>
      </c>
      <c r="AZ200" s="17">
        <v>476.36680000000001</v>
      </c>
      <c r="BA200" s="17">
        <v>0</v>
      </c>
      <c r="BB200" s="18">
        <f>SUM(Table2[[#This Row],[Mortgage Recording Tax Exemption Through FY17]:[Mortgage Recording Tax Exemption FY18 and After]])</f>
        <v>476.36680000000001</v>
      </c>
      <c r="BC200" s="17">
        <v>148.00890000000001</v>
      </c>
      <c r="BD200" s="17">
        <v>255.7561</v>
      </c>
      <c r="BE200" s="17">
        <v>2035.8624</v>
      </c>
      <c r="BF200" s="18">
        <f>SUM(Table2[[#This Row],[Indirect and Induced Land Through FY17]:[Indirect and Induced Land FY18 and After]])</f>
        <v>2291.6185</v>
      </c>
      <c r="BG200" s="17">
        <v>274.87360000000001</v>
      </c>
      <c r="BH200" s="17">
        <v>474.97550000000001</v>
      </c>
      <c r="BI200" s="17">
        <v>3780.8879999999999</v>
      </c>
      <c r="BJ200" s="18">
        <f>SUM(Table2[[#This Row],[Indirect and Induced Building Through FY17]:[Indirect and Induced Building FY18 and After]])</f>
        <v>4255.8634999999995</v>
      </c>
      <c r="BK200" s="17">
        <v>1216.2470000000001</v>
      </c>
      <c r="BL200" s="17">
        <v>3659.0916000000002</v>
      </c>
      <c r="BM200" s="17">
        <v>16729.480500000001</v>
      </c>
      <c r="BN200" s="18">
        <f>SUM(Table2[[#This Row],[TOTAL Real Property Related Taxes Through FY17]:[TOTAL Real Property Related Taxes FY18 and After]])</f>
        <v>20388.572100000001</v>
      </c>
      <c r="BO200" s="17">
        <v>538.13340000000005</v>
      </c>
      <c r="BP200" s="17">
        <v>935.78120000000001</v>
      </c>
      <c r="BQ200" s="17">
        <v>7402.0280000000002</v>
      </c>
      <c r="BR200" s="18">
        <f>SUM(Table2[[#This Row],[Company Direct Through FY17]:[Company Direct FY18 and After]])</f>
        <v>8337.8091999999997</v>
      </c>
      <c r="BS200" s="17">
        <v>0</v>
      </c>
      <c r="BT200" s="17">
        <v>0</v>
      </c>
      <c r="BU200" s="17">
        <v>0</v>
      </c>
      <c r="BV200" s="18">
        <f>SUM(Table2[[#This Row],[Sales Tax Exemption Through FY17]:[Sales Tax Exemption FY18 and After]])</f>
        <v>0</v>
      </c>
      <c r="BW200" s="17">
        <v>0</v>
      </c>
      <c r="BX200" s="17">
        <v>0</v>
      </c>
      <c r="BY200" s="17">
        <v>0</v>
      </c>
      <c r="BZ200" s="17">
        <f>SUM(Table2[[#This Row],[Energy Tax Savings Through FY17]:[Energy Tax Savings FY18 and After]])</f>
        <v>0</v>
      </c>
      <c r="CA200" s="17">
        <v>12.5589</v>
      </c>
      <c r="CB200" s="17">
        <v>50.752600000000001</v>
      </c>
      <c r="CC200" s="17">
        <v>123.38549999999999</v>
      </c>
      <c r="CD200" s="18">
        <f>SUM(Table2[[#This Row],[Tax Exempt Bond Savings Through FY17]:[Tax Exempt Bond Savings FY18 and After]])</f>
        <v>174.13810000000001</v>
      </c>
      <c r="CE200" s="17">
        <v>423.54849999999999</v>
      </c>
      <c r="CF200" s="17">
        <v>736.63919999999996</v>
      </c>
      <c r="CG200" s="17">
        <v>5825.9096</v>
      </c>
      <c r="CH200" s="18">
        <f>SUM(Table2[[#This Row],[Indirect and Induced Through FY17]:[Indirect and Induced FY18 and After]])</f>
        <v>6562.5487999999996</v>
      </c>
      <c r="CI200" s="17">
        <v>949.12300000000005</v>
      </c>
      <c r="CJ200" s="17">
        <v>1621.6677999999999</v>
      </c>
      <c r="CK200" s="17">
        <v>13104.552100000001</v>
      </c>
      <c r="CL200" s="18">
        <f>SUM(Table2[[#This Row],[TOTAL Income Consumption Use Taxes Through FY17]:[TOTAL Income Consumption Use Taxes FY18 and After]])</f>
        <v>14726.2199</v>
      </c>
      <c r="CM200" s="17">
        <v>12.5589</v>
      </c>
      <c r="CN200" s="17">
        <v>527.11940000000004</v>
      </c>
      <c r="CO200" s="17">
        <v>123.38549999999999</v>
      </c>
      <c r="CP200" s="18">
        <f>SUM(Table2[[#This Row],[Assistance Provided Through FY17]:[Assistance Provided FY18 and After]])</f>
        <v>650.50490000000002</v>
      </c>
      <c r="CQ200" s="17">
        <v>0</v>
      </c>
      <c r="CR200" s="17">
        <v>0</v>
      </c>
      <c r="CS200" s="17">
        <v>0</v>
      </c>
      <c r="CT200" s="18">
        <f>SUM(Table2[[#This Row],[Recapture Cancellation Reduction Amount Through FY17]:[Recapture Cancellation Reduction Amount FY18 and After]])</f>
        <v>0</v>
      </c>
      <c r="CU200" s="17">
        <v>0</v>
      </c>
      <c r="CV200" s="17">
        <v>0</v>
      </c>
      <c r="CW200" s="17">
        <v>0</v>
      </c>
      <c r="CX200" s="18">
        <f>SUM(Table2[[#This Row],[Penalty Paid Through FY17]:[Penalty Paid FY18 and After]])</f>
        <v>0</v>
      </c>
      <c r="CY200" s="17">
        <v>12.5589</v>
      </c>
      <c r="CZ200" s="17">
        <v>527.11940000000004</v>
      </c>
      <c r="DA200" s="17">
        <v>123.38549999999999</v>
      </c>
      <c r="DB200" s="18">
        <f>SUM(Table2[[#This Row],[TOTAL Assistance Net of Recapture Penalties Through FY17]:[TOTAL Assistance Net of Recapture Penalties FY18 and After]])</f>
        <v>650.50490000000002</v>
      </c>
      <c r="DC200" s="17">
        <v>1331.4979000000001</v>
      </c>
      <c r="DD200" s="17">
        <v>4340.5079999999998</v>
      </c>
      <c r="DE200" s="17">
        <v>18314.758099999999</v>
      </c>
      <c r="DF200" s="18">
        <f>SUM(Table2[[#This Row],[Company Direct Tax Revenue Before Assistance Through FY17]:[Company Direct Tax Revenue Before Assistance FY18 and After]])</f>
        <v>22655.266100000001</v>
      </c>
      <c r="DG200" s="17">
        <v>846.43100000000004</v>
      </c>
      <c r="DH200" s="17">
        <v>1467.3707999999999</v>
      </c>
      <c r="DI200" s="17">
        <v>11642.66</v>
      </c>
      <c r="DJ200" s="18">
        <f>SUM(Table2[[#This Row],[Indirect and Induced Tax Revenues Through FY17]:[Indirect and Induced Tax Revenues FY18 and After]])</f>
        <v>13110.0308</v>
      </c>
      <c r="DK200" s="17">
        <v>2177.9288999999999</v>
      </c>
      <c r="DL200" s="17">
        <v>5807.8788000000004</v>
      </c>
      <c r="DM200" s="17">
        <v>29957.418099999999</v>
      </c>
      <c r="DN200" s="17">
        <f>SUM(Table2[[#This Row],[TOTAL Tax Revenues Before Assistance Through FY17]:[TOTAL Tax Revenues Before Assistance FY18 and After]])</f>
        <v>35765.296900000001</v>
      </c>
      <c r="DO200" s="17">
        <v>2165.37</v>
      </c>
      <c r="DP200" s="17">
        <v>5280.7593999999999</v>
      </c>
      <c r="DQ200" s="17">
        <v>29834.032599999999</v>
      </c>
      <c r="DR200" s="20">
        <f>SUM(Table2[[#This Row],[TOTAL Tax Revenues Net of Assistance Recapture and Penalty Through FY17]:[TOTAL Tax Revenues Net of Assistance Recapture and Penalty FY18 and After]])</f>
        <v>35114.792000000001</v>
      </c>
      <c r="DS200" s="20">
        <v>0</v>
      </c>
      <c r="DT200" s="20">
        <v>0</v>
      </c>
      <c r="DU200" s="20">
        <v>0</v>
      </c>
      <c r="DV200" s="20">
        <v>0</v>
      </c>
      <c r="DW200" s="15">
        <v>0</v>
      </c>
      <c r="DX200" s="15">
        <v>0</v>
      </c>
      <c r="DY200" s="15">
        <v>0</v>
      </c>
      <c r="DZ200" s="15">
        <v>0</v>
      </c>
      <c r="EA200" s="15">
        <v>0</v>
      </c>
      <c r="EB200" s="15">
        <v>0</v>
      </c>
      <c r="EC200" s="15">
        <v>0</v>
      </c>
      <c r="ED200" s="15">
        <v>0</v>
      </c>
      <c r="EE200" s="15">
        <v>0</v>
      </c>
      <c r="EF200" s="15">
        <v>0</v>
      </c>
      <c r="EG200" s="15">
        <v>0</v>
      </c>
      <c r="EH200" s="15">
        <v>0</v>
      </c>
      <c r="EI200" s="15">
        <f>SUM(Table2[[#This Row],[Total Industrial Employees FY17]:[Total Other Employees FY17]])</f>
        <v>0</v>
      </c>
      <c r="EJ200" s="15">
        <f>SUM(Table2[[#This Row],[Number of Industrial Employees Earning More than Living Wage FY17]:[Number of Other Employees Earning More than Living Wage FY17]])</f>
        <v>0</v>
      </c>
      <c r="EK200" s="15">
        <v>0</v>
      </c>
    </row>
    <row r="201" spans="1:141" x14ac:dyDescent="0.2">
      <c r="A201" s="6">
        <v>92669</v>
      </c>
      <c r="B201" s="6" t="s">
        <v>192</v>
      </c>
      <c r="C201" s="7" t="s">
        <v>193</v>
      </c>
      <c r="D201" s="7" t="s">
        <v>19</v>
      </c>
      <c r="E201" s="33">
        <v>3</v>
      </c>
      <c r="F201" s="8" t="s">
        <v>2009</v>
      </c>
      <c r="G201" s="41" t="s">
        <v>1918</v>
      </c>
      <c r="H201" s="35">
        <v>80282</v>
      </c>
      <c r="I201" s="35">
        <v>202033</v>
      </c>
      <c r="J201" s="39" t="s">
        <v>3244</v>
      </c>
      <c r="K201" s="11" t="s">
        <v>2453</v>
      </c>
      <c r="L201" s="13" t="s">
        <v>2600</v>
      </c>
      <c r="M201" s="13" t="s">
        <v>2601</v>
      </c>
      <c r="N201" s="23">
        <v>90758100</v>
      </c>
      <c r="O201" s="6" t="s">
        <v>2458</v>
      </c>
      <c r="P201" s="15">
        <v>113</v>
      </c>
      <c r="Q201" s="15">
        <v>0</v>
      </c>
      <c r="R201" s="15">
        <v>86</v>
      </c>
      <c r="S201" s="15">
        <v>0</v>
      </c>
      <c r="T201" s="15">
        <v>0</v>
      </c>
      <c r="U201" s="15">
        <v>199</v>
      </c>
      <c r="V201" s="15">
        <v>142</v>
      </c>
      <c r="W201" s="15">
        <v>0</v>
      </c>
      <c r="X201" s="15">
        <v>0</v>
      </c>
      <c r="Y201" s="15">
        <v>150</v>
      </c>
      <c r="Z201" s="15">
        <v>196</v>
      </c>
      <c r="AA201" s="15">
        <v>80</v>
      </c>
      <c r="AB201" s="15">
        <v>0</v>
      </c>
      <c r="AC201" s="15">
        <v>0</v>
      </c>
      <c r="AD201" s="15">
        <v>0</v>
      </c>
      <c r="AE201" s="15">
        <v>0</v>
      </c>
      <c r="AF201" s="15">
        <v>80</v>
      </c>
      <c r="AG201" s="15" t="s">
        <v>1860</v>
      </c>
      <c r="AH201" s="15" t="s">
        <v>1860</v>
      </c>
      <c r="AI201" s="17">
        <v>250.3262</v>
      </c>
      <c r="AJ201" s="17">
        <v>3570.8078</v>
      </c>
      <c r="AK201" s="17">
        <v>857.0326</v>
      </c>
      <c r="AL201" s="17">
        <f>SUM(Table2[[#This Row],[Company Direct Land Through FY17]:[Company Direct Land FY18 and After]])</f>
        <v>4427.8404</v>
      </c>
      <c r="AM201" s="17">
        <v>2105.8874999999998</v>
      </c>
      <c r="AN201" s="17">
        <v>10836.9954</v>
      </c>
      <c r="AO201" s="17">
        <v>7209.8517000000002</v>
      </c>
      <c r="AP201" s="18">
        <f>SUM(Table2[[#This Row],[Company Direct Building Through FY17]:[Company Direct Building FY18 and After]])</f>
        <v>18046.847099999999</v>
      </c>
      <c r="AQ201" s="17">
        <v>0</v>
      </c>
      <c r="AR201" s="17">
        <v>1286.4626000000001</v>
      </c>
      <c r="AS201" s="17">
        <v>0</v>
      </c>
      <c r="AT201" s="18">
        <f>SUM(Table2[[#This Row],[Mortgage Recording Tax Through FY17]:[Mortgage Recording Tax FY18 and After]])</f>
        <v>1286.4626000000001</v>
      </c>
      <c r="AU201" s="17">
        <v>1442.7719999999999</v>
      </c>
      <c r="AV201" s="17">
        <v>6300.8235999999997</v>
      </c>
      <c r="AW201" s="17">
        <v>0</v>
      </c>
      <c r="AX201" s="18">
        <f>SUM(Table2[[#This Row],[Pilot Savings Through FY17]:[Pilot Savings FY18 and After]])</f>
        <v>6300.8235999999997</v>
      </c>
      <c r="AY201" s="17">
        <v>0</v>
      </c>
      <c r="AZ201" s="17">
        <v>1286.4626000000001</v>
      </c>
      <c r="BA201" s="17">
        <v>0</v>
      </c>
      <c r="BB201" s="18">
        <f>SUM(Table2[[#This Row],[Mortgage Recording Tax Exemption Through FY17]:[Mortgage Recording Tax Exemption FY18 and After]])</f>
        <v>1286.4626000000001</v>
      </c>
      <c r="BC201" s="17">
        <v>134.4169</v>
      </c>
      <c r="BD201" s="17">
        <v>1636.1971000000001</v>
      </c>
      <c r="BE201" s="17">
        <v>460.1986</v>
      </c>
      <c r="BF201" s="18">
        <f>SUM(Table2[[#This Row],[Indirect and Induced Land Through FY17]:[Indirect and Induced Land FY18 and After]])</f>
        <v>2096.3957</v>
      </c>
      <c r="BG201" s="17">
        <v>249.63130000000001</v>
      </c>
      <c r="BH201" s="17">
        <v>3038.6518000000001</v>
      </c>
      <c r="BI201" s="17">
        <v>854.65390000000002</v>
      </c>
      <c r="BJ201" s="18">
        <f>SUM(Table2[[#This Row],[Indirect and Induced Building Through FY17]:[Indirect and Induced Building FY18 and After]])</f>
        <v>3893.3056999999999</v>
      </c>
      <c r="BK201" s="17">
        <v>1297.4899</v>
      </c>
      <c r="BL201" s="17">
        <v>12781.8285</v>
      </c>
      <c r="BM201" s="17">
        <v>9381.7368000000006</v>
      </c>
      <c r="BN201" s="18">
        <f>SUM(Table2[[#This Row],[TOTAL Real Property Related Taxes Through FY17]:[TOTAL Real Property Related Taxes FY18 and After]])</f>
        <v>22163.565300000002</v>
      </c>
      <c r="BO201" s="17">
        <v>650.35490000000004</v>
      </c>
      <c r="BP201" s="17">
        <v>8309.1070999999993</v>
      </c>
      <c r="BQ201" s="17">
        <v>2226.5967000000001</v>
      </c>
      <c r="BR201" s="18">
        <f>SUM(Table2[[#This Row],[Company Direct Through FY17]:[Company Direct FY18 and After]])</f>
        <v>10535.703799999999</v>
      </c>
      <c r="BS201" s="17">
        <v>0</v>
      </c>
      <c r="BT201" s="17">
        <v>0</v>
      </c>
      <c r="BU201" s="17">
        <v>3858</v>
      </c>
      <c r="BV201" s="18">
        <f>SUM(Table2[[#This Row],[Sales Tax Exemption Through FY17]:[Sales Tax Exemption FY18 and After]])</f>
        <v>3858</v>
      </c>
      <c r="BW201" s="17">
        <v>0</v>
      </c>
      <c r="BX201" s="17">
        <v>0</v>
      </c>
      <c r="BY201" s="17">
        <v>0</v>
      </c>
      <c r="BZ201" s="17">
        <f>SUM(Table2[[#This Row],[Energy Tax Savings Through FY17]:[Energy Tax Savings FY18 and After]])</f>
        <v>0</v>
      </c>
      <c r="CA201" s="17">
        <v>0</v>
      </c>
      <c r="CB201" s="17">
        <v>0</v>
      </c>
      <c r="CC201" s="17">
        <v>0</v>
      </c>
      <c r="CD201" s="18">
        <f>SUM(Table2[[#This Row],[Tax Exempt Bond Savings Through FY17]:[Tax Exempt Bond Savings FY18 and After]])</f>
        <v>0</v>
      </c>
      <c r="CE201" s="17">
        <v>384.65309999999999</v>
      </c>
      <c r="CF201" s="17">
        <v>5469.1441000000004</v>
      </c>
      <c r="CG201" s="17">
        <v>1316.9232999999999</v>
      </c>
      <c r="CH201" s="18">
        <f>SUM(Table2[[#This Row],[Indirect and Induced Through FY17]:[Indirect and Induced FY18 and After]])</f>
        <v>6786.0673999999999</v>
      </c>
      <c r="CI201" s="17">
        <v>1035.008</v>
      </c>
      <c r="CJ201" s="17">
        <v>13778.251200000001</v>
      </c>
      <c r="CK201" s="17">
        <v>-314.48</v>
      </c>
      <c r="CL201" s="18">
        <f>SUM(Table2[[#This Row],[TOTAL Income Consumption Use Taxes Through FY17]:[TOTAL Income Consumption Use Taxes FY18 and After]])</f>
        <v>13463.771200000001</v>
      </c>
      <c r="CM201" s="17">
        <v>1442.7719999999999</v>
      </c>
      <c r="CN201" s="17">
        <v>7587.2861999999996</v>
      </c>
      <c r="CO201" s="17">
        <v>3858</v>
      </c>
      <c r="CP201" s="18">
        <f>SUM(Table2[[#This Row],[Assistance Provided Through FY17]:[Assistance Provided FY18 and After]])</f>
        <v>11445.286199999999</v>
      </c>
      <c r="CQ201" s="17">
        <v>0</v>
      </c>
      <c r="CR201" s="17">
        <v>55.8553</v>
      </c>
      <c r="CS201" s="17">
        <v>0</v>
      </c>
      <c r="CT201" s="18">
        <f>SUM(Table2[[#This Row],[Recapture Cancellation Reduction Amount Through FY17]:[Recapture Cancellation Reduction Amount FY18 and After]])</f>
        <v>55.8553</v>
      </c>
      <c r="CU201" s="17">
        <v>0</v>
      </c>
      <c r="CV201" s="17">
        <v>0</v>
      </c>
      <c r="CW201" s="17">
        <v>0</v>
      </c>
      <c r="CX201" s="18">
        <f>SUM(Table2[[#This Row],[Penalty Paid Through FY17]:[Penalty Paid FY18 and After]])</f>
        <v>0</v>
      </c>
      <c r="CY201" s="17">
        <v>1442.7719999999999</v>
      </c>
      <c r="CZ201" s="17">
        <v>7531.4309000000003</v>
      </c>
      <c r="DA201" s="17">
        <v>3858</v>
      </c>
      <c r="DB201" s="18">
        <f>SUM(Table2[[#This Row],[TOTAL Assistance Net of Recapture Penalties Through FY17]:[TOTAL Assistance Net of Recapture Penalties FY18 and After]])</f>
        <v>11389.430899999999</v>
      </c>
      <c r="DC201" s="17">
        <v>3006.5686000000001</v>
      </c>
      <c r="DD201" s="17">
        <v>24003.372899999998</v>
      </c>
      <c r="DE201" s="17">
        <v>10293.481</v>
      </c>
      <c r="DF201" s="18">
        <f>SUM(Table2[[#This Row],[Company Direct Tax Revenue Before Assistance Through FY17]:[Company Direct Tax Revenue Before Assistance FY18 and After]])</f>
        <v>34296.853900000002</v>
      </c>
      <c r="DG201" s="17">
        <v>768.70129999999995</v>
      </c>
      <c r="DH201" s="17">
        <v>10143.993</v>
      </c>
      <c r="DI201" s="17">
        <v>2631.7757999999999</v>
      </c>
      <c r="DJ201" s="18">
        <f>SUM(Table2[[#This Row],[Indirect and Induced Tax Revenues Through FY17]:[Indirect and Induced Tax Revenues FY18 and After]])</f>
        <v>12775.7688</v>
      </c>
      <c r="DK201" s="17">
        <v>3775.2698999999998</v>
      </c>
      <c r="DL201" s="17">
        <v>34147.365899999997</v>
      </c>
      <c r="DM201" s="17">
        <v>12925.256799999999</v>
      </c>
      <c r="DN201" s="17">
        <f>SUM(Table2[[#This Row],[TOTAL Tax Revenues Before Assistance Through FY17]:[TOTAL Tax Revenues Before Assistance FY18 and After]])</f>
        <v>47072.622699999993</v>
      </c>
      <c r="DO201" s="17">
        <v>2332.4978999999998</v>
      </c>
      <c r="DP201" s="17">
        <v>26615.935000000001</v>
      </c>
      <c r="DQ201" s="17">
        <v>9067.2567999999992</v>
      </c>
      <c r="DR201" s="20">
        <f>SUM(Table2[[#This Row],[TOTAL Tax Revenues Net of Assistance Recapture and Penalty Through FY17]:[TOTAL Tax Revenues Net of Assistance Recapture and Penalty FY18 and After]])</f>
        <v>35683.191800000001</v>
      </c>
      <c r="DS201" s="20">
        <v>0</v>
      </c>
      <c r="DT201" s="20">
        <v>0</v>
      </c>
      <c r="DU201" s="20">
        <v>0</v>
      </c>
      <c r="DV201" s="20">
        <v>0</v>
      </c>
      <c r="DW201" s="15">
        <v>199</v>
      </c>
      <c r="DX201" s="15">
        <v>0</v>
      </c>
      <c r="DY201" s="15">
        <v>0</v>
      </c>
      <c r="DZ201" s="15">
        <v>0</v>
      </c>
      <c r="EA201" s="15">
        <v>199</v>
      </c>
      <c r="EB201" s="15">
        <v>0</v>
      </c>
      <c r="EC201" s="15">
        <v>0</v>
      </c>
      <c r="ED201" s="15">
        <v>0</v>
      </c>
      <c r="EE201" s="15">
        <v>100</v>
      </c>
      <c r="EF201" s="15">
        <v>0</v>
      </c>
      <c r="EG201" s="15">
        <v>0</v>
      </c>
      <c r="EH201" s="15">
        <v>0</v>
      </c>
      <c r="EI201" s="15">
        <f>SUM(Table2[[#This Row],[Total Industrial Employees FY17]:[Total Other Employees FY17]])</f>
        <v>199</v>
      </c>
      <c r="EJ201" s="15">
        <f>SUM(Table2[[#This Row],[Number of Industrial Employees Earning More than Living Wage FY17]:[Number of Other Employees Earning More than Living Wage FY17]])</f>
        <v>199</v>
      </c>
      <c r="EK201" s="15">
        <v>100</v>
      </c>
    </row>
    <row r="202" spans="1:141" x14ac:dyDescent="0.2">
      <c r="A202" s="6">
        <v>93185</v>
      </c>
      <c r="B202" s="6" t="s">
        <v>435</v>
      </c>
      <c r="C202" s="7" t="s">
        <v>436</v>
      </c>
      <c r="D202" s="7" t="s">
        <v>19</v>
      </c>
      <c r="E202" s="33">
        <v>3</v>
      </c>
      <c r="F202" s="8" t="s">
        <v>2156</v>
      </c>
      <c r="G202" s="41" t="s">
        <v>2025</v>
      </c>
      <c r="H202" s="35">
        <v>24677</v>
      </c>
      <c r="I202" s="35">
        <v>59311</v>
      </c>
      <c r="J202" s="39" t="s">
        <v>3244</v>
      </c>
      <c r="K202" s="11" t="s">
        <v>2453</v>
      </c>
      <c r="L202" s="13" t="s">
        <v>2750</v>
      </c>
      <c r="M202" s="13" t="s">
        <v>2712</v>
      </c>
      <c r="N202" s="23">
        <v>5000000</v>
      </c>
      <c r="O202" s="6" t="s">
        <v>2527</v>
      </c>
      <c r="P202" s="15">
        <v>47</v>
      </c>
      <c r="Q202" s="15">
        <v>0</v>
      </c>
      <c r="R202" s="15">
        <v>61</v>
      </c>
      <c r="S202" s="15">
        <v>0</v>
      </c>
      <c r="T202" s="15">
        <v>0</v>
      </c>
      <c r="U202" s="15">
        <v>108</v>
      </c>
      <c r="V202" s="15">
        <v>84</v>
      </c>
      <c r="W202" s="15">
        <v>0</v>
      </c>
      <c r="X202" s="15">
        <v>0</v>
      </c>
      <c r="Y202" s="15">
        <v>69</v>
      </c>
      <c r="Z202" s="15">
        <v>2</v>
      </c>
      <c r="AA202" s="15">
        <v>73</v>
      </c>
      <c r="AB202" s="15">
        <v>0</v>
      </c>
      <c r="AC202" s="15">
        <v>0</v>
      </c>
      <c r="AD202" s="15">
        <v>0</v>
      </c>
      <c r="AE202" s="15">
        <v>0</v>
      </c>
      <c r="AF202" s="15">
        <v>73</v>
      </c>
      <c r="AG202" s="15" t="s">
        <v>1860</v>
      </c>
      <c r="AH202" s="15" t="s">
        <v>1860</v>
      </c>
      <c r="AI202" s="17">
        <v>155.0907</v>
      </c>
      <c r="AJ202" s="17">
        <v>1074.5925999999999</v>
      </c>
      <c r="AK202" s="17">
        <v>1035.2922000000001</v>
      </c>
      <c r="AL202" s="17">
        <f>SUM(Table2[[#This Row],[Company Direct Land Through FY17]:[Company Direct Land FY18 and After]])</f>
        <v>2109.8847999999998</v>
      </c>
      <c r="AM202" s="17">
        <v>304.63889999999998</v>
      </c>
      <c r="AN202" s="17">
        <v>1411.7725</v>
      </c>
      <c r="AO202" s="17">
        <v>2033.5849000000001</v>
      </c>
      <c r="AP202" s="18">
        <f>SUM(Table2[[#This Row],[Company Direct Building Through FY17]:[Company Direct Building FY18 and After]])</f>
        <v>3445.3573999999999</v>
      </c>
      <c r="AQ202" s="17">
        <v>0</v>
      </c>
      <c r="AR202" s="17">
        <v>0</v>
      </c>
      <c r="AS202" s="17">
        <v>0</v>
      </c>
      <c r="AT202" s="18">
        <f>SUM(Table2[[#This Row],[Mortgage Recording Tax Through FY17]:[Mortgage Recording Tax FY18 and After]])</f>
        <v>0</v>
      </c>
      <c r="AU202" s="17">
        <v>286.54079999999999</v>
      </c>
      <c r="AV202" s="17">
        <v>1216.0467000000001</v>
      </c>
      <c r="AW202" s="17">
        <v>1912.7720999999999</v>
      </c>
      <c r="AX202" s="18">
        <f>SUM(Table2[[#This Row],[Pilot Savings Through FY17]:[Pilot Savings FY18 and After]])</f>
        <v>3128.8188</v>
      </c>
      <c r="AY202" s="17">
        <v>0</v>
      </c>
      <c r="AZ202" s="17">
        <v>0</v>
      </c>
      <c r="BA202" s="17">
        <v>0</v>
      </c>
      <c r="BB202" s="18">
        <f>SUM(Table2[[#This Row],[Mortgage Recording Tax Exemption Through FY17]:[Mortgage Recording Tax Exemption FY18 and After]])</f>
        <v>0</v>
      </c>
      <c r="BC202" s="17">
        <v>79.514799999999994</v>
      </c>
      <c r="BD202" s="17">
        <v>591.49109999999996</v>
      </c>
      <c r="BE202" s="17">
        <v>530.79280000000006</v>
      </c>
      <c r="BF202" s="18">
        <f>SUM(Table2[[#This Row],[Indirect and Induced Land Through FY17]:[Indirect and Induced Land FY18 and After]])</f>
        <v>1122.2838999999999</v>
      </c>
      <c r="BG202" s="17">
        <v>147.6703</v>
      </c>
      <c r="BH202" s="17">
        <v>1098.4834000000001</v>
      </c>
      <c r="BI202" s="17">
        <v>985.75829999999996</v>
      </c>
      <c r="BJ202" s="18">
        <f>SUM(Table2[[#This Row],[Indirect and Induced Building Through FY17]:[Indirect and Induced Building FY18 and After]])</f>
        <v>2084.2417</v>
      </c>
      <c r="BK202" s="17">
        <v>400.37389999999999</v>
      </c>
      <c r="BL202" s="17">
        <v>2960.2928999999999</v>
      </c>
      <c r="BM202" s="17">
        <v>2672.6561000000002</v>
      </c>
      <c r="BN202" s="18">
        <f>SUM(Table2[[#This Row],[TOTAL Real Property Related Taxes Through FY17]:[TOTAL Real Property Related Taxes FY18 and After]])</f>
        <v>5632.9490000000005</v>
      </c>
      <c r="BO202" s="17">
        <v>384.71699999999998</v>
      </c>
      <c r="BP202" s="17">
        <v>2887.4897999999998</v>
      </c>
      <c r="BQ202" s="17">
        <v>2568.1374000000001</v>
      </c>
      <c r="BR202" s="18">
        <f>SUM(Table2[[#This Row],[Company Direct Through FY17]:[Company Direct FY18 and After]])</f>
        <v>5455.6271999999999</v>
      </c>
      <c r="BS202" s="17">
        <v>0</v>
      </c>
      <c r="BT202" s="17">
        <v>88.087500000000006</v>
      </c>
      <c r="BU202" s="17">
        <v>0</v>
      </c>
      <c r="BV202" s="18">
        <f>SUM(Table2[[#This Row],[Sales Tax Exemption Through FY17]:[Sales Tax Exemption FY18 and After]])</f>
        <v>88.087500000000006</v>
      </c>
      <c r="BW202" s="17">
        <v>0</v>
      </c>
      <c r="BX202" s="17">
        <v>0</v>
      </c>
      <c r="BY202" s="17">
        <v>0</v>
      </c>
      <c r="BZ202" s="17">
        <f>SUM(Table2[[#This Row],[Energy Tax Savings Through FY17]:[Energy Tax Savings FY18 and After]])</f>
        <v>0</v>
      </c>
      <c r="CA202" s="17">
        <v>0</v>
      </c>
      <c r="CB202" s="17">
        <v>0</v>
      </c>
      <c r="CC202" s="17">
        <v>0</v>
      </c>
      <c r="CD202" s="18">
        <f>SUM(Table2[[#This Row],[Tax Exempt Bond Savings Through FY17]:[Tax Exempt Bond Savings FY18 and After]])</f>
        <v>0</v>
      </c>
      <c r="CE202" s="17">
        <v>227.54300000000001</v>
      </c>
      <c r="CF202" s="17">
        <v>1897.7644</v>
      </c>
      <c r="CG202" s="17">
        <v>1518.9384</v>
      </c>
      <c r="CH202" s="18">
        <f>SUM(Table2[[#This Row],[Indirect and Induced Through FY17]:[Indirect and Induced FY18 and After]])</f>
        <v>3416.7028</v>
      </c>
      <c r="CI202" s="17">
        <v>612.26</v>
      </c>
      <c r="CJ202" s="17">
        <v>4697.1666999999998</v>
      </c>
      <c r="CK202" s="17">
        <v>4087.0758000000001</v>
      </c>
      <c r="CL202" s="18">
        <f>SUM(Table2[[#This Row],[TOTAL Income Consumption Use Taxes Through FY17]:[TOTAL Income Consumption Use Taxes FY18 and After]])</f>
        <v>8784.2425000000003</v>
      </c>
      <c r="CM202" s="17">
        <v>286.54079999999999</v>
      </c>
      <c r="CN202" s="17">
        <v>1304.1342</v>
      </c>
      <c r="CO202" s="17">
        <v>1912.7720999999999</v>
      </c>
      <c r="CP202" s="18">
        <f>SUM(Table2[[#This Row],[Assistance Provided Through FY17]:[Assistance Provided FY18 and After]])</f>
        <v>3216.9062999999996</v>
      </c>
      <c r="CQ202" s="17">
        <v>0</v>
      </c>
      <c r="CR202" s="17">
        <v>0</v>
      </c>
      <c r="CS202" s="17">
        <v>0</v>
      </c>
      <c r="CT202" s="18">
        <f>SUM(Table2[[#This Row],[Recapture Cancellation Reduction Amount Through FY17]:[Recapture Cancellation Reduction Amount FY18 and After]])</f>
        <v>0</v>
      </c>
      <c r="CU202" s="17">
        <v>0</v>
      </c>
      <c r="CV202" s="17">
        <v>0</v>
      </c>
      <c r="CW202" s="17">
        <v>0</v>
      </c>
      <c r="CX202" s="18">
        <f>SUM(Table2[[#This Row],[Penalty Paid Through FY17]:[Penalty Paid FY18 and After]])</f>
        <v>0</v>
      </c>
      <c r="CY202" s="17">
        <v>286.54079999999999</v>
      </c>
      <c r="CZ202" s="17">
        <v>1304.1342</v>
      </c>
      <c r="DA202" s="17">
        <v>1912.7720999999999</v>
      </c>
      <c r="DB202" s="18">
        <f>SUM(Table2[[#This Row],[TOTAL Assistance Net of Recapture Penalties Through FY17]:[TOTAL Assistance Net of Recapture Penalties FY18 and After]])</f>
        <v>3216.9062999999996</v>
      </c>
      <c r="DC202" s="17">
        <v>844.44659999999999</v>
      </c>
      <c r="DD202" s="17">
        <v>5373.8549000000003</v>
      </c>
      <c r="DE202" s="17">
        <v>5637.0145000000002</v>
      </c>
      <c r="DF202" s="18">
        <f>SUM(Table2[[#This Row],[Company Direct Tax Revenue Before Assistance Through FY17]:[Company Direct Tax Revenue Before Assistance FY18 and After]])</f>
        <v>11010.8694</v>
      </c>
      <c r="DG202" s="17">
        <v>454.72809999999998</v>
      </c>
      <c r="DH202" s="17">
        <v>3587.7388999999998</v>
      </c>
      <c r="DI202" s="17">
        <v>3035.4895000000001</v>
      </c>
      <c r="DJ202" s="18">
        <f>SUM(Table2[[#This Row],[Indirect and Induced Tax Revenues Through FY17]:[Indirect and Induced Tax Revenues FY18 and After]])</f>
        <v>6623.2284</v>
      </c>
      <c r="DK202" s="17">
        <v>1299.1747</v>
      </c>
      <c r="DL202" s="17">
        <v>8961.5938000000006</v>
      </c>
      <c r="DM202" s="17">
        <v>8672.5040000000008</v>
      </c>
      <c r="DN202" s="17">
        <f>SUM(Table2[[#This Row],[TOTAL Tax Revenues Before Assistance Through FY17]:[TOTAL Tax Revenues Before Assistance FY18 and After]])</f>
        <v>17634.097800000003</v>
      </c>
      <c r="DO202" s="17">
        <v>1012.6339</v>
      </c>
      <c r="DP202" s="17">
        <v>7657.4596000000001</v>
      </c>
      <c r="DQ202" s="17">
        <v>6759.7318999999998</v>
      </c>
      <c r="DR202" s="20">
        <f>SUM(Table2[[#This Row],[TOTAL Tax Revenues Net of Assistance Recapture and Penalty Through FY17]:[TOTAL Tax Revenues Net of Assistance Recapture and Penalty FY18 and After]])</f>
        <v>14417.191500000001</v>
      </c>
      <c r="DS202" s="20">
        <v>0</v>
      </c>
      <c r="DT202" s="20">
        <v>0</v>
      </c>
      <c r="DU202" s="20">
        <v>0</v>
      </c>
      <c r="DV202" s="20">
        <v>0</v>
      </c>
      <c r="DW202" s="15">
        <v>108</v>
      </c>
      <c r="DX202" s="15">
        <v>0</v>
      </c>
      <c r="DY202" s="15">
        <v>0</v>
      </c>
      <c r="DZ202" s="15">
        <v>0</v>
      </c>
      <c r="EA202" s="15">
        <v>108</v>
      </c>
      <c r="EB202" s="15">
        <v>0</v>
      </c>
      <c r="EC202" s="15">
        <v>0</v>
      </c>
      <c r="ED202" s="15">
        <v>0</v>
      </c>
      <c r="EE202" s="15">
        <v>100</v>
      </c>
      <c r="EF202" s="15">
        <v>0</v>
      </c>
      <c r="EG202" s="15">
        <v>0</v>
      </c>
      <c r="EH202" s="15">
        <v>0</v>
      </c>
      <c r="EI202" s="15">
        <f>SUM(Table2[[#This Row],[Total Industrial Employees FY17]:[Total Other Employees FY17]])</f>
        <v>108</v>
      </c>
      <c r="EJ202" s="15">
        <f>SUM(Table2[[#This Row],[Number of Industrial Employees Earning More than Living Wage FY17]:[Number of Other Employees Earning More than Living Wage FY17]])</f>
        <v>108</v>
      </c>
      <c r="EK202" s="15">
        <v>100</v>
      </c>
    </row>
    <row r="203" spans="1:141" x14ac:dyDescent="0.2">
      <c r="A203" s="6">
        <v>93174</v>
      </c>
      <c r="B203" s="6" t="s">
        <v>405</v>
      </c>
      <c r="C203" s="7" t="s">
        <v>406</v>
      </c>
      <c r="D203" s="7" t="s">
        <v>6</v>
      </c>
      <c r="E203" s="33">
        <v>8</v>
      </c>
      <c r="F203" s="8" t="s">
        <v>2144</v>
      </c>
      <c r="G203" s="41" t="s">
        <v>1985</v>
      </c>
      <c r="H203" s="35">
        <v>447212</v>
      </c>
      <c r="I203" s="35">
        <v>99333</v>
      </c>
      <c r="J203" s="39" t="s">
        <v>3244</v>
      </c>
      <c r="K203" s="11" t="s">
        <v>2453</v>
      </c>
      <c r="L203" s="13" t="s">
        <v>2738</v>
      </c>
      <c r="M203" s="13" t="s">
        <v>2739</v>
      </c>
      <c r="N203" s="23">
        <v>25788500</v>
      </c>
      <c r="O203" s="6" t="s">
        <v>2458</v>
      </c>
      <c r="P203" s="15">
        <v>81</v>
      </c>
      <c r="Q203" s="15">
        <v>0</v>
      </c>
      <c r="R203" s="15">
        <v>126</v>
      </c>
      <c r="S203" s="15">
        <v>0</v>
      </c>
      <c r="T203" s="15">
        <v>0</v>
      </c>
      <c r="U203" s="15">
        <v>207</v>
      </c>
      <c r="V203" s="15">
        <v>166</v>
      </c>
      <c r="W203" s="15">
        <v>0</v>
      </c>
      <c r="X203" s="15">
        <v>0</v>
      </c>
      <c r="Y203" s="15">
        <v>0</v>
      </c>
      <c r="Z203" s="15">
        <v>17</v>
      </c>
      <c r="AA203" s="15">
        <v>79</v>
      </c>
      <c r="AB203" s="15">
        <v>0</v>
      </c>
      <c r="AC203" s="15">
        <v>0</v>
      </c>
      <c r="AD203" s="15">
        <v>0</v>
      </c>
      <c r="AE203" s="15">
        <v>0</v>
      </c>
      <c r="AF203" s="15">
        <v>79</v>
      </c>
      <c r="AG203" s="15" t="s">
        <v>1860</v>
      </c>
      <c r="AH203" s="15" t="s">
        <v>1860</v>
      </c>
      <c r="AI203" s="17">
        <v>931.82640000000004</v>
      </c>
      <c r="AJ203" s="17">
        <v>3747.9928</v>
      </c>
      <c r="AK203" s="17">
        <v>6554.3706000000002</v>
      </c>
      <c r="AL203" s="17">
        <f>SUM(Table2[[#This Row],[Company Direct Land Through FY17]:[Company Direct Land FY18 and After]])</f>
        <v>10302.3634</v>
      </c>
      <c r="AM203" s="17">
        <v>206.97370000000001</v>
      </c>
      <c r="AN203" s="17">
        <v>1359.9375</v>
      </c>
      <c r="AO203" s="17">
        <v>1455.8311000000001</v>
      </c>
      <c r="AP203" s="18">
        <f>SUM(Table2[[#This Row],[Company Direct Building Through FY17]:[Company Direct Building FY18 and After]])</f>
        <v>2815.7686000000003</v>
      </c>
      <c r="AQ203" s="17">
        <v>0</v>
      </c>
      <c r="AR203" s="17">
        <v>338.59429999999998</v>
      </c>
      <c r="AS203" s="17">
        <v>0</v>
      </c>
      <c r="AT203" s="18">
        <f>SUM(Table2[[#This Row],[Mortgage Recording Tax Through FY17]:[Mortgage Recording Tax FY18 and After]])</f>
        <v>338.59429999999998</v>
      </c>
      <c r="AU203" s="17">
        <v>498.70100000000002</v>
      </c>
      <c r="AV203" s="17">
        <v>1150.4972</v>
      </c>
      <c r="AW203" s="17">
        <v>3507.8110000000001</v>
      </c>
      <c r="AX203" s="18">
        <f>SUM(Table2[[#This Row],[Pilot Savings Through FY17]:[Pilot Savings FY18 and After]])</f>
        <v>4658.3082000000004</v>
      </c>
      <c r="AY203" s="17">
        <v>0</v>
      </c>
      <c r="AZ203" s="17">
        <v>338.59429999999998</v>
      </c>
      <c r="BA203" s="17">
        <v>0</v>
      </c>
      <c r="BB203" s="18">
        <f>SUM(Table2[[#This Row],[Mortgage Recording Tax Exemption Through FY17]:[Mortgage Recording Tax Exemption FY18 and After]])</f>
        <v>338.59429999999998</v>
      </c>
      <c r="BC203" s="17">
        <v>157.13579999999999</v>
      </c>
      <c r="BD203" s="17">
        <v>1016.9103</v>
      </c>
      <c r="BE203" s="17">
        <v>1105.2773999999999</v>
      </c>
      <c r="BF203" s="18">
        <f>SUM(Table2[[#This Row],[Indirect and Induced Land Through FY17]:[Indirect and Induced Land FY18 and After]])</f>
        <v>2122.1876999999999</v>
      </c>
      <c r="BG203" s="17">
        <v>291.8236</v>
      </c>
      <c r="BH203" s="17">
        <v>1888.5473</v>
      </c>
      <c r="BI203" s="17">
        <v>2052.6572999999999</v>
      </c>
      <c r="BJ203" s="18">
        <f>SUM(Table2[[#This Row],[Indirect and Induced Building Through FY17]:[Indirect and Induced Building FY18 and After]])</f>
        <v>3941.2046</v>
      </c>
      <c r="BK203" s="17">
        <v>1089.0585000000001</v>
      </c>
      <c r="BL203" s="17">
        <v>6862.8906999999999</v>
      </c>
      <c r="BM203" s="17">
        <v>7660.3253999999997</v>
      </c>
      <c r="BN203" s="18">
        <f>SUM(Table2[[#This Row],[TOTAL Real Property Related Taxes Through FY17]:[TOTAL Real Property Related Taxes FY18 and After]])</f>
        <v>14523.2161</v>
      </c>
      <c r="BO203" s="17">
        <v>838.46190000000001</v>
      </c>
      <c r="BP203" s="17">
        <v>5467.9286000000002</v>
      </c>
      <c r="BQ203" s="17">
        <v>5897.6549000000005</v>
      </c>
      <c r="BR203" s="18">
        <f>SUM(Table2[[#This Row],[Company Direct Through FY17]:[Company Direct FY18 and After]])</f>
        <v>11365.583500000001</v>
      </c>
      <c r="BS203" s="17">
        <v>0</v>
      </c>
      <c r="BT203" s="17">
        <v>92.735699999999994</v>
      </c>
      <c r="BU203" s="17">
        <v>0</v>
      </c>
      <c r="BV203" s="18">
        <f>SUM(Table2[[#This Row],[Sales Tax Exemption Through FY17]:[Sales Tax Exemption FY18 and After]])</f>
        <v>92.735699999999994</v>
      </c>
      <c r="BW203" s="17">
        <v>0</v>
      </c>
      <c r="BX203" s="17">
        <v>0</v>
      </c>
      <c r="BY203" s="17">
        <v>0</v>
      </c>
      <c r="BZ203" s="17">
        <f>SUM(Table2[[#This Row],[Energy Tax Savings Through FY17]:[Energy Tax Savings FY18 and After]])</f>
        <v>0</v>
      </c>
      <c r="CA203" s="17">
        <v>0</v>
      </c>
      <c r="CB203" s="17">
        <v>0</v>
      </c>
      <c r="CC203" s="17">
        <v>0</v>
      </c>
      <c r="CD203" s="18">
        <f>SUM(Table2[[#This Row],[Tax Exempt Bond Savings Through FY17]:[Tax Exempt Bond Savings FY18 and After]])</f>
        <v>0</v>
      </c>
      <c r="CE203" s="17">
        <v>495.911</v>
      </c>
      <c r="CF203" s="17">
        <v>3549.7438000000002</v>
      </c>
      <c r="CG203" s="17">
        <v>3488.1867999999999</v>
      </c>
      <c r="CH203" s="18">
        <f>SUM(Table2[[#This Row],[Indirect and Induced Through FY17]:[Indirect and Induced FY18 and After]])</f>
        <v>7037.9305999999997</v>
      </c>
      <c r="CI203" s="17">
        <v>1334.3729000000001</v>
      </c>
      <c r="CJ203" s="17">
        <v>8924.9367000000002</v>
      </c>
      <c r="CK203" s="17">
        <v>9385.8417000000009</v>
      </c>
      <c r="CL203" s="18">
        <f>SUM(Table2[[#This Row],[TOTAL Income Consumption Use Taxes Through FY17]:[TOTAL Income Consumption Use Taxes FY18 and After]])</f>
        <v>18310.778400000003</v>
      </c>
      <c r="CM203" s="17">
        <v>498.70100000000002</v>
      </c>
      <c r="CN203" s="17">
        <v>1581.8271999999999</v>
      </c>
      <c r="CO203" s="17">
        <v>3507.8110000000001</v>
      </c>
      <c r="CP203" s="18">
        <f>SUM(Table2[[#This Row],[Assistance Provided Through FY17]:[Assistance Provided FY18 and After]])</f>
        <v>5089.6382000000003</v>
      </c>
      <c r="CQ203" s="17">
        <v>0</v>
      </c>
      <c r="CR203" s="17">
        <v>0</v>
      </c>
      <c r="CS203" s="17">
        <v>0</v>
      </c>
      <c r="CT203" s="18">
        <f>SUM(Table2[[#This Row],[Recapture Cancellation Reduction Amount Through FY17]:[Recapture Cancellation Reduction Amount FY18 and After]])</f>
        <v>0</v>
      </c>
      <c r="CU203" s="17">
        <v>0</v>
      </c>
      <c r="CV203" s="17">
        <v>0</v>
      </c>
      <c r="CW203" s="17">
        <v>0</v>
      </c>
      <c r="CX203" s="18">
        <f>SUM(Table2[[#This Row],[Penalty Paid Through FY17]:[Penalty Paid FY18 and After]])</f>
        <v>0</v>
      </c>
      <c r="CY203" s="17">
        <v>498.70100000000002</v>
      </c>
      <c r="CZ203" s="17">
        <v>1581.8271999999999</v>
      </c>
      <c r="DA203" s="17">
        <v>3507.8110000000001</v>
      </c>
      <c r="DB203" s="18">
        <f>SUM(Table2[[#This Row],[TOTAL Assistance Net of Recapture Penalties Through FY17]:[TOTAL Assistance Net of Recapture Penalties FY18 and After]])</f>
        <v>5089.6382000000003</v>
      </c>
      <c r="DC203" s="17">
        <v>1977.2619999999999</v>
      </c>
      <c r="DD203" s="17">
        <v>10914.4532</v>
      </c>
      <c r="DE203" s="17">
        <v>13907.856599999999</v>
      </c>
      <c r="DF203" s="18">
        <f>SUM(Table2[[#This Row],[Company Direct Tax Revenue Before Assistance Through FY17]:[Company Direct Tax Revenue Before Assistance FY18 and After]])</f>
        <v>24822.309799999999</v>
      </c>
      <c r="DG203" s="17">
        <v>944.87040000000002</v>
      </c>
      <c r="DH203" s="17">
        <v>6455.2013999999999</v>
      </c>
      <c r="DI203" s="17">
        <v>6646.1215000000002</v>
      </c>
      <c r="DJ203" s="18">
        <f>SUM(Table2[[#This Row],[Indirect and Induced Tax Revenues Through FY17]:[Indirect and Induced Tax Revenues FY18 and After]])</f>
        <v>13101.322899999999</v>
      </c>
      <c r="DK203" s="17">
        <v>2922.1324</v>
      </c>
      <c r="DL203" s="17">
        <v>17369.654600000002</v>
      </c>
      <c r="DM203" s="17">
        <v>20553.9781</v>
      </c>
      <c r="DN203" s="17">
        <f>SUM(Table2[[#This Row],[TOTAL Tax Revenues Before Assistance Through FY17]:[TOTAL Tax Revenues Before Assistance FY18 and After]])</f>
        <v>37923.632700000002</v>
      </c>
      <c r="DO203" s="17">
        <v>2423.4313999999999</v>
      </c>
      <c r="DP203" s="17">
        <v>15787.8274</v>
      </c>
      <c r="DQ203" s="17">
        <v>17046.167099999999</v>
      </c>
      <c r="DR203" s="20">
        <f>SUM(Table2[[#This Row],[TOTAL Tax Revenues Net of Assistance Recapture and Penalty Through FY17]:[TOTAL Tax Revenues Net of Assistance Recapture and Penalty FY18 and After]])</f>
        <v>32833.994500000001</v>
      </c>
      <c r="DS203" s="20">
        <v>0</v>
      </c>
      <c r="DT203" s="20">
        <v>0</v>
      </c>
      <c r="DU203" s="20">
        <v>0</v>
      </c>
      <c r="DV203" s="20">
        <v>0</v>
      </c>
      <c r="DW203" s="15">
        <v>207</v>
      </c>
      <c r="DX203" s="15">
        <v>0</v>
      </c>
      <c r="DY203" s="15">
        <v>0</v>
      </c>
      <c r="DZ203" s="15">
        <v>0</v>
      </c>
      <c r="EA203" s="15">
        <v>207</v>
      </c>
      <c r="EB203" s="15">
        <v>0</v>
      </c>
      <c r="EC203" s="15">
        <v>0</v>
      </c>
      <c r="ED203" s="15">
        <v>0</v>
      </c>
      <c r="EE203" s="15">
        <v>100</v>
      </c>
      <c r="EF203" s="15">
        <v>0</v>
      </c>
      <c r="EG203" s="15">
        <v>0</v>
      </c>
      <c r="EH203" s="15">
        <v>0</v>
      </c>
      <c r="EI203" s="15">
        <f>SUM(Table2[[#This Row],[Total Industrial Employees FY17]:[Total Other Employees FY17]])</f>
        <v>207</v>
      </c>
      <c r="EJ203" s="15">
        <f>SUM(Table2[[#This Row],[Number of Industrial Employees Earning More than Living Wage FY17]:[Number of Other Employees Earning More than Living Wage FY17]])</f>
        <v>207</v>
      </c>
      <c r="EK203" s="15">
        <v>100</v>
      </c>
    </row>
    <row r="204" spans="1:141" x14ac:dyDescent="0.2">
      <c r="A204" s="6">
        <v>92398</v>
      </c>
      <c r="B204" s="6" t="s">
        <v>1674</v>
      </c>
      <c r="C204" s="7" t="s">
        <v>106</v>
      </c>
      <c r="D204" s="7" t="s">
        <v>9</v>
      </c>
      <c r="E204" s="33">
        <v>42</v>
      </c>
      <c r="F204" s="8" t="s">
        <v>1930</v>
      </c>
      <c r="G204" s="41" t="s">
        <v>1863</v>
      </c>
      <c r="H204" s="35">
        <v>169000</v>
      </c>
      <c r="I204" s="35">
        <v>182928</v>
      </c>
      <c r="J204" s="39" t="s">
        <v>3206</v>
      </c>
      <c r="K204" s="11" t="s">
        <v>2453</v>
      </c>
      <c r="L204" s="13" t="s">
        <v>2526</v>
      </c>
      <c r="M204" s="13" t="s">
        <v>2493</v>
      </c>
      <c r="N204" s="23">
        <v>4400000</v>
      </c>
      <c r="O204" s="6" t="s">
        <v>2527</v>
      </c>
      <c r="P204" s="15">
        <v>0</v>
      </c>
      <c r="Q204" s="15">
        <v>5</v>
      </c>
      <c r="R204" s="15">
        <v>69</v>
      </c>
      <c r="S204" s="15">
        <v>0</v>
      </c>
      <c r="T204" s="15">
        <v>0</v>
      </c>
      <c r="U204" s="15">
        <v>74</v>
      </c>
      <c r="V204" s="15">
        <v>71</v>
      </c>
      <c r="W204" s="15">
        <v>0</v>
      </c>
      <c r="X204" s="15">
        <v>0</v>
      </c>
      <c r="Y204" s="15">
        <v>0</v>
      </c>
      <c r="Z204" s="15">
        <v>40</v>
      </c>
      <c r="AA204" s="15">
        <v>100</v>
      </c>
      <c r="AB204" s="15">
        <v>0</v>
      </c>
      <c r="AC204" s="15">
        <v>0</v>
      </c>
      <c r="AD204" s="15">
        <v>0</v>
      </c>
      <c r="AE204" s="15">
        <v>0</v>
      </c>
      <c r="AF204" s="15">
        <v>100</v>
      </c>
      <c r="AG204" s="15" t="s">
        <v>1860</v>
      </c>
      <c r="AH204" s="15" t="s">
        <v>1861</v>
      </c>
      <c r="AI204" s="17">
        <v>45.849499999999999</v>
      </c>
      <c r="AJ204" s="17">
        <v>795.19110000000001</v>
      </c>
      <c r="AK204" s="17">
        <v>86.403099999999995</v>
      </c>
      <c r="AL204" s="17">
        <f>SUM(Table2[[#This Row],[Company Direct Land Through FY17]:[Company Direct Land FY18 and After]])</f>
        <v>881.5942</v>
      </c>
      <c r="AM204" s="17">
        <v>230.19149999999999</v>
      </c>
      <c r="AN204" s="17">
        <v>2105.7298999999998</v>
      </c>
      <c r="AO204" s="17">
        <v>433.7944</v>
      </c>
      <c r="AP204" s="18">
        <f>SUM(Table2[[#This Row],[Company Direct Building Through FY17]:[Company Direct Building FY18 and After]])</f>
        <v>2539.5243</v>
      </c>
      <c r="AQ204" s="17">
        <v>0</v>
      </c>
      <c r="AR204" s="17">
        <v>0</v>
      </c>
      <c r="AS204" s="17">
        <v>0</v>
      </c>
      <c r="AT204" s="18">
        <f>SUM(Table2[[#This Row],[Mortgage Recording Tax Through FY17]:[Mortgage Recording Tax FY18 and After]])</f>
        <v>0</v>
      </c>
      <c r="AU204" s="17">
        <v>380.49180000000001</v>
      </c>
      <c r="AV204" s="17">
        <v>1943.6883</v>
      </c>
      <c r="AW204" s="17">
        <v>717.03420000000006</v>
      </c>
      <c r="AX204" s="18">
        <f>SUM(Table2[[#This Row],[Pilot Savings Through FY17]:[Pilot Savings FY18 and After]])</f>
        <v>2660.7224999999999</v>
      </c>
      <c r="AY204" s="17">
        <v>0</v>
      </c>
      <c r="AZ204" s="17">
        <v>0</v>
      </c>
      <c r="BA204" s="17">
        <v>0</v>
      </c>
      <c r="BB204" s="18">
        <f>SUM(Table2[[#This Row],[Mortgage Recording Tax Exemption Through FY17]:[Mortgage Recording Tax Exemption FY18 and After]])</f>
        <v>0</v>
      </c>
      <c r="BC204" s="17">
        <v>135.33420000000001</v>
      </c>
      <c r="BD204" s="17">
        <v>699.34960000000001</v>
      </c>
      <c r="BE204" s="17">
        <v>255.0367</v>
      </c>
      <c r="BF204" s="18">
        <f>SUM(Table2[[#This Row],[Indirect and Induced Land Through FY17]:[Indirect and Induced Land FY18 and After]])</f>
        <v>954.38630000000001</v>
      </c>
      <c r="BG204" s="17">
        <v>251.3349</v>
      </c>
      <c r="BH204" s="17">
        <v>1298.7922000000001</v>
      </c>
      <c r="BI204" s="17">
        <v>473.63900000000001</v>
      </c>
      <c r="BJ204" s="18">
        <f>SUM(Table2[[#This Row],[Indirect and Induced Building Through FY17]:[Indirect and Induced Building FY18 and After]])</f>
        <v>1772.4312</v>
      </c>
      <c r="BK204" s="17">
        <v>282.2183</v>
      </c>
      <c r="BL204" s="17">
        <v>2955.3744999999999</v>
      </c>
      <c r="BM204" s="17">
        <v>531.83900000000006</v>
      </c>
      <c r="BN204" s="18">
        <f>SUM(Table2[[#This Row],[TOTAL Real Property Related Taxes Through FY17]:[TOTAL Real Property Related Taxes FY18 and After]])</f>
        <v>3487.2134999999998</v>
      </c>
      <c r="BO204" s="17">
        <v>833.73050000000001</v>
      </c>
      <c r="BP204" s="17">
        <v>5095.4201000000003</v>
      </c>
      <c r="BQ204" s="17">
        <v>1571.1599000000001</v>
      </c>
      <c r="BR204" s="18">
        <f>SUM(Table2[[#This Row],[Company Direct Through FY17]:[Company Direct FY18 and After]])</f>
        <v>6666.58</v>
      </c>
      <c r="BS204" s="17">
        <v>0</v>
      </c>
      <c r="BT204" s="17">
        <v>45.8795</v>
      </c>
      <c r="BU204" s="17">
        <v>0</v>
      </c>
      <c r="BV204" s="18">
        <f>SUM(Table2[[#This Row],[Sales Tax Exemption Through FY17]:[Sales Tax Exemption FY18 and After]])</f>
        <v>45.8795</v>
      </c>
      <c r="BW204" s="17">
        <v>0</v>
      </c>
      <c r="BX204" s="17">
        <v>0</v>
      </c>
      <c r="BY204" s="17">
        <v>0</v>
      </c>
      <c r="BZ204" s="17">
        <f>SUM(Table2[[#This Row],[Energy Tax Savings Through FY17]:[Energy Tax Savings FY18 and After]])</f>
        <v>0</v>
      </c>
      <c r="CA204" s="17">
        <v>0</v>
      </c>
      <c r="CB204" s="17">
        <v>0</v>
      </c>
      <c r="CC204" s="17">
        <v>0</v>
      </c>
      <c r="CD204" s="18">
        <f>SUM(Table2[[#This Row],[Tax Exempt Bond Savings Through FY17]:[Tax Exempt Bond Savings FY18 and After]])</f>
        <v>0</v>
      </c>
      <c r="CE204" s="17">
        <v>463.2663</v>
      </c>
      <c r="CF204" s="17">
        <v>2841.5940000000001</v>
      </c>
      <c r="CG204" s="17">
        <v>873.02229999999997</v>
      </c>
      <c r="CH204" s="18">
        <f>SUM(Table2[[#This Row],[Indirect and Induced Through FY17]:[Indirect and Induced FY18 and After]])</f>
        <v>3714.6163000000001</v>
      </c>
      <c r="CI204" s="17">
        <v>1296.9967999999999</v>
      </c>
      <c r="CJ204" s="17">
        <v>7891.1346000000003</v>
      </c>
      <c r="CK204" s="17">
        <v>2444.1822000000002</v>
      </c>
      <c r="CL204" s="18">
        <f>SUM(Table2[[#This Row],[TOTAL Income Consumption Use Taxes Through FY17]:[TOTAL Income Consumption Use Taxes FY18 and After]])</f>
        <v>10335.316800000001</v>
      </c>
      <c r="CM204" s="17">
        <v>380.49180000000001</v>
      </c>
      <c r="CN204" s="17">
        <v>1989.5678</v>
      </c>
      <c r="CO204" s="17">
        <v>717.03420000000006</v>
      </c>
      <c r="CP204" s="18">
        <f>SUM(Table2[[#This Row],[Assistance Provided Through FY17]:[Assistance Provided FY18 and After]])</f>
        <v>2706.6019999999999</v>
      </c>
      <c r="CQ204" s="17">
        <v>0</v>
      </c>
      <c r="CR204" s="17">
        <v>0</v>
      </c>
      <c r="CS204" s="17">
        <v>0</v>
      </c>
      <c r="CT204" s="18">
        <f>SUM(Table2[[#This Row],[Recapture Cancellation Reduction Amount Through FY17]:[Recapture Cancellation Reduction Amount FY18 and After]])</f>
        <v>0</v>
      </c>
      <c r="CU204" s="17">
        <v>0</v>
      </c>
      <c r="CV204" s="17">
        <v>0</v>
      </c>
      <c r="CW204" s="17">
        <v>0</v>
      </c>
      <c r="CX204" s="18">
        <f>SUM(Table2[[#This Row],[Penalty Paid Through FY17]:[Penalty Paid FY18 and After]])</f>
        <v>0</v>
      </c>
      <c r="CY204" s="17">
        <v>380.49180000000001</v>
      </c>
      <c r="CZ204" s="17">
        <v>1989.5678</v>
      </c>
      <c r="DA204" s="17">
        <v>717.03420000000006</v>
      </c>
      <c r="DB204" s="18">
        <f>SUM(Table2[[#This Row],[TOTAL Assistance Net of Recapture Penalties Through FY17]:[TOTAL Assistance Net of Recapture Penalties FY18 and After]])</f>
        <v>2706.6019999999999</v>
      </c>
      <c r="DC204" s="17">
        <v>1109.7715000000001</v>
      </c>
      <c r="DD204" s="17">
        <v>7996.3410999999996</v>
      </c>
      <c r="DE204" s="17">
        <v>2091.3573999999999</v>
      </c>
      <c r="DF204" s="18">
        <f>SUM(Table2[[#This Row],[Company Direct Tax Revenue Before Assistance Through FY17]:[Company Direct Tax Revenue Before Assistance FY18 and After]])</f>
        <v>10087.698499999999</v>
      </c>
      <c r="DG204" s="17">
        <v>849.93539999999996</v>
      </c>
      <c r="DH204" s="17">
        <v>4839.7358000000004</v>
      </c>
      <c r="DI204" s="17">
        <v>1601.6980000000001</v>
      </c>
      <c r="DJ204" s="18">
        <f>SUM(Table2[[#This Row],[Indirect and Induced Tax Revenues Through FY17]:[Indirect and Induced Tax Revenues FY18 and After]])</f>
        <v>6441.4338000000007</v>
      </c>
      <c r="DK204" s="17">
        <v>1959.7068999999999</v>
      </c>
      <c r="DL204" s="17">
        <v>12836.0769</v>
      </c>
      <c r="DM204" s="17">
        <v>3693.0554000000002</v>
      </c>
      <c r="DN204" s="17">
        <f>SUM(Table2[[#This Row],[TOTAL Tax Revenues Before Assistance Through FY17]:[TOTAL Tax Revenues Before Assistance FY18 and After]])</f>
        <v>16529.132300000001</v>
      </c>
      <c r="DO204" s="17">
        <v>1579.2150999999999</v>
      </c>
      <c r="DP204" s="17">
        <v>10846.509099999999</v>
      </c>
      <c r="DQ204" s="17">
        <v>2976.0212000000001</v>
      </c>
      <c r="DR204" s="20">
        <f>SUM(Table2[[#This Row],[TOTAL Tax Revenues Net of Assistance Recapture and Penalty Through FY17]:[TOTAL Tax Revenues Net of Assistance Recapture and Penalty FY18 and After]])</f>
        <v>13822.530299999999</v>
      </c>
      <c r="DS204" s="20">
        <v>0</v>
      </c>
      <c r="DT204" s="20">
        <v>0</v>
      </c>
      <c r="DU204" s="20">
        <v>0</v>
      </c>
      <c r="DV204" s="20">
        <v>0</v>
      </c>
      <c r="DW204" s="15">
        <v>0</v>
      </c>
      <c r="DX204" s="15">
        <v>0</v>
      </c>
      <c r="DY204" s="15">
        <v>0</v>
      </c>
      <c r="DZ204" s="15">
        <v>0</v>
      </c>
      <c r="EA204" s="15">
        <v>0</v>
      </c>
      <c r="EB204" s="15">
        <v>0</v>
      </c>
      <c r="EC204" s="15">
        <v>0</v>
      </c>
      <c r="ED204" s="15">
        <v>0</v>
      </c>
      <c r="EE204" s="15">
        <v>0</v>
      </c>
      <c r="EF204" s="15">
        <v>0</v>
      </c>
      <c r="EG204" s="15">
        <v>0</v>
      </c>
      <c r="EH204" s="15">
        <v>0</v>
      </c>
      <c r="EI204" s="15">
        <f>SUM(Table2[[#This Row],[Total Industrial Employees FY17]:[Total Other Employees FY17]])</f>
        <v>0</v>
      </c>
      <c r="EJ204" s="15">
        <f>SUM(Table2[[#This Row],[Number of Industrial Employees Earning More than Living Wage FY17]:[Number of Other Employees Earning More than Living Wage FY17]])</f>
        <v>0</v>
      </c>
      <c r="EK204" s="15">
        <v>0</v>
      </c>
    </row>
    <row r="205" spans="1:141" x14ac:dyDescent="0.2">
      <c r="A205" s="6">
        <v>93314</v>
      </c>
      <c r="B205" s="6" t="s">
        <v>530</v>
      </c>
      <c r="C205" s="7" t="s">
        <v>531</v>
      </c>
      <c r="D205" s="7" t="s">
        <v>6</v>
      </c>
      <c r="E205" s="33">
        <v>13</v>
      </c>
      <c r="F205" s="8" t="s">
        <v>2208</v>
      </c>
      <c r="G205" s="41" t="s">
        <v>2209</v>
      </c>
      <c r="H205" s="35">
        <v>11966</v>
      </c>
      <c r="I205" s="35">
        <v>11448</v>
      </c>
      <c r="J205" s="39" t="s">
        <v>3318</v>
      </c>
      <c r="K205" s="11" t="s">
        <v>2501</v>
      </c>
      <c r="L205" s="13" t="s">
        <v>2820</v>
      </c>
      <c r="M205" s="13" t="s">
        <v>2821</v>
      </c>
      <c r="N205" s="23">
        <v>2925000</v>
      </c>
      <c r="O205" s="6" t="s">
        <v>2518</v>
      </c>
      <c r="P205" s="15">
        <v>0</v>
      </c>
      <c r="Q205" s="15">
        <v>0</v>
      </c>
      <c r="R205" s="15">
        <v>0</v>
      </c>
      <c r="S205" s="15">
        <v>0</v>
      </c>
      <c r="T205" s="15">
        <v>0</v>
      </c>
      <c r="U205" s="15">
        <v>0</v>
      </c>
      <c r="V205" s="15">
        <v>0</v>
      </c>
      <c r="W205" s="15">
        <v>0</v>
      </c>
      <c r="X205" s="15">
        <v>0</v>
      </c>
      <c r="Y205" s="15">
        <v>42</v>
      </c>
      <c r="Z205" s="15">
        <v>0</v>
      </c>
      <c r="AA205" s="15">
        <v>0</v>
      </c>
      <c r="AB205" s="15">
        <v>0</v>
      </c>
      <c r="AC205" s="15">
        <v>0</v>
      </c>
      <c r="AD205" s="15">
        <v>0</v>
      </c>
      <c r="AE205" s="15">
        <v>0</v>
      </c>
      <c r="AF205" s="15">
        <v>0</v>
      </c>
      <c r="AG205" s="15"/>
      <c r="AH205" s="15"/>
      <c r="AI205" s="17">
        <v>0</v>
      </c>
      <c r="AJ205" s="17">
        <v>0</v>
      </c>
      <c r="AK205" s="17">
        <v>0</v>
      </c>
      <c r="AL205" s="17">
        <f>SUM(Table2[[#This Row],[Company Direct Land Through FY17]:[Company Direct Land FY18 and After]])</f>
        <v>0</v>
      </c>
      <c r="AM205" s="17">
        <v>0</v>
      </c>
      <c r="AN205" s="17">
        <v>0</v>
      </c>
      <c r="AO205" s="17">
        <v>0</v>
      </c>
      <c r="AP205" s="18">
        <f>SUM(Table2[[#This Row],[Company Direct Building Through FY17]:[Company Direct Building FY18 and After]])</f>
        <v>0</v>
      </c>
      <c r="AQ205" s="17">
        <v>0</v>
      </c>
      <c r="AR205" s="17">
        <v>52.252200000000002</v>
      </c>
      <c r="AS205" s="17">
        <v>0</v>
      </c>
      <c r="AT205" s="18">
        <f>SUM(Table2[[#This Row],[Mortgage Recording Tax Through FY17]:[Mortgage Recording Tax FY18 and After]])</f>
        <v>52.252200000000002</v>
      </c>
      <c r="AU205" s="17">
        <v>0</v>
      </c>
      <c r="AV205" s="17">
        <v>0</v>
      </c>
      <c r="AW205" s="17">
        <v>0</v>
      </c>
      <c r="AX205" s="18">
        <f>SUM(Table2[[#This Row],[Pilot Savings Through FY17]:[Pilot Savings FY18 and After]])</f>
        <v>0</v>
      </c>
      <c r="AY205" s="17">
        <v>0</v>
      </c>
      <c r="AZ205" s="17">
        <v>52.252200000000002</v>
      </c>
      <c r="BA205" s="17">
        <v>0</v>
      </c>
      <c r="BB205" s="18">
        <f>SUM(Table2[[#This Row],[Mortgage Recording Tax Exemption Through FY17]:[Mortgage Recording Tax Exemption FY18 and After]])</f>
        <v>52.252200000000002</v>
      </c>
      <c r="BC205" s="17">
        <v>0</v>
      </c>
      <c r="BD205" s="17">
        <v>115.3224</v>
      </c>
      <c r="BE205" s="17">
        <v>0</v>
      </c>
      <c r="BF205" s="18">
        <f>SUM(Table2[[#This Row],[Indirect and Induced Land Through FY17]:[Indirect and Induced Land FY18 and After]])</f>
        <v>115.3224</v>
      </c>
      <c r="BG205" s="17">
        <v>0</v>
      </c>
      <c r="BH205" s="17">
        <v>214.17009999999999</v>
      </c>
      <c r="BI205" s="17">
        <v>0</v>
      </c>
      <c r="BJ205" s="18">
        <f>SUM(Table2[[#This Row],[Indirect and Induced Building Through FY17]:[Indirect and Induced Building FY18 and After]])</f>
        <v>214.17009999999999</v>
      </c>
      <c r="BK205" s="17">
        <v>0</v>
      </c>
      <c r="BL205" s="17">
        <v>329.49250000000001</v>
      </c>
      <c r="BM205" s="17">
        <v>0</v>
      </c>
      <c r="BN205" s="18">
        <f>SUM(Table2[[#This Row],[TOTAL Real Property Related Taxes Through FY17]:[TOTAL Real Property Related Taxes FY18 and After]])</f>
        <v>329.49250000000001</v>
      </c>
      <c r="BO205" s="17">
        <v>0</v>
      </c>
      <c r="BP205" s="17">
        <v>353.69600000000003</v>
      </c>
      <c r="BQ205" s="17">
        <v>0</v>
      </c>
      <c r="BR205" s="18">
        <f>SUM(Table2[[#This Row],[Company Direct Through FY17]:[Company Direct FY18 and After]])</f>
        <v>353.69600000000003</v>
      </c>
      <c r="BS205" s="17">
        <v>0</v>
      </c>
      <c r="BT205" s="17">
        <v>0</v>
      </c>
      <c r="BU205" s="17">
        <v>0</v>
      </c>
      <c r="BV205" s="18">
        <f>SUM(Table2[[#This Row],[Sales Tax Exemption Through FY17]:[Sales Tax Exemption FY18 and After]])</f>
        <v>0</v>
      </c>
      <c r="BW205" s="17">
        <v>0</v>
      </c>
      <c r="BX205" s="17">
        <v>0</v>
      </c>
      <c r="BY205" s="17">
        <v>0</v>
      </c>
      <c r="BZ205" s="17">
        <f>SUM(Table2[[#This Row],[Energy Tax Savings Through FY17]:[Energy Tax Savings FY18 and After]])</f>
        <v>0</v>
      </c>
      <c r="CA205" s="17">
        <v>1.6254</v>
      </c>
      <c r="CB205" s="17">
        <v>15.9781</v>
      </c>
      <c r="CC205" s="17">
        <v>9.6936</v>
      </c>
      <c r="CD205" s="18">
        <f>SUM(Table2[[#This Row],[Tax Exempt Bond Savings Through FY17]:[Tax Exempt Bond Savings FY18 and After]])</f>
        <v>25.671700000000001</v>
      </c>
      <c r="CE205" s="17">
        <v>0</v>
      </c>
      <c r="CF205" s="17">
        <v>412.96820000000002</v>
      </c>
      <c r="CG205" s="17">
        <v>0</v>
      </c>
      <c r="CH205" s="18">
        <f>SUM(Table2[[#This Row],[Indirect and Induced Through FY17]:[Indirect and Induced FY18 and After]])</f>
        <v>412.96820000000002</v>
      </c>
      <c r="CI205" s="17">
        <v>-1.6254</v>
      </c>
      <c r="CJ205" s="17">
        <v>750.68610000000001</v>
      </c>
      <c r="CK205" s="17">
        <v>-9.6936</v>
      </c>
      <c r="CL205" s="18">
        <f>SUM(Table2[[#This Row],[TOTAL Income Consumption Use Taxes Through FY17]:[TOTAL Income Consumption Use Taxes FY18 and After]])</f>
        <v>740.99250000000006</v>
      </c>
      <c r="CM205" s="17">
        <v>1.6254</v>
      </c>
      <c r="CN205" s="17">
        <v>68.2303</v>
      </c>
      <c r="CO205" s="17">
        <v>9.6936</v>
      </c>
      <c r="CP205" s="18">
        <f>SUM(Table2[[#This Row],[Assistance Provided Through FY17]:[Assistance Provided FY18 and After]])</f>
        <v>77.923900000000003</v>
      </c>
      <c r="CQ205" s="17">
        <v>0</v>
      </c>
      <c r="CR205" s="17">
        <v>0</v>
      </c>
      <c r="CS205" s="17">
        <v>0</v>
      </c>
      <c r="CT205" s="18">
        <f>SUM(Table2[[#This Row],[Recapture Cancellation Reduction Amount Through FY17]:[Recapture Cancellation Reduction Amount FY18 and After]])</f>
        <v>0</v>
      </c>
      <c r="CU205" s="17">
        <v>0</v>
      </c>
      <c r="CV205" s="17">
        <v>0</v>
      </c>
      <c r="CW205" s="17">
        <v>0</v>
      </c>
      <c r="CX205" s="18">
        <f>SUM(Table2[[#This Row],[Penalty Paid Through FY17]:[Penalty Paid FY18 and After]])</f>
        <v>0</v>
      </c>
      <c r="CY205" s="17">
        <v>1.6254</v>
      </c>
      <c r="CZ205" s="17">
        <v>68.2303</v>
      </c>
      <c r="DA205" s="17">
        <v>9.6936</v>
      </c>
      <c r="DB205" s="18">
        <f>SUM(Table2[[#This Row],[TOTAL Assistance Net of Recapture Penalties Through FY17]:[TOTAL Assistance Net of Recapture Penalties FY18 and After]])</f>
        <v>77.923900000000003</v>
      </c>
      <c r="DC205" s="17">
        <v>0</v>
      </c>
      <c r="DD205" s="17">
        <v>405.94819999999999</v>
      </c>
      <c r="DE205" s="17">
        <v>0</v>
      </c>
      <c r="DF205" s="18">
        <f>SUM(Table2[[#This Row],[Company Direct Tax Revenue Before Assistance Through FY17]:[Company Direct Tax Revenue Before Assistance FY18 and After]])</f>
        <v>405.94819999999999</v>
      </c>
      <c r="DG205" s="17">
        <v>0</v>
      </c>
      <c r="DH205" s="17">
        <v>742.46069999999997</v>
      </c>
      <c r="DI205" s="17">
        <v>0</v>
      </c>
      <c r="DJ205" s="18">
        <f>SUM(Table2[[#This Row],[Indirect and Induced Tax Revenues Through FY17]:[Indirect and Induced Tax Revenues FY18 and After]])</f>
        <v>742.46069999999997</v>
      </c>
      <c r="DK205" s="17">
        <v>0</v>
      </c>
      <c r="DL205" s="17">
        <v>1148.4088999999999</v>
      </c>
      <c r="DM205" s="17">
        <v>0</v>
      </c>
      <c r="DN205" s="17">
        <f>SUM(Table2[[#This Row],[TOTAL Tax Revenues Before Assistance Through FY17]:[TOTAL Tax Revenues Before Assistance FY18 and After]])</f>
        <v>1148.4088999999999</v>
      </c>
      <c r="DO205" s="17">
        <v>-1.6254</v>
      </c>
      <c r="DP205" s="17">
        <v>1080.1786</v>
      </c>
      <c r="DQ205" s="17">
        <v>-9.6936</v>
      </c>
      <c r="DR205" s="20">
        <f>SUM(Table2[[#This Row],[TOTAL Tax Revenues Net of Assistance Recapture and Penalty Through FY17]:[TOTAL Tax Revenues Net of Assistance Recapture and Penalty FY18 and After]])</f>
        <v>1070.4849999999999</v>
      </c>
      <c r="DS205" s="20">
        <v>0</v>
      </c>
      <c r="DT205" s="20">
        <v>0</v>
      </c>
      <c r="DU205" s="20">
        <v>0</v>
      </c>
      <c r="DV205" s="20">
        <v>0</v>
      </c>
      <c r="DW205" s="15">
        <v>0</v>
      </c>
      <c r="DX205" s="15">
        <v>0</v>
      </c>
      <c r="DY205" s="15">
        <v>0</v>
      </c>
      <c r="DZ205" s="15">
        <v>0</v>
      </c>
      <c r="EA205" s="15">
        <v>0</v>
      </c>
      <c r="EB205" s="15">
        <v>0</v>
      </c>
      <c r="EC205" s="15">
        <v>0</v>
      </c>
      <c r="ED205" s="15">
        <v>0</v>
      </c>
      <c r="EE205" s="15">
        <v>0</v>
      </c>
      <c r="EF205" s="15">
        <v>0</v>
      </c>
      <c r="EG205" s="15">
        <v>0</v>
      </c>
      <c r="EH205" s="15">
        <v>0</v>
      </c>
      <c r="EI205" s="15">
        <v>0</v>
      </c>
      <c r="EJ205" s="15">
        <v>0</v>
      </c>
      <c r="EK205" s="15">
        <v>0</v>
      </c>
    </row>
    <row r="206" spans="1:141" x14ac:dyDescent="0.2">
      <c r="A206" s="6">
        <v>94053</v>
      </c>
      <c r="B206" s="6" t="s">
        <v>200</v>
      </c>
      <c r="C206" s="7" t="s">
        <v>1057</v>
      </c>
      <c r="D206" s="7" t="s">
        <v>19</v>
      </c>
      <c r="E206" s="33">
        <v>1</v>
      </c>
      <c r="F206" s="8" t="s">
        <v>2031</v>
      </c>
      <c r="G206" s="41" t="s">
        <v>2379</v>
      </c>
      <c r="H206" s="35">
        <v>0</v>
      </c>
      <c r="I206" s="35">
        <v>17786</v>
      </c>
      <c r="J206" s="39" t="s">
        <v>3358</v>
      </c>
      <c r="K206" s="11" t="s">
        <v>2804</v>
      </c>
      <c r="L206" s="13" t="s">
        <v>3061</v>
      </c>
      <c r="M206" s="13" t="s">
        <v>3062</v>
      </c>
      <c r="N206" s="23">
        <v>12345000</v>
      </c>
      <c r="O206" s="6" t="s">
        <v>2503</v>
      </c>
      <c r="P206" s="15">
        <v>1</v>
      </c>
      <c r="Q206" s="15">
        <v>4</v>
      </c>
      <c r="R206" s="15">
        <v>32</v>
      </c>
      <c r="S206" s="15">
        <v>0</v>
      </c>
      <c r="T206" s="15">
        <v>1</v>
      </c>
      <c r="U206" s="15">
        <v>38</v>
      </c>
      <c r="V206" s="15">
        <v>35</v>
      </c>
      <c r="W206" s="15">
        <v>0</v>
      </c>
      <c r="X206" s="15">
        <v>0</v>
      </c>
      <c r="Y206" s="15">
        <v>30</v>
      </c>
      <c r="Z206" s="15">
        <v>4</v>
      </c>
      <c r="AA206" s="15">
        <v>100</v>
      </c>
      <c r="AB206" s="15">
        <v>0</v>
      </c>
      <c r="AC206" s="15">
        <v>0</v>
      </c>
      <c r="AD206" s="15">
        <v>0</v>
      </c>
      <c r="AE206" s="15">
        <v>0</v>
      </c>
      <c r="AF206" s="15">
        <v>100</v>
      </c>
      <c r="AG206" s="15" t="s">
        <v>1860</v>
      </c>
      <c r="AH206" s="15" t="s">
        <v>1860</v>
      </c>
      <c r="AI206" s="17">
        <v>0</v>
      </c>
      <c r="AJ206" s="17">
        <v>0</v>
      </c>
      <c r="AK206" s="17">
        <v>0</v>
      </c>
      <c r="AL206" s="17">
        <f>SUM(Table2[[#This Row],[Company Direct Land Through FY17]:[Company Direct Land FY18 and After]])</f>
        <v>0</v>
      </c>
      <c r="AM206" s="17">
        <v>0</v>
      </c>
      <c r="AN206" s="17">
        <v>0</v>
      </c>
      <c r="AO206" s="17">
        <v>0</v>
      </c>
      <c r="AP206" s="18">
        <f>SUM(Table2[[#This Row],[Company Direct Building Through FY17]:[Company Direct Building FY18 and After]])</f>
        <v>0</v>
      </c>
      <c r="AQ206" s="17">
        <v>0</v>
      </c>
      <c r="AR206" s="17">
        <v>0</v>
      </c>
      <c r="AS206" s="17">
        <v>0</v>
      </c>
      <c r="AT206" s="18">
        <f>SUM(Table2[[#This Row],[Mortgage Recording Tax Through FY17]:[Mortgage Recording Tax FY18 and After]])</f>
        <v>0</v>
      </c>
      <c r="AU206" s="17">
        <v>0</v>
      </c>
      <c r="AV206" s="17">
        <v>0</v>
      </c>
      <c r="AW206" s="17">
        <v>0</v>
      </c>
      <c r="AX206" s="18">
        <f>SUM(Table2[[#This Row],[Pilot Savings Through FY17]:[Pilot Savings FY18 and After]])</f>
        <v>0</v>
      </c>
      <c r="AY206" s="17">
        <v>0</v>
      </c>
      <c r="AZ206" s="17">
        <v>0</v>
      </c>
      <c r="BA206" s="17">
        <v>0</v>
      </c>
      <c r="BB206" s="18">
        <f>SUM(Table2[[#This Row],[Mortgage Recording Tax Exemption Through FY17]:[Mortgage Recording Tax Exemption FY18 and After]])</f>
        <v>0</v>
      </c>
      <c r="BC206" s="17">
        <v>31.616499999999998</v>
      </c>
      <c r="BD206" s="17">
        <v>98.969899999999996</v>
      </c>
      <c r="BE206" s="17">
        <v>561.34389999999996</v>
      </c>
      <c r="BF206" s="18">
        <f>SUM(Table2[[#This Row],[Indirect and Induced Land Through FY17]:[Indirect and Induced Land FY18 and After]])</f>
        <v>660.3137999999999</v>
      </c>
      <c r="BG206" s="17">
        <v>58.7164</v>
      </c>
      <c r="BH206" s="17">
        <v>183.80109999999999</v>
      </c>
      <c r="BI206" s="17">
        <v>1042.4929</v>
      </c>
      <c r="BJ206" s="18">
        <f>SUM(Table2[[#This Row],[Indirect and Induced Building Through FY17]:[Indirect and Induced Building FY18 and After]])</f>
        <v>1226.2939999999999</v>
      </c>
      <c r="BK206" s="17">
        <v>90.332899999999995</v>
      </c>
      <c r="BL206" s="17">
        <v>282.77100000000002</v>
      </c>
      <c r="BM206" s="17">
        <v>1603.8368</v>
      </c>
      <c r="BN206" s="18">
        <f>SUM(Table2[[#This Row],[TOTAL Real Property Related Taxes Through FY17]:[TOTAL Real Property Related Taxes FY18 and After]])</f>
        <v>1886.6078</v>
      </c>
      <c r="BO206" s="17">
        <v>77.856999999999999</v>
      </c>
      <c r="BP206" s="17">
        <v>245.6782</v>
      </c>
      <c r="BQ206" s="17">
        <v>1382.3307</v>
      </c>
      <c r="BR206" s="18">
        <f>SUM(Table2[[#This Row],[Company Direct Through FY17]:[Company Direct FY18 and After]])</f>
        <v>1628.0089</v>
      </c>
      <c r="BS206" s="17">
        <v>0</v>
      </c>
      <c r="BT206" s="17">
        <v>0</v>
      </c>
      <c r="BU206" s="17">
        <v>0</v>
      </c>
      <c r="BV206" s="18">
        <f>SUM(Table2[[#This Row],[Sales Tax Exemption Through FY17]:[Sales Tax Exemption FY18 and After]])</f>
        <v>0</v>
      </c>
      <c r="BW206" s="17">
        <v>0</v>
      </c>
      <c r="BX206" s="17">
        <v>0</v>
      </c>
      <c r="BY206" s="17">
        <v>0</v>
      </c>
      <c r="BZ206" s="17">
        <f>SUM(Table2[[#This Row],[Energy Tax Savings Through FY17]:[Energy Tax Savings FY18 and After]])</f>
        <v>0</v>
      </c>
      <c r="CA206" s="17">
        <v>1.4978</v>
      </c>
      <c r="CB206" s="17">
        <v>3.4853999999999998</v>
      </c>
      <c r="CC206" s="17">
        <v>17.569199999999999</v>
      </c>
      <c r="CD206" s="18">
        <f>SUM(Table2[[#This Row],[Tax Exempt Bond Savings Through FY17]:[Tax Exempt Bond Savings FY18 and After]])</f>
        <v>21.054599999999997</v>
      </c>
      <c r="CE206" s="17">
        <v>90.475300000000004</v>
      </c>
      <c r="CF206" s="17">
        <v>286.7491</v>
      </c>
      <c r="CG206" s="17">
        <v>1606.3649</v>
      </c>
      <c r="CH206" s="18">
        <f>SUM(Table2[[#This Row],[Indirect and Induced Through FY17]:[Indirect and Induced FY18 and After]])</f>
        <v>1893.114</v>
      </c>
      <c r="CI206" s="17">
        <v>166.83449999999999</v>
      </c>
      <c r="CJ206" s="17">
        <v>528.94190000000003</v>
      </c>
      <c r="CK206" s="17">
        <v>2971.1264000000001</v>
      </c>
      <c r="CL206" s="18">
        <f>SUM(Table2[[#This Row],[TOTAL Income Consumption Use Taxes Through FY17]:[TOTAL Income Consumption Use Taxes FY18 and After]])</f>
        <v>3500.0682999999999</v>
      </c>
      <c r="CM206" s="17">
        <v>1.4978</v>
      </c>
      <c r="CN206" s="17">
        <v>3.4853999999999998</v>
      </c>
      <c r="CO206" s="17">
        <v>17.569199999999999</v>
      </c>
      <c r="CP206" s="18">
        <f>SUM(Table2[[#This Row],[Assistance Provided Through FY17]:[Assistance Provided FY18 and After]])</f>
        <v>21.054599999999997</v>
      </c>
      <c r="CQ206" s="17">
        <v>0</v>
      </c>
      <c r="CR206" s="17">
        <v>0</v>
      </c>
      <c r="CS206" s="17">
        <v>0</v>
      </c>
      <c r="CT206" s="18">
        <f>SUM(Table2[[#This Row],[Recapture Cancellation Reduction Amount Through FY17]:[Recapture Cancellation Reduction Amount FY18 and After]])</f>
        <v>0</v>
      </c>
      <c r="CU206" s="17">
        <v>0</v>
      </c>
      <c r="CV206" s="17">
        <v>0</v>
      </c>
      <c r="CW206" s="17">
        <v>0</v>
      </c>
      <c r="CX206" s="18">
        <f>SUM(Table2[[#This Row],[Penalty Paid Through FY17]:[Penalty Paid FY18 and After]])</f>
        <v>0</v>
      </c>
      <c r="CY206" s="17">
        <v>1.4978</v>
      </c>
      <c r="CZ206" s="17">
        <v>3.4853999999999998</v>
      </c>
      <c r="DA206" s="17">
        <v>17.569199999999999</v>
      </c>
      <c r="DB206" s="18">
        <f>SUM(Table2[[#This Row],[TOTAL Assistance Net of Recapture Penalties Through FY17]:[TOTAL Assistance Net of Recapture Penalties FY18 and After]])</f>
        <v>21.054599999999997</v>
      </c>
      <c r="DC206" s="17">
        <v>77.856999999999999</v>
      </c>
      <c r="DD206" s="17">
        <v>245.6782</v>
      </c>
      <c r="DE206" s="17">
        <v>1382.3307</v>
      </c>
      <c r="DF206" s="18">
        <f>SUM(Table2[[#This Row],[Company Direct Tax Revenue Before Assistance Through FY17]:[Company Direct Tax Revenue Before Assistance FY18 and After]])</f>
        <v>1628.0089</v>
      </c>
      <c r="DG206" s="17">
        <v>180.8082</v>
      </c>
      <c r="DH206" s="17">
        <v>569.52009999999996</v>
      </c>
      <c r="DI206" s="17">
        <v>3210.2017000000001</v>
      </c>
      <c r="DJ206" s="18">
        <f>SUM(Table2[[#This Row],[Indirect and Induced Tax Revenues Through FY17]:[Indirect and Induced Tax Revenues FY18 and After]])</f>
        <v>3779.7218000000003</v>
      </c>
      <c r="DK206" s="17">
        <v>258.66520000000003</v>
      </c>
      <c r="DL206" s="17">
        <v>815.19830000000002</v>
      </c>
      <c r="DM206" s="17">
        <v>4592.5324000000001</v>
      </c>
      <c r="DN206" s="17">
        <f>SUM(Table2[[#This Row],[TOTAL Tax Revenues Before Assistance Through FY17]:[TOTAL Tax Revenues Before Assistance FY18 and After]])</f>
        <v>5407.7307000000001</v>
      </c>
      <c r="DO206" s="17">
        <v>257.16739999999999</v>
      </c>
      <c r="DP206" s="17">
        <v>811.71289999999999</v>
      </c>
      <c r="DQ206" s="17">
        <v>4574.9632000000001</v>
      </c>
      <c r="DR206" s="20">
        <f>SUM(Table2[[#This Row],[TOTAL Tax Revenues Net of Assistance Recapture and Penalty Through FY17]:[TOTAL Tax Revenues Net of Assistance Recapture and Penalty FY18 and After]])</f>
        <v>5386.6761000000006</v>
      </c>
      <c r="DS206" s="20">
        <v>0</v>
      </c>
      <c r="DT206" s="20">
        <v>0</v>
      </c>
      <c r="DU206" s="20">
        <v>0</v>
      </c>
      <c r="DV206" s="20">
        <v>0</v>
      </c>
      <c r="DW206" s="15">
        <v>0</v>
      </c>
      <c r="DX206" s="15">
        <v>0</v>
      </c>
      <c r="DY206" s="15">
        <v>0</v>
      </c>
      <c r="DZ206" s="15">
        <v>0</v>
      </c>
      <c r="EA206" s="15">
        <v>0</v>
      </c>
      <c r="EB206" s="15">
        <v>0</v>
      </c>
      <c r="EC206" s="15">
        <v>0</v>
      </c>
      <c r="ED206" s="15">
        <v>0</v>
      </c>
      <c r="EE206" s="15">
        <v>0</v>
      </c>
      <c r="EF206" s="15">
        <v>0</v>
      </c>
      <c r="EG206" s="15">
        <v>0</v>
      </c>
      <c r="EH206" s="15">
        <v>0</v>
      </c>
      <c r="EI206" s="15">
        <f>SUM(Table2[[#This Row],[Total Industrial Employees FY17]:[Total Other Employees FY17]])</f>
        <v>0</v>
      </c>
      <c r="EJ206" s="15">
        <f>SUM(Table2[[#This Row],[Number of Industrial Employees Earning More than Living Wage FY17]:[Number of Other Employees Earning More than Living Wage FY17]])</f>
        <v>0</v>
      </c>
      <c r="EK206" s="15">
        <v>0</v>
      </c>
    </row>
    <row r="207" spans="1:141" x14ac:dyDescent="0.2">
      <c r="A207" s="6">
        <v>93458</v>
      </c>
      <c r="B207" s="6" t="s">
        <v>584</v>
      </c>
      <c r="C207" s="7" t="s">
        <v>585</v>
      </c>
      <c r="D207" s="7" t="s">
        <v>12</v>
      </c>
      <c r="E207" s="33">
        <v>21</v>
      </c>
      <c r="F207" s="8" t="s">
        <v>2248</v>
      </c>
      <c r="G207" s="41" t="s">
        <v>1883</v>
      </c>
      <c r="H207" s="35">
        <v>119529</v>
      </c>
      <c r="I207" s="35">
        <v>0</v>
      </c>
      <c r="J207" s="39" t="s">
        <v>3335</v>
      </c>
      <c r="K207" s="11" t="s">
        <v>2789</v>
      </c>
      <c r="L207" s="13" t="s">
        <v>2867</v>
      </c>
      <c r="M207" s="13" t="s">
        <v>2868</v>
      </c>
      <c r="N207" s="23">
        <v>3000000</v>
      </c>
      <c r="O207" s="6">
        <v>0</v>
      </c>
      <c r="P207" s="15">
        <v>0</v>
      </c>
      <c r="Q207" s="15">
        <v>0</v>
      </c>
      <c r="R207" s="15">
        <v>0</v>
      </c>
      <c r="S207" s="15">
        <v>0</v>
      </c>
      <c r="T207" s="15">
        <v>0</v>
      </c>
      <c r="U207" s="15">
        <v>0</v>
      </c>
      <c r="V207" s="15">
        <v>0</v>
      </c>
      <c r="W207" s="15">
        <v>40</v>
      </c>
      <c r="X207" s="15">
        <v>0</v>
      </c>
      <c r="Y207" s="15">
        <v>0</v>
      </c>
      <c r="Z207" s="15">
        <v>0</v>
      </c>
      <c r="AA207" s="15">
        <v>0</v>
      </c>
      <c r="AB207" s="15">
        <v>0</v>
      </c>
      <c r="AC207" s="15">
        <v>0</v>
      </c>
      <c r="AD207" s="15">
        <v>0</v>
      </c>
      <c r="AE207" s="15">
        <v>0</v>
      </c>
      <c r="AF207" s="15">
        <v>0</v>
      </c>
      <c r="AG207" s="15" t="s">
        <v>1861</v>
      </c>
      <c r="AH207" s="15" t="s">
        <v>1861</v>
      </c>
      <c r="AI207" s="17">
        <v>104.04859999999999</v>
      </c>
      <c r="AJ207" s="17">
        <v>330.37240000000003</v>
      </c>
      <c r="AK207" s="17">
        <v>836.3732</v>
      </c>
      <c r="AL207" s="17">
        <f>SUM(Table2[[#This Row],[Company Direct Land Through FY17]:[Company Direct Land FY18 and After]])</f>
        <v>1166.7456</v>
      </c>
      <c r="AM207" s="17">
        <v>193.23320000000001</v>
      </c>
      <c r="AN207" s="17">
        <v>613.54939999999999</v>
      </c>
      <c r="AO207" s="17">
        <v>1553.2650000000001</v>
      </c>
      <c r="AP207" s="18">
        <f>SUM(Table2[[#This Row],[Company Direct Building Through FY17]:[Company Direct Building FY18 and After]])</f>
        <v>2166.8144000000002</v>
      </c>
      <c r="AQ207" s="17">
        <v>0</v>
      </c>
      <c r="AR207" s="17">
        <v>0</v>
      </c>
      <c r="AS207" s="17">
        <v>0</v>
      </c>
      <c r="AT207" s="18">
        <f>SUM(Table2[[#This Row],[Mortgage Recording Tax Through FY17]:[Mortgage Recording Tax FY18 and After]])</f>
        <v>0</v>
      </c>
      <c r="AU207" s="17">
        <v>0</v>
      </c>
      <c r="AV207" s="17">
        <v>0</v>
      </c>
      <c r="AW207" s="17">
        <v>0</v>
      </c>
      <c r="AX207" s="18">
        <f>SUM(Table2[[#This Row],[Pilot Savings Through FY17]:[Pilot Savings FY18 and After]])</f>
        <v>0</v>
      </c>
      <c r="AY207" s="17">
        <v>0</v>
      </c>
      <c r="AZ207" s="17">
        <v>0</v>
      </c>
      <c r="BA207" s="17">
        <v>0</v>
      </c>
      <c r="BB207" s="18">
        <f>SUM(Table2[[#This Row],[Mortgage Recording Tax Exemption Through FY17]:[Mortgage Recording Tax Exemption FY18 and After]])</f>
        <v>0</v>
      </c>
      <c r="BC207" s="17">
        <v>36.930999999999997</v>
      </c>
      <c r="BD207" s="17">
        <v>27.031099999999999</v>
      </c>
      <c r="BE207" s="17">
        <v>-38.8035</v>
      </c>
      <c r="BF207" s="18">
        <f>SUM(Table2[[#This Row],[Indirect and Induced Land Through FY17]:[Indirect and Induced Land FY18 and After]])</f>
        <v>-11.772400000000001</v>
      </c>
      <c r="BG207" s="17">
        <v>68.586200000000005</v>
      </c>
      <c r="BH207" s="17">
        <v>50.200699999999998</v>
      </c>
      <c r="BI207" s="17">
        <v>-72.062600000000003</v>
      </c>
      <c r="BJ207" s="18">
        <f>SUM(Table2[[#This Row],[Indirect and Induced Building Through FY17]:[Indirect and Induced Building FY18 and After]])</f>
        <v>-21.861900000000006</v>
      </c>
      <c r="BK207" s="17">
        <v>402.79899999999998</v>
      </c>
      <c r="BL207" s="17">
        <v>1021.1536</v>
      </c>
      <c r="BM207" s="17">
        <v>2278.7721000000001</v>
      </c>
      <c r="BN207" s="18">
        <f>SUM(Table2[[#This Row],[TOTAL Real Property Related Taxes Through FY17]:[TOTAL Real Property Related Taxes FY18 and After]])</f>
        <v>3299.9257000000002</v>
      </c>
      <c r="BO207" s="17">
        <v>249.8389</v>
      </c>
      <c r="BP207" s="17">
        <v>186.172</v>
      </c>
      <c r="BQ207" s="17">
        <v>0</v>
      </c>
      <c r="BR207" s="18">
        <f>SUM(Table2[[#This Row],[Company Direct Through FY17]:[Company Direct FY18 and After]])</f>
        <v>186.172</v>
      </c>
      <c r="BS207" s="17">
        <v>0</v>
      </c>
      <c r="BT207" s="17">
        <v>0</v>
      </c>
      <c r="BU207" s="17">
        <v>0</v>
      </c>
      <c r="BV207" s="18">
        <f>SUM(Table2[[#This Row],[Sales Tax Exemption Through FY17]:[Sales Tax Exemption FY18 and After]])</f>
        <v>0</v>
      </c>
      <c r="BW207" s="17">
        <v>0</v>
      </c>
      <c r="BX207" s="17">
        <v>0</v>
      </c>
      <c r="BY207" s="17">
        <v>0</v>
      </c>
      <c r="BZ207" s="17">
        <f>SUM(Table2[[#This Row],[Energy Tax Savings Through FY17]:[Energy Tax Savings FY18 and After]])</f>
        <v>0</v>
      </c>
      <c r="CA207" s="17">
        <v>0</v>
      </c>
      <c r="CB207" s="17">
        <v>0</v>
      </c>
      <c r="CC207" s="17">
        <v>0</v>
      </c>
      <c r="CD207" s="18">
        <f>SUM(Table2[[#This Row],[Tax Exempt Bond Savings Through FY17]:[Tax Exempt Bond Savings FY18 and After]])</f>
        <v>0</v>
      </c>
      <c r="CE207" s="17">
        <v>116.12309999999999</v>
      </c>
      <c r="CF207" s="17">
        <v>85.548500000000004</v>
      </c>
      <c r="CG207" s="17">
        <v>933.43179999999995</v>
      </c>
      <c r="CH207" s="18">
        <f>SUM(Table2[[#This Row],[Indirect and Induced Through FY17]:[Indirect and Induced FY18 and After]])</f>
        <v>1018.9802999999999</v>
      </c>
      <c r="CI207" s="17">
        <v>365.96199999999999</v>
      </c>
      <c r="CJ207" s="17">
        <v>271.72050000000002</v>
      </c>
      <c r="CK207" s="17">
        <v>933.43179999999995</v>
      </c>
      <c r="CL207" s="18">
        <f>SUM(Table2[[#This Row],[TOTAL Income Consumption Use Taxes Through FY17]:[TOTAL Income Consumption Use Taxes FY18 and After]])</f>
        <v>1205.1523</v>
      </c>
      <c r="CM207" s="17">
        <v>0</v>
      </c>
      <c r="CN207" s="17">
        <v>0</v>
      </c>
      <c r="CO207" s="17">
        <v>0</v>
      </c>
      <c r="CP207" s="18">
        <f>SUM(Table2[[#This Row],[Assistance Provided Through FY17]:[Assistance Provided FY18 and After]])</f>
        <v>0</v>
      </c>
      <c r="CQ207" s="17">
        <v>0</v>
      </c>
      <c r="CR207" s="17">
        <v>0</v>
      </c>
      <c r="CS207" s="17">
        <v>0</v>
      </c>
      <c r="CT207" s="18">
        <f>SUM(Table2[[#This Row],[Recapture Cancellation Reduction Amount Through FY17]:[Recapture Cancellation Reduction Amount FY18 and After]])</f>
        <v>0</v>
      </c>
      <c r="CU207" s="17">
        <v>0</v>
      </c>
      <c r="CV207" s="17">
        <v>0</v>
      </c>
      <c r="CW207" s="17">
        <v>0</v>
      </c>
      <c r="CX207" s="18">
        <f>SUM(Table2[[#This Row],[Penalty Paid Through FY17]:[Penalty Paid FY18 and After]])</f>
        <v>0</v>
      </c>
      <c r="CY207" s="17">
        <v>0</v>
      </c>
      <c r="CZ207" s="17">
        <v>0</v>
      </c>
      <c r="DA207" s="17">
        <v>0</v>
      </c>
      <c r="DB207" s="18">
        <f>SUM(Table2[[#This Row],[TOTAL Assistance Net of Recapture Penalties Through FY17]:[TOTAL Assistance Net of Recapture Penalties FY18 and After]])</f>
        <v>0</v>
      </c>
      <c r="DC207" s="17">
        <v>547.12070000000006</v>
      </c>
      <c r="DD207" s="17">
        <v>1130.0938000000001</v>
      </c>
      <c r="DE207" s="17">
        <v>2389.6381999999999</v>
      </c>
      <c r="DF207" s="18">
        <f>SUM(Table2[[#This Row],[Company Direct Tax Revenue Before Assistance Through FY17]:[Company Direct Tax Revenue Before Assistance FY18 and After]])</f>
        <v>3519.732</v>
      </c>
      <c r="DG207" s="17">
        <v>221.6403</v>
      </c>
      <c r="DH207" s="17">
        <v>162.78030000000001</v>
      </c>
      <c r="DI207" s="17">
        <v>822.56569999999999</v>
      </c>
      <c r="DJ207" s="18">
        <f>SUM(Table2[[#This Row],[Indirect and Induced Tax Revenues Through FY17]:[Indirect and Induced Tax Revenues FY18 and After]])</f>
        <v>985.346</v>
      </c>
      <c r="DK207" s="17">
        <v>768.76099999999997</v>
      </c>
      <c r="DL207" s="17">
        <v>1292.8741</v>
      </c>
      <c r="DM207" s="17">
        <v>3212.2039</v>
      </c>
      <c r="DN207" s="17">
        <f>SUM(Table2[[#This Row],[TOTAL Tax Revenues Before Assistance Through FY17]:[TOTAL Tax Revenues Before Assistance FY18 and After]])</f>
        <v>4505.0779999999995</v>
      </c>
      <c r="DO207" s="17">
        <v>768.76099999999997</v>
      </c>
      <c r="DP207" s="17">
        <v>1292.8741</v>
      </c>
      <c r="DQ207" s="17">
        <v>3212.2039</v>
      </c>
      <c r="DR207" s="20">
        <f>SUM(Table2[[#This Row],[TOTAL Tax Revenues Net of Assistance Recapture and Penalty Through FY17]:[TOTAL Tax Revenues Net of Assistance Recapture and Penalty FY18 and After]])</f>
        <v>4505.0779999999995</v>
      </c>
      <c r="DS207" s="20">
        <v>0</v>
      </c>
      <c r="DT207" s="20">
        <v>0</v>
      </c>
      <c r="DU207" s="20">
        <v>0</v>
      </c>
      <c r="DV207" s="20">
        <v>0</v>
      </c>
      <c r="DW207" s="15">
        <v>40</v>
      </c>
      <c r="DX207" s="15">
        <v>0</v>
      </c>
      <c r="DY207" s="15">
        <v>0</v>
      </c>
      <c r="DZ207" s="15">
        <v>0</v>
      </c>
      <c r="EA207" s="15">
        <v>40</v>
      </c>
      <c r="EB207" s="15">
        <v>0</v>
      </c>
      <c r="EC207" s="15">
        <v>0</v>
      </c>
      <c r="ED207" s="15">
        <v>0</v>
      </c>
      <c r="EE207" s="15">
        <v>100</v>
      </c>
      <c r="EF207" s="15">
        <v>0</v>
      </c>
      <c r="EG207" s="15">
        <v>0</v>
      </c>
      <c r="EH207" s="15">
        <v>0</v>
      </c>
      <c r="EI207" s="15">
        <f>SUM(Table2[[#This Row],[Total Industrial Employees FY17]:[Total Other Employees FY17]])</f>
        <v>40</v>
      </c>
      <c r="EJ207" s="15">
        <f>SUM(Table2[[#This Row],[Number of Industrial Employees Earning More than Living Wage FY17]:[Number of Other Employees Earning More than Living Wage FY17]])</f>
        <v>40</v>
      </c>
      <c r="EK207" s="15">
        <v>100</v>
      </c>
    </row>
    <row r="208" spans="1:141" x14ac:dyDescent="0.2">
      <c r="A208" s="6">
        <v>92229</v>
      </c>
      <c r="B208" s="6" t="s">
        <v>88</v>
      </c>
      <c r="C208" s="7" t="s">
        <v>89</v>
      </c>
      <c r="D208" s="7" t="s">
        <v>6</v>
      </c>
      <c r="E208" s="33">
        <v>17</v>
      </c>
      <c r="F208" s="8" t="s">
        <v>1888</v>
      </c>
      <c r="G208" s="41" t="s">
        <v>1889</v>
      </c>
      <c r="H208" s="35">
        <v>70122</v>
      </c>
      <c r="I208" s="35">
        <v>82742</v>
      </c>
      <c r="J208" s="39" t="s">
        <v>3185</v>
      </c>
      <c r="K208" s="11" t="s">
        <v>2453</v>
      </c>
      <c r="L208" s="13" t="s">
        <v>2485</v>
      </c>
      <c r="M208" s="13" t="s">
        <v>2470</v>
      </c>
      <c r="N208" s="23">
        <v>2060000</v>
      </c>
      <c r="O208" s="6" t="s">
        <v>2458</v>
      </c>
      <c r="P208" s="15">
        <v>0</v>
      </c>
      <c r="Q208" s="15">
        <v>0</v>
      </c>
      <c r="R208" s="15">
        <v>160</v>
      </c>
      <c r="S208" s="15">
        <v>15</v>
      </c>
      <c r="T208" s="15">
        <v>0</v>
      </c>
      <c r="U208" s="15">
        <v>175</v>
      </c>
      <c r="V208" s="15">
        <v>175</v>
      </c>
      <c r="W208" s="15">
        <v>0</v>
      </c>
      <c r="X208" s="15">
        <v>0</v>
      </c>
      <c r="Y208" s="15">
        <v>0</v>
      </c>
      <c r="Z208" s="15">
        <v>8</v>
      </c>
      <c r="AA208" s="15">
        <v>72</v>
      </c>
      <c r="AB208" s="15">
        <v>0</v>
      </c>
      <c r="AC208" s="15">
        <v>0</v>
      </c>
      <c r="AD208" s="15">
        <v>0</v>
      </c>
      <c r="AE208" s="15">
        <v>0</v>
      </c>
      <c r="AF208" s="15">
        <v>72</v>
      </c>
      <c r="AG208" s="15" t="s">
        <v>1860</v>
      </c>
      <c r="AH208" s="15" t="s">
        <v>1861</v>
      </c>
      <c r="AI208" s="17">
        <v>55.458599999999997</v>
      </c>
      <c r="AJ208" s="17">
        <v>513.74850000000004</v>
      </c>
      <c r="AK208" s="17">
        <v>86.507499999999993</v>
      </c>
      <c r="AL208" s="17">
        <f>SUM(Table2[[#This Row],[Company Direct Land Through FY17]:[Company Direct Land FY18 and After]])</f>
        <v>600.25600000000009</v>
      </c>
      <c r="AM208" s="17">
        <v>138.13990000000001</v>
      </c>
      <c r="AN208" s="17">
        <v>894.37969999999996</v>
      </c>
      <c r="AO208" s="17">
        <v>215.4785</v>
      </c>
      <c r="AP208" s="18">
        <f>SUM(Table2[[#This Row],[Company Direct Building Through FY17]:[Company Direct Building FY18 and After]])</f>
        <v>1109.8581999999999</v>
      </c>
      <c r="AQ208" s="17">
        <v>0</v>
      </c>
      <c r="AR208" s="17">
        <v>29.826499999999999</v>
      </c>
      <c r="AS208" s="17">
        <v>0</v>
      </c>
      <c r="AT208" s="18">
        <f>SUM(Table2[[#This Row],[Mortgage Recording Tax Through FY17]:[Mortgage Recording Tax FY18 and After]])</f>
        <v>29.826499999999999</v>
      </c>
      <c r="AU208" s="17">
        <v>154.43369999999999</v>
      </c>
      <c r="AV208" s="17">
        <v>756.39949999999999</v>
      </c>
      <c r="AW208" s="17">
        <v>240.8948</v>
      </c>
      <c r="AX208" s="18">
        <f>SUM(Table2[[#This Row],[Pilot Savings Through FY17]:[Pilot Savings FY18 and After]])</f>
        <v>997.29430000000002</v>
      </c>
      <c r="AY208" s="17">
        <v>0</v>
      </c>
      <c r="AZ208" s="17">
        <v>29.826499999999999</v>
      </c>
      <c r="BA208" s="17">
        <v>0</v>
      </c>
      <c r="BB208" s="18">
        <f>SUM(Table2[[#This Row],[Mortgage Recording Tax Exemption Through FY17]:[Mortgage Recording Tax Exemption FY18 and After]])</f>
        <v>29.826499999999999</v>
      </c>
      <c r="BC208" s="17">
        <v>253.6996</v>
      </c>
      <c r="BD208" s="17">
        <v>1105.8214</v>
      </c>
      <c r="BE208" s="17">
        <v>395.73540000000003</v>
      </c>
      <c r="BF208" s="18">
        <f>SUM(Table2[[#This Row],[Indirect and Induced Land Through FY17]:[Indirect and Induced Land FY18 and After]])</f>
        <v>1501.5568000000001</v>
      </c>
      <c r="BG208" s="17">
        <v>471.15640000000002</v>
      </c>
      <c r="BH208" s="17">
        <v>2053.6689000000001</v>
      </c>
      <c r="BI208" s="17">
        <v>734.93690000000004</v>
      </c>
      <c r="BJ208" s="18">
        <f>SUM(Table2[[#This Row],[Indirect and Induced Building Through FY17]:[Indirect and Induced Building FY18 and After]])</f>
        <v>2788.6058000000003</v>
      </c>
      <c r="BK208" s="17">
        <v>764.02080000000001</v>
      </c>
      <c r="BL208" s="17">
        <v>3811.2190000000001</v>
      </c>
      <c r="BM208" s="17">
        <v>1191.7635</v>
      </c>
      <c r="BN208" s="18">
        <f>SUM(Table2[[#This Row],[TOTAL Real Property Related Taxes Through FY17]:[TOTAL Real Property Related Taxes FY18 and After]])</f>
        <v>5002.9825000000001</v>
      </c>
      <c r="BO208" s="17">
        <v>2191.1765</v>
      </c>
      <c r="BP208" s="17">
        <v>9373.7104999999992</v>
      </c>
      <c r="BQ208" s="17">
        <v>3417.9236000000001</v>
      </c>
      <c r="BR208" s="18">
        <f>SUM(Table2[[#This Row],[Company Direct Through FY17]:[Company Direct FY18 and After]])</f>
        <v>12791.634099999999</v>
      </c>
      <c r="BS208" s="17">
        <v>0</v>
      </c>
      <c r="BT208" s="17">
        <v>0</v>
      </c>
      <c r="BU208" s="17">
        <v>0</v>
      </c>
      <c r="BV208" s="18">
        <f>SUM(Table2[[#This Row],[Sales Tax Exemption Through FY17]:[Sales Tax Exemption FY18 and After]])</f>
        <v>0</v>
      </c>
      <c r="BW208" s="17">
        <v>0</v>
      </c>
      <c r="BX208" s="17">
        <v>0</v>
      </c>
      <c r="BY208" s="17">
        <v>0</v>
      </c>
      <c r="BZ208" s="17">
        <f>SUM(Table2[[#This Row],[Energy Tax Savings Through FY17]:[Energy Tax Savings FY18 and After]])</f>
        <v>0</v>
      </c>
      <c r="CA208" s="17">
        <v>0</v>
      </c>
      <c r="CB208" s="17">
        <v>0</v>
      </c>
      <c r="CC208" s="17">
        <v>0</v>
      </c>
      <c r="CD208" s="18">
        <f>SUM(Table2[[#This Row],[Tax Exempt Bond Savings Through FY17]:[Tax Exempt Bond Savings FY18 and After]])</f>
        <v>0</v>
      </c>
      <c r="CE208" s="17">
        <v>800.66049999999996</v>
      </c>
      <c r="CF208" s="17">
        <v>3936.9141</v>
      </c>
      <c r="CG208" s="17">
        <v>1248.9164000000001</v>
      </c>
      <c r="CH208" s="18">
        <f>SUM(Table2[[#This Row],[Indirect and Induced Through FY17]:[Indirect and Induced FY18 and After]])</f>
        <v>5185.8305</v>
      </c>
      <c r="CI208" s="17">
        <v>2991.837</v>
      </c>
      <c r="CJ208" s="17">
        <v>13310.624599999999</v>
      </c>
      <c r="CK208" s="17">
        <v>4666.84</v>
      </c>
      <c r="CL208" s="18">
        <f>SUM(Table2[[#This Row],[TOTAL Income Consumption Use Taxes Through FY17]:[TOTAL Income Consumption Use Taxes FY18 and After]])</f>
        <v>17977.464599999999</v>
      </c>
      <c r="CM208" s="17">
        <v>154.43369999999999</v>
      </c>
      <c r="CN208" s="17">
        <v>786.226</v>
      </c>
      <c r="CO208" s="17">
        <v>240.8948</v>
      </c>
      <c r="CP208" s="18">
        <f>SUM(Table2[[#This Row],[Assistance Provided Through FY17]:[Assistance Provided FY18 and After]])</f>
        <v>1027.1207999999999</v>
      </c>
      <c r="CQ208" s="17">
        <v>0</v>
      </c>
      <c r="CR208" s="17">
        <v>0</v>
      </c>
      <c r="CS208" s="17">
        <v>0</v>
      </c>
      <c r="CT208" s="18">
        <f>SUM(Table2[[#This Row],[Recapture Cancellation Reduction Amount Through FY17]:[Recapture Cancellation Reduction Amount FY18 and After]])</f>
        <v>0</v>
      </c>
      <c r="CU208" s="17">
        <v>0</v>
      </c>
      <c r="CV208" s="17">
        <v>0</v>
      </c>
      <c r="CW208" s="17">
        <v>0</v>
      </c>
      <c r="CX208" s="18">
        <f>SUM(Table2[[#This Row],[Penalty Paid Through FY17]:[Penalty Paid FY18 and After]])</f>
        <v>0</v>
      </c>
      <c r="CY208" s="17">
        <v>154.43369999999999</v>
      </c>
      <c r="CZ208" s="17">
        <v>786.226</v>
      </c>
      <c r="DA208" s="17">
        <v>240.8948</v>
      </c>
      <c r="DB208" s="18">
        <f>SUM(Table2[[#This Row],[TOTAL Assistance Net of Recapture Penalties Through FY17]:[TOTAL Assistance Net of Recapture Penalties FY18 and After]])</f>
        <v>1027.1207999999999</v>
      </c>
      <c r="DC208" s="17">
        <v>2384.7750000000001</v>
      </c>
      <c r="DD208" s="17">
        <v>10811.665199999999</v>
      </c>
      <c r="DE208" s="17">
        <v>3719.9096</v>
      </c>
      <c r="DF208" s="18">
        <f>SUM(Table2[[#This Row],[Company Direct Tax Revenue Before Assistance Through FY17]:[Company Direct Tax Revenue Before Assistance FY18 and After]])</f>
        <v>14531.574799999999</v>
      </c>
      <c r="DG208" s="17">
        <v>1525.5165</v>
      </c>
      <c r="DH208" s="17">
        <v>7096.4044000000004</v>
      </c>
      <c r="DI208" s="17">
        <v>2379.5886999999998</v>
      </c>
      <c r="DJ208" s="18">
        <f>SUM(Table2[[#This Row],[Indirect and Induced Tax Revenues Through FY17]:[Indirect and Induced Tax Revenues FY18 and After]])</f>
        <v>9475.9930999999997</v>
      </c>
      <c r="DK208" s="17">
        <v>3910.2914999999998</v>
      </c>
      <c r="DL208" s="17">
        <v>17908.069599999999</v>
      </c>
      <c r="DM208" s="17">
        <v>6099.4983000000002</v>
      </c>
      <c r="DN208" s="17">
        <f>SUM(Table2[[#This Row],[TOTAL Tax Revenues Before Assistance Through FY17]:[TOTAL Tax Revenues Before Assistance FY18 and After]])</f>
        <v>24007.567899999998</v>
      </c>
      <c r="DO208" s="17">
        <v>3755.8578000000002</v>
      </c>
      <c r="DP208" s="17">
        <v>17121.8436</v>
      </c>
      <c r="DQ208" s="17">
        <v>5858.6035000000002</v>
      </c>
      <c r="DR208" s="20">
        <f>SUM(Table2[[#This Row],[TOTAL Tax Revenues Net of Assistance Recapture and Penalty Through FY17]:[TOTAL Tax Revenues Net of Assistance Recapture and Penalty FY18 and After]])</f>
        <v>22980.447100000001</v>
      </c>
      <c r="DS208" s="20">
        <v>0</v>
      </c>
      <c r="DT208" s="20">
        <v>0</v>
      </c>
      <c r="DU208" s="20">
        <v>0</v>
      </c>
      <c r="DV208" s="20">
        <v>0</v>
      </c>
      <c r="DW208" s="15">
        <v>0</v>
      </c>
      <c r="DX208" s="15">
        <v>0</v>
      </c>
      <c r="DY208" s="15">
        <v>0</v>
      </c>
      <c r="DZ208" s="15">
        <v>0</v>
      </c>
      <c r="EA208" s="15">
        <v>0</v>
      </c>
      <c r="EB208" s="15">
        <v>0</v>
      </c>
      <c r="EC208" s="15">
        <v>0</v>
      </c>
      <c r="ED208" s="15">
        <v>0</v>
      </c>
      <c r="EE208" s="15">
        <v>0</v>
      </c>
      <c r="EF208" s="15">
        <v>0</v>
      </c>
      <c r="EG208" s="15">
        <v>0</v>
      </c>
      <c r="EH208" s="15">
        <v>0</v>
      </c>
      <c r="EI208" s="15">
        <f>SUM(Table2[[#This Row],[Total Industrial Employees FY17]:[Total Other Employees FY17]])</f>
        <v>0</v>
      </c>
      <c r="EJ208" s="15">
        <f>SUM(Table2[[#This Row],[Number of Industrial Employees Earning More than Living Wage FY17]:[Number of Other Employees Earning More than Living Wage FY17]])</f>
        <v>0</v>
      </c>
      <c r="EK208" s="15">
        <v>0</v>
      </c>
    </row>
    <row r="209" spans="1:141" x14ac:dyDescent="0.2">
      <c r="A209" s="6">
        <v>93866</v>
      </c>
      <c r="B209" s="6" t="s">
        <v>653</v>
      </c>
      <c r="C209" s="7" t="s">
        <v>654</v>
      </c>
      <c r="D209" s="7" t="s">
        <v>6</v>
      </c>
      <c r="E209" s="33">
        <v>8</v>
      </c>
      <c r="F209" s="8" t="s">
        <v>1884</v>
      </c>
      <c r="G209" s="41" t="s">
        <v>2012</v>
      </c>
      <c r="H209" s="35">
        <v>153200</v>
      </c>
      <c r="I209" s="35">
        <v>98000</v>
      </c>
      <c r="J209" s="39" t="s">
        <v>3180</v>
      </c>
      <c r="K209" s="11" t="s">
        <v>2453</v>
      </c>
      <c r="L209" s="13" t="s">
        <v>2891</v>
      </c>
      <c r="M209" s="13" t="s">
        <v>2871</v>
      </c>
      <c r="N209" s="23">
        <v>10775000</v>
      </c>
      <c r="O209" s="6" t="s">
        <v>2458</v>
      </c>
      <c r="P209" s="15">
        <v>0</v>
      </c>
      <c r="Q209" s="15">
        <v>0</v>
      </c>
      <c r="R209" s="15">
        <v>67</v>
      </c>
      <c r="S209" s="15">
        <v>0</v>
      </c>
      <c r="T209" s="15">
        <v>0</v>
      </c>
      <c r="U209" s="15">
        <v>67</v>
      </c>
      <c r="V209" s="15">
        <v>67</v>
      </c>
      <c r="W209" s="15">
        <v>0</v>
      </c>
      <c r="X209" s="15">
        <v>0</v>
      </c>
      <c r="Y209" s="15">
        <v>0</v>
      </c>
      <c r="Z209" s="15">
        <v>10</v>
      </c>
      <c r="AA209" s="15">
        <v>91</v>
      </c>
      <c r="AB209" s="15">
        <v>0</v>
      </c>
      <c r="AC209" s="15">
        <v>0</v>
      </c>
      <c r="AD209" s="15">
        <v>0</v>
      </c>
      <c r="AE209" s="15">
        <v>0</v>
      </c>
      <c r="AF209" s="15">
        <v>91</v>
      </c>
      <c r="AG209" s="15" t="s">
        <v>1860</v>
      </c>
      <c r="AH209" s="15" t="s">
        <v>1861</v>
      </c>
      <c r="AI209" s="17">
        <v>78.749499999999998</v>
      </c>
      <c r="AJ209" s="17">
        <v>545.47329999999999</v>
      </c>
      <c r="AK209" s="17">
        <v>984.77639999999997</v>
      </c>
      <c r="AL209" s="17">
        <f>SUM(Table2[[#This Row],[Company Direct Land Through FY17]:[Company Direct Land FY18 and After]])</f>
        <v>1530.2496999999998</v>
      </c>
      <c r="AM209" s="17">
        <v>137.31389999999999</v>
      </c>
      <c r="AN209" s="17">
        <v>708.68349999999998</v>
      </c>
      <c r="AO209" s="17">
        <v>1717.1379999999999</v>
      </c>
      <c r="AP209" s="18">
        <f>SUM(Table2[[#This Row],[Company Direct Building Through FY17]:[Company Direct Building FY18 and After]])</f>
        <v>2425.8215</v>
      </c>
      <c r="AQ209" s="17">
        <v>0</v>
      </c>
      <c r="AR209" s="17">
        <v>86.176299999999998</v>
      </c>
      <c r="AS209" s="17">
        <v>0</v>
      </c>
      <c r="AT209" s="18">
        <f>SUM(Table2[[#This Row],[Mortgage Recording Tax Through FY17]:[Mortgage Recording Tax FY18 and After]])</f>
        <v>86.176299999999998</v>
      </c>
      <c r="AU209" s="17">
        <v>79.844200000000001</v>
      </c>
      <c r="AV209" s="17">
        <v>350.72980000000001</v>
      </c>
      <c r="AW209" s="17">
        <v>998.4674</v>
      </c>
      <c r="AX209" s="18">
        <f>SUM(Table2[[#This Row],[Pilot Savings Through FY17]:[Pilot Savings FY18 and After]])</f>
        <v>1349.1972000000001</v>
      </c>
      <c r="AY209" s="17">
        <v>0</v>
      </c>
      <c r="AZ209" s="17">
        <v>86.176299999999998</v>
      </c>
      <c r="BA209" s="17">
        <v>0</v>
      </c>
      <c r="BB209" s="18">
        <f>SUM(Table2[[#This Row],[Mortgage Recording Tax Exemption Through FY17]:[Mortgage Recording Tax Exemption FY18 and After]])</f>
        <v>86.176299999999998</v>
      </c>
      <c r="BC209" s="17">
        <v>127.7093</v>
      </c>
      <c r="BD209" s="17">
        <v>404.4033</v>
      </c>
      <c r="BE209" s="17">
        <v>1597.0299</v>
      </c>
      <c r="BF209" s="18">
        <f>SUM(Table2[[#This Row],[Indirect and Induced Land Through FY17]:[Indirect and Induced Land FY18 and After]])</f>
        <v>2001.4331999999999</v>
      </c>
      <c r="BG209" s="17">
        <v>237.17429999999999</v>
      </c>
      <c r="BH209" s="17">
        <v>751.03449999999998</v>
      </c>
      <c r="BI209" s="17">
        <v>2965.91</v>
      </c>
      <c r="BJ209" s="18">
        <f>SUM(Table2[[#This Row],[Indirect and Induced Building Through FY17]:[Indirect and Induced Building FY18 and After]])</f>
        <v>3716.9444999999996</v>
      </c>
      <c r="BK209" s="17">
        <v>501.1028</v>
      </c>
      <c r="BL209" s="17">
        <v>2058.8647999999998</v>
      </c>
      <c r="BM209" s="17">
        <v>6266.3869000000004</v>
      </c>
      <c r="BN209" s="18">
        <f>SUM(Table2[[#This Row],[TOTAL Real Property Related Taxes Through FY17]:[TOTAL Real Property Related Taxes FY18 and After]])</f>
        <v>8325.2517000000007</v>
      </c>
      <c r="BO209" s="17">
        <v>725.34979999999996</v>
      </c>
      <c r="BP209" s="17">
        <v>2314.4672999999998</v>
      </c>
      <c r="BQ209" s="17">
        <v>9070.6386999999995</v>
      </c>
      <c r="BR209" s="18">
        <f>SUM(Table2[[#This Row],[Company Direct Through FY17]:[Company Direct FY18 and After]])</f>
        <v>11385.106</v>
      </c>
      <c r="BS209" s="17">
        <v>0</v>
      </c>
      <c r="BT209" s="17">
        <v>55.222099999999998</v>
      </c>
      <c r="BU209" s="17">
        <v>0</v>
      </c>
      <c r="BV209" s="18">
        <f>SUM(Table2[[#This Row],[Sales Tax Exemption Through FY17]:[Sales Tax Exemption FY18 and After]])</f>
        <v>55.222099999999998</v>
      </c>
      <c r="BW209" s="17">
        <v>0</v>
      </c>
      <c r="BX209" s="17">
        <v>0</v>
      </c>
      <c r="BY209" s="17">
        <v>0</v>
      </c>
      <c r="BZ209" s="17">
        <f>SUM(Table2[[#This Row],[Energy Tax Savings Through FY17]:[Energy Tax Savings FY18 and After]])</f>
        <v>0</v>
      </c>
      <c r="CA209" s="17">
        <v>0</v>
      </c>
      <c r="CB209" s="17">
        <v>0</v>
      </c>
      <c r="CC209" s="17">
        <v>0</v>
      </c>
      <c r="CD209" s="18">
        <f>SUM(Table2[[#This Row],[Tax Exempt Bond Savings Through FY17]:[Tax Exempt Bond Savings FY18 and After]])</f>
        <v>0</v>
      </c>
      <c r="CE209" s="17">
        <v>403.04270000000002</v>
      </c>
      <c r="CF209" s="17">
        <v>1289.758</v>
      </c>
      <c r="CG209" s="17">
        <v>5040.1268</v>
      </c>
      <c r="CH209" s="18">
        <f>SUM(Table2[[#This Row],[Indirect and Induced Through FY17]:[Indirect and Induced FY18 and After]])</f>
        <v>6329.8847999999998</v>
      </c>
      <c r="CI209" s="17">
        <v>1128.3924999999999</v>
      </c>
      <c r="CJ209" s="17">
        <v>3549.0032000000001</v>
      </c>
      <c r="CK209" s="17">
        <v>14110.7655</v>
      </c>
      <c r="CL209" s="18">
        <f>SUM(Table2[[#This Row],[TOTAL Income Consumption Use Taxes Through FY17]:[TOTAL Income Consumption Use Taxes FY18 and After]])</f>
        <v>17659.768700000001</v>
      </c>
      <c r="CM209" s="17">
        <v>79.844200000000001</v>
      </c>
      <c r="CN209" s="17">
        <v>492.12819999999999</v>
      </c>
      <c r="CO209" s="17">
        <v>998.4674</v>
      </c>
      <c r="CP209" s="18">
        <f>SUM(Table2[[#This Row],[Assistance Provided Through FY17]:[Assistance Provided FY18 and After]])</f>
        <v>1490.5956000000001</v>
      </c>
      <c r="CQ209" s="17">
        <v>0</v>
      </c>
      <c r="CR209" s="17">
        <v>0</v>
      </c>
      <c r="CS209" s="17">
        <v>0</v>
      </c>
      <c r="CT209" s="18">
        <f>SUM(Table2[[#This Row],[Recapture Cancellation Reduction Amount Through FY17]:[Recapture Cancellation Reduction Amount FY18 and After]])</f>
        <v>0</v>
      </c>
      <c r="CU209" s="17">
        <v>0</v>
      </c>
      <c r="CV209" s="17">
        <v>0</v>
      </c>
      <c r="CW209" s="17">
        <v>0</v>
      </c>
      <c r="CX209" s="18">
        <f>SUM(Table2[[#This Row],[Penalty Paid Through FY17]:[Penalty Paid FY18 and After]])</f>
        <v>0</v>
      </c>
      <c r="CY209" s="17">
        <v>79.844200000000001</v>
      </c>
      <c r="CZ209" s="17">
        <v>492.12819999999999</v>
      </c>
      <c r="DA209" s="17">
        <v>998.4674</v>
      </c>
      <c r="DB209" s="18">
        <f>SUM(Table2[[#This Row],[TOTAL Assistance Net of Recapture Penalties Through FY17]:[TOTAL Assistance Net of Recapture Penalties FY18 and After]])</f>
        <v>1490.5956000000001</v>
      </c>
      <c r="DC209" s="17">
        <v>941.41319999999996</v>
      </c>
      <c r="DD209" s="17">
        <v>3654.8004000000001</v>
      </c>
      <c r="DE209" s="17">
        <v>11772.553099999999</v>
      </c>
      <c r="DF209" s="18">
        <f>SUM(Table2[[#This Row],[Company Direct Tax Revenue Before Assistance Through FY17]:[Company Direct Tax Revenue Before Assistance FY18 and After]])</f>
        <v>15427.353499999999</v>
      </c>
      <c r="DG209" s="17">
        <v>767.92629999999997</v>
      </c>
      <c r="DH209" s="17">
        <v>2445.1958</v>
      </c>
      <c r="DI209" s="17">
        <v>9603.0666999999994</v>
      </c>
      <c r="DJ209" s="18">
        <f>SUM(Table2[[#This Row],[Indirect and Induced Tax Revenues Through FY17]:[Indirect and Induced Tax Revenues FY18 and After]])</f>
        <v>12048.262499999999</v>
      </c>
      <c r="DK209" s="17">
        <v>1709.3395</v>
      </c>
      <c r="DL209" s="17">
        <v>6099.9961999999996</v>
      </c>
      <c r="DM209" s="17">
        <v>21375.6198</v>
      </c>
      <c r="DN209" s="17">
        <f>SUM(Table2[[#This Row],[TOTAL Tax Revenues Before Assistance Through FY17]:[TOTAL Tax Revenues Before Assistance FY18 and After]])</f>
        <v>27475.616000000002</v>
      </c>
      <c r="DO209" s="17">
        <v>1629.4953</v>
      </c>
      <c r="DP209" s="17">
        <v>5607.8680000000004</v>
      </c>
      <c r="DQ209" s="17">
        <v>20377.152399999999</v>
      </c>
      <c r="DR209" s="20">
        <f>SUM(Table2[[#This Row],[TOTAL Tax Revenues Net of Assistance Recapture and Penalty Through FY17]:[TOTAL Tax Revenues Net of Assistance Recapture and Penalty FY18 and After]])</f>
        <v>25985.020400000001</v>
      </c>
      <c r="DS209" s="20">
        <v>0</v>
      </c>
      <c r="DT209" s="20">
        <v>0</v>
      </c>
      <c r="DU209" s="20">
        <v>0</v>
      </c>
      <c r="DV209" s="20">
        <v>0</v>
      </c>
      <c r="DW209" s="15">
        <v>0</v>
      </c>
      <c r="DX209" s="15">
        <v>0</v>
      </c>
      <c r="DY209" s="15">
        <v>0</v>
      </c>
      <c r="DZ209" s="15">
        <v>67</v>
      </c>
      <c r="EA209" s="15">
        <v>0</v>
      </c>
      <c r="EB209" s="15">
        <v>0</v>
      </c>
      <c r="EC209" s="15">
        <v>0</v>
      </c>
      <c r="ED209" s="15">
        <v>67</v>
      </c>
      <c r="EE209" s="15">
        <v>0</v>
      </c>
      <c r="EF209" s="15">
        <v>0</v>
      </c>
      <c r="EG209" s="15">
        <v>0</v>
      </c>
      <c r="EH209" s="15">
        <v>100</v>
      </c>
      <c r="EI209" s="15">
        <f>SUM(Table2[[#This Row],[Total Industrial Employees FY17]:[Total Other Employees FY17]])</f>
        <v>67</v>
      </c>
      <c r="EJ209" s="15">
        <f>SUM(Table2[[#This Row],[Number of Industrial Employees Earning More than Living Wage FY17]:[Number of Other Employees Earning More than Living Wage FY17]])</f>
        <v>67</v>
      </c>
      <c r="EK209" s="15">
        <v>100</v>
      </c>
    </row>
    <row r="210" spans="1:141" x14ac:dyDescent="0.2">
      <c r="A210" s="6">
        <v>94083</v>
      </c>
      <c r="B210" s="6" t="s">
        <v>1602</v>
      </c>
      <c r="C210" s="7" t="s">
        <v>1647</v>
      </c>
      <c r="D210" s="7" t="s">
        <v>9</v>
      </c>
      <c r="E210" s="33">
        <v>45</v>
      </c>
      <c r="F210" s="8" t="s">
        <v>2408</v>
      </c>
      <c r="G210" s="41" t="s">
        <v>1867</v>
      </c>
      <c r="H210" s="35">
        <v>0</v>
      </c>
      <c r="I210" s="35">
        <v>0</v>
      </c>
      <c r="J210" s="39" t="s">
        <v>3283</v>
      </c>
      <c r="K210" s="11" t="s">
        <v>2453</v>
      </c>
      <c r="L210" s="13" t="s">
        <v>3070</v>
      </c>
      <c r="M210" s="13" t="s">
        <v>3053</v>
      </c>
      <c r="N210" s="23">
        <v>5317306</v>
      </c>
      <c r="O210" s="6" t="s">
        <v>2464</v>
      </c>
      <c r="P210" s="15">
        <v>0</v>
      </c>
      <c r="Q210" s="15">
        <v>0</v>
      </c>
      <c r="R210" s="15">
        <v>48</v>
      </c>
      <c r="S210" s="15">
        <v>0</v>
      </c>
      <c r="T210" s="15">
        <v>0</v>
      </c>
      <c r="U210" s="15">
        <v>48</v>
      </c>
      <c r="V210" s="15">
        <v>48</v>
      </c>
      <c r="W210" s="15">
        <v>0</v>
      </c>
      <c r="X210" s="15">
        <v>0</v>
      </c>
      <c r="Y210" s="15">
        <v>20</v>
      </c>
      <c r="Z210" s="15">
        <v>6</v>
      </c>
      <c r="AA210" s="15">
        <v>100</v>
      </c>
      <c r="AB210" s="15">
        <v>0</v>
      </c>
      <c r="AC210" s="15">
        <v>0</v>
      </c>
      <c r="AD210" s="15">
        <v>0</v>
      </c>
      <c r="AE210" s="15">
        <v>0</v>
      </c>
      <c r="AF210" s="15">
        <v>100</v>
      </c>
      <c r="AG210" s="15" t="s">
        <v>1860</v>
      </c>
      <c r="AH210" s="15" t="s">
        <v>1861</v>
      </c>
      <c r="AI210" s="17">
        <v>42.197800000000001</v>
      </c>
      <c r="AJ210" s="17">
        <v>68.197100000000006</v>
      </c>
      <c r="AK210" s="17">
        <v>698.14559999999994</v>
      </c>
      <c r="AL210" s="17">
        <f>SUM(Table2[[#This Row],[Company Direct Land Through FY17]:[Company Direct Land FY18 and After]])</f>
        <v>766.34269999999992</v>
      </c>
      <c r="AM210" s="17">
        <v>73.174800000000005</v>
      </c>
      <c r="AN210" s="17">
        <v>121.7646</v>
      </c>
      <c r="AO210" s="17">
        <v>1210.6487999999999</v>
      </c>
      <c r="AP210" s="18">
        <f>SUM(Table2[[#This Row],[Company Direct Building Through FY17]:[Company Direct Building FY18 and After]])</f>
        <v>1332.4133999999999</v>
      </c>
      <c r="AQ210" s="17">
        <v>0</v>
      </c>
      <c r="AR210" s="17">
        <v>86.813999999999993</v>
      </c>
      <c r="AS210" s="17">
        <v>0</v>
      </c>
      <c r="AT210" s="18">
        <f>SUM(Table2[[#This Row],[Mortgage Recording Tax Through FY17]:[Mortgage Recording Tax FY18 and After]])</f>
        <v>86.813999999999993</v>
      </c>
      <c r="AU210" s="17">
        <v>15.6204</v>
      </c>
      <c r="AV210" s="17">
        <v>14.701599999999999</v>
      </c>
      <c r="AW210" s="17">
        <v>258.43380000000002</v>
      </c>
      <c r="AX210" s="18">
        <f>SUM(Table2[[#This Row],[Pilot Savings Through FY17]:[Pilot Savings FY18 and After]])</f>
        <v>273.1354</v>
      </c>
      <c r="AY210" s="17">
        <v>0</v>
      </c>
      <c r="AZ210" s="17">
        <v>86.813999999999993</v>
      </c>
      <c r="BA210" s="17">
        <v>0</v>
      </c>
      <c r="BB210" s="18">
        <f>SUM(Table2[[#This Row],[Mortgage Recording Tax Exemption Through FY17]:[Mortgage Recording Tax Exemption FY18 and After]])</f>
        <v>86.813999999999993</v>
      </c>
      <c r="BC210" s="17">
        <v>22.697900000000001</v>
      </c>
      <c r="BD210" s="17">
        <v>40.932699999999997</v>
      </c>
      <c r="BE210" s="17">
        <v>375.52499999999998</v>
      </c>
      <c r="BF210" s="18">
        <f>SUM(Table2[[#This Row],[Indirect and Induced Land Through FY17]:[Indirect and Induced Land FY18 and After]])</f>
        <v>416.45769999999999</v>
      </c>
      <c r="BG210" s="17">
        <v>42.153199999999998</v>
      </c>
      <c r="BH210" s="17">
        <v>76.017899999999997</v>
      </c>
      <c r="BI210" s="17">
        <v>697.40970000000004</v>
      </c>
      <c r="BJ210" s="18">
        <f>SUM(Table2[[#This Row],[Indirect and Induced Building Through FY17]:[Indirect and Induced Building FY18 and After]])</f>
        <v>773.42759999999998</v>
      </c>
      <c r="BK210" s="17">
        <v>164.60329999999999</v>
      </c>
      <c r="BL210" s="17">
        <v>292.21069999999997</v>
      </c>
      <c r="BM210" s="17">
        <v>2723.2953000000002</v>
      </c>
      <c r="BN210" s="18">
        <f>SUM(Table2[[#This Row],[TOTAL Real Property Related Taxes Through FY17]:[TOTAL Real Property Related Taxes FY18 and After]])</f>
        <v>3015.5060000000003</v>
      </c>
      <c r="BO210" s="17">
        <v>98.717600000000004</v>
      </c>
      <c r="BP210" s="17">
        <v>179.2886</v>
      </c>
      <c r="BQ210" s="17">
        <v>1633.2424000000001</v>
      </c>
      <c r="BR210" s="18">
        <f>SUM(Table2[[#This Row],[Company Direct Through FY17]:[Company Direct FY18 and After]])</f>
        <v>1812.5310000000002</v>
      </c>
      <c r="BS210" s="17">
        <v>0</v>
      </c>
      <c r="BT210" s="17">
        <v>0</v>
      </c>
      <c r="BU210" s="17">
        <v>0</v>
      </c>
      <c r="BV210" s="18">
        <f>SUM(Table2[[#This Row],[Sales Tax Exemption Through FY17]:[Sales Tax Exemption FY18 and After]])</f>
        <v>0</v>
      </c>
      <c r="BW210" s="17">
        <v>0</v>
      </c>
      <c r="BX210" s="17">
        <v>0</v>
      </c>
      <c r="BY210" s="17">
        <v>0</v>
      </c>
      <c r="BZ210" s="17">
        <f>SUM(Table2[[#This Row],[Energy Tax Savings Through FY17]:[Energy Tax Savings FY18 and After]])</f>
        <v>0</v>
      </c>
      <c r="CA210" s="17">
        <v>0</v>
      </c>
      <c r="CB210" s="17">
        <v>0</v>
      </c>
      <c r="CC210" s="17">
        <v>0</v>
      </c>
      <c r="CD210" s="18">
        <f>SUM(Table2[[#This Row],[Tax Exempt Bond Savings Through FY17]:[Tax Exempt Bond Savings FY18 and After]])</f>
        <v>0</v>
      </c>
      <c r="CE210" s="17">
        <v>77.697900000000004</v>
      </c>
      <c r="CF210" s="17">
        <v>140.93049999999999</v>
      </c>
      <c r="CG210" s="17">
        <v>1285.4812999999999</v>
      </c>
      <c r="CH210" s="18">
        <f>SUM(Table2[[#This Row],[Indirect and Induced Through FY17]:[Indirect and Induced FY18 and After]])</f>
        <v>1426.4117999999999</v>
      </c>
      <c r="CI210" s="17">
        <v>176.41550000000001</v>
      </c>
      <c r="CJ210" s="17">
        <v>320.21910000000003</v>
      </c>
      <c r="CK210" s="17">
        <v>2918.7237</v>
      </c>
      <c r="CL210" s="18">
        <f>SUM(Table2[[#This Row],[TOTAL Income Consumption Use Taxes Through FY17]:[TOTAL Income Consumption Use Taxes FY18 and After]])</f>
        <v>3238.9427999999998</v>
      </c>
      <c r="CM210" s="17">
        <v>15.6204</v>
      </c>
      <c r="CN210" s="17">
        <v>101.51560000000001</v>
      </c>
      <c r="CO210" s="17">
        <v>258.43380000000002</v>
      </c>
      <c r="CP210" s="18">
        <f>SUM(Table2[[#This Row],[Assistance Provided Through FY17]:[Assistance Provided FY18 and After]])</f>
        <v>359.94940000000003</v>
      </c>
      <c r="CQ210" s="17">
        <v>0</v>
      </c>
      <c r="CR210" s="17">
        <v>0</v>
      </c>
      <c r="CS210" s="17">
        <v>0</v>
      </c>
      <c r="CT210" s="18">
        <f>SUM(Table2[[#This Row],[Recapture Cancellation Reduction Amount Through FY17]:[Recapture Cancellation Reduction Amount FY18 and After]])</f>
        <v>0</v>
      </c>
      <c r="CU210" s="17">
        <v>0</v>
      </c>
      <c r="CV210" s="17">
        <v>0</v>
      </c>
      <c r="CW210" s="17">
        <v>0</v>
      </c>
      <c r="CX210" s="18">
        <f>SUM(Table2[[#This Row],[Penalty Paid Through FY17]:[Penalty Paid FY18 and After]])</f>
        <v>0</v>
      </c>
      <c r="CY210" s="17">
        <v>15.6204</v>
      </c>
      <c r="CZ210" s="17">
        <v>101.51560000000001</v>
      </c>
      <c r="DA210" s="17">
        <v>258.43380000000002</v>
      </c>
      <c r="DB210" s="18">
        <f>SUM(Table2[[#This Row],[TOTAL Assistance Net of Recapture Penalties Through FY17]:[TOTAL Assistance Net of Recapture Penalties FY18 and After]])</f>
        <v>359.94940000000003</v>
      </c>
      <c r="DC210" s="17">
        <v>214.09020000000001</v>
      </c>
      <c r="DD210" s="17">
        <v>456.0643</v>
      </c>
      <c r="DE210" s="17">
        <v>3542.0367999999999</v>
      </c>
      <c r="DF210" s="18">
        <f>SUM(Table2[[#This Row],[Company Direct Tax Revenue Before Assistance Through FY17]:[Company Direct Tax Revenue Before Assistance FY18 and After]])</f>
        <v>3998.1010999999999</v>
      </c>
      <c r="DG210" s="17">
        <v>142.54900000000001</v>
      </c>
      <c r="DH210" s="17">
        <v>257.8811</v>
      </c>
      <c r="DI210" s="17">
        <v>2358.4160000000002</v>
      </c>
      <c r="DJ210" s="18">
        <f>SUM(Table2[[#This Row],[Indirect and Induced Tax Revenues Through FY17]:[Indirect and Induced Tax Revenues FY18 and After]])</f>
        <v>2616.2971000000002</v>
      </c>
      <c r="DK210" s="17">
        <v>356.63920000000002</v>
      </c>
      <c r="DL210" s="17">
        <v>713.94539999999995</v>
      </c>
      <c r="DM210" s="17">
        <v>5900.4528</v>
      </c>
      <c r="DN210" s="17">
        <f>SUM(Table2[[#This Row],[TOTAL Tax Revenues Before Assistance Through FY17]:[TOTAL Tax Revenues Before Assistance FY18 and After]])</f>
        <v>6614.3981999999996</v>
      </c>
      <c r="DO210" s="17">
        <v>341.0188</v>
      </c>
      <c r="DP210" s="17">
        <v>612.4298</v>
      </c>
      <c r="DQ210" s="17">
        <v>5642.0190000000002</v>
      </c>
      <c r="DR210" s="20">
        <f>SUM(Table2[[#This Row],[TOTAL Tax Revenues Net of Assistance Recapture and Penalty Through FY17]:[TOTAL Tax Revenues Net of Assistance Recapture and Penalty FY18 and After]])</f>
        <v>6254.4488000000001</v>
      </c>
      <c r="DS210" s="20">
        <v>0</v>
      </c>
      <c r="DT210" s="20">
        <v>0</v>
      </c>
      <c r="DU210" s="20">
        <v>0</v>
      </c>
      <c r="DV210" s="20">
        <v>0</v>
      </c>
      <c r="DW210" s="15">
        <v>48</v>
      </c>
      <c r="DX210" s="15">
        <v>0</v>
      </c>
      <c r="DY210" s="15">
        <v>0</v>
      </c>
      <c r="DZ210" s="15">
        <v>0</v>
      </c>
      <c r="EA210" s="15">
        <v>48</v>
      </c>
      <c r="EB210" s="15">
        <v>0</v>
      </c>
      <c r="EC210" s="15">
        <v>0</v>
      </c>
      <c r="ED210" s="15">
        <v>0</v>
      </c>
      <c r="EE210" s="15">
        <v>100</v>
      </c>
      <c r="EF210" s="15">
        <v>0</v>
      </c>
      <c r="EG210" s="15">
        <v>0</v>
      </c>
      <c r="EH210" s="15">
        <v>0</v>
      </c>
      <c r="EI210" s="15">
        <f>SUM(Table2[[#This Row],[Total Industrial Employees FY17]:[Total Other Employees FY17]])</f>
        <v>48</v>
      </c>
      <c r="EJ210" s="15">
        <f>SUM(Table2[[#This Row],[Number of Industrial Employees Earning More than Living Wage FY17]:[Number of Other Employees Earning More than Living Wage FY17]])</f>
        <v>48</v>
      </c>
      <c r="EK210" s="15">
        <v>100</v>
      </c>
    </row>
    <row r="211" spans="1:141" x14ac:dyDescent="0.2">
      <c r="A211" s="6">
        <v>93985</v>
      </c>
      <c r="B211" s="6" t="s">
        <v>1700</v>
      </c>
      <c r="C211" s="7" t="s">
        <v>1754</v>
      </c>
      <c r="D211" s="7" t="s">
        <v>19</v>
      </c>
      <c r="E211" s="33">
        <v>3</v>
      </c>
      <c r="F211" s="8" t="s">
        <v>2357</v>
      </c>
      <c r="G211" s="41" t="s">
        <v>1985</v>
      </c>
      <c r="H211" s="35">
        <v>194620</v>
      </c>
      <c r="I211" s="35">
        <v>1025320</v>
      </c>
      <c r="J211" s="39" t="s">
        <v>3389</v>
      </c>
      <c r="K211" s="11" t="s">
        <v>2704</v>
      </c>
      <c r="L211" s="13" t="s">
        <v>3021</v>
      </c>
      <c r="M211" s="13" t="s">
        <v>3022</v>
      </c>
      <c r="N211" s="23">
        <v>0</v>
      </c>
      <c r="O211" s="6" t="s">
        <v>2707</v>
      </c>
      <c r="P211" s="15">
        <v>0</v>
      </c>
      <c r="Q211" s="15">
        <v>0</v>
      </c>
      <c r="R211" s="15">
        <v>240</v>
      </c>
      <c r="S211" s="15">
        <v>0</v>
      </c>
      <c r="T211" s="15">
        <v>47</v>
      </c>
      <c r="U211" s="15">
        <v>287</v>
      </c>
      <c r="V211" s="15">
        <v>287</v>
      </c>
      <c r="W211" s="15">
        <v>0</v>
      </c>
      <c r="X211" s="15">
        <v>0</v>
      </c>
      <c r="Y211" s="15">
        <v>219</v>
      </c>
      <c r="Z211" s="15">
        <v>22</v>
      </c>
      <c r="AA211" s="15">
        <v>75</v>
      </c>
      <c r="AB211" s="15">
        <v>0</v>
      </c>
      <c r="AC211" s="15">
        <v>0</v>
      </c>
      <c r="AD211" s="15">
        <v>0</v>
      </c>
      <c r="AE211" s="15">
        <v>0</v>
      </c>
      <c r="AF211" s="15">
        <v>75</v>
      </c>
      <c r="AG211" s="15" t="s">
        <v>1860</v>
      </c>
      <c r="AH211" s="15" t="s">
        <v>1860</v>
      </c>
      <c r="AI211" s="17">
        <v>16300.9512</v>
      </c>
      <c r="AJ211" s="17">
        <v>33841.431199999999</v>
      </c>
      <c r="AK211" s="17">
        <v>26134.2821</v>
      </c>
      <c r="AL211" s="17">
        <f>SUM(Table2[[#This Row],[Company Direct Land Through FY17]:[Company Direct Land FY18 and After]])</f>
        <v>59975.713300000003</v>
      </c>
      <c r="AM211" s="17">
        <v>6659.0348999999997</v>
      </c>
      <c r="AN211" s="17">
        <v>43161.093699999998</v>
      </c>
      <c r="AO211" s="17">
        <v>10676.008599999999</v>
      </c>
      <c r="AP211" s="18">
        <f>SUM(Table2[[#This Row],[Company Direct Building Through FY17]:[Company Direct Building FY18 and After]])</f>
        <v>53837.102299999999</v>
      </c>
      <c r="AQ211" s="17">
        <v>0</v>
      </c>
      <c r="AR211" s="17">
        <v>0</v>
      </c>
      <c r="AS211" s="17">
        <v>0</v>
      </c>
      <c r="AT211" s="18">
        <f>SUM(Table2[[#This Row],[Mortgage Recording Tax Through FY17]:[Mortgage Recording Tax FY18 and After]])</f>
        <v>0</v>
      </c>
      <c r="AU211" s="17">
        <v>0</v>
      </c>
      <c r="AV211" s="17">
        <v>0</v>
      </c>
      <c r="AW211" s="17">
        <v>0</v>
      </c>
      <c r="AX211" s="18">
        <f>SUM(Table2[[#This Row],[Pilot Savings Through FY17]:[Pilot Savings FY18 and After]])</f>
        <v>0</v>
      </c>
      <c r="AY211" s="17">
        <v>0</v>
      </c>
      <c r="AZ211" s="17">
        <v>0</v>
      </c>
      <c r="BA211" s="17">
        <v>0</v>
      </c>
      <c r="BB211" s="18">
        <f>SUM(Table2[[#This Row],[Mortgage Recording Tax Exemption Through FY17]:[Mortgage Recording Tax Exemption FY18 and After]])</f>
        <v>0</v>
      </c>
      <c r="BC211" s="17">
        <v>191.10570000000001</v>
      </c>
      <c r="BD211" s="17">
        <v>692.00070000000005</v>
      </c>
      <c r="BE211" s="17">
        <v>306.38760000000002</v>
      </c>
      <c r="BF211" s="18">
        <f>SUM(Table2[[#This Row],[Indirect and Induced Land Through FY17]:[Indirect and Induced Land FY18 and After]])</f>
        <v>998.38830000000007</v>
      </c>
      <c r="BG211" s="17">
        <v>354.91059999999999</v>
      </c>
      <c r="BH211" s="17">
        <v>1285.1441</v>
      </c>
      <c r="BI211" s="17">
        <v>569.00570000000005</v>
      </c>
      <c r="BJ211" s="18">
        <f>SUM(Table2[[#This Row],[Indirect and Induced Building Through FY17]:[Indirect and Induced Building FY18 and After]])</f>
        <v>1854.1498000000001</v>
      </c>
      <c r="BK211" s="17">
        <v>23506.002400000001</v>
      </c>
      <c r="BL211" s="17">
        <v>78979.669699999999</v>
      </c>
      <c r="BM211" s="17">
        <v>37685.684000000001</v>
      </c>
      <c r="BN211" s="18">
        <f>SUM(Table2[[#This Row],[TOTAL Real Property Related Taxes Through FY17]:[TOTAL Real Property Related Taxes FY18 and After]])</f>
        <v>116665.35370000001</v>
      </c>
      <c r="BO211" s="17">
        <v>710.13130000000001</v>
      </c>
      <c r="BP211" s="17">
        <v>2589.3013999999998</v>
      </c>
      <c r="BQ211" s="17">
        <v>1138.5084999999999</v>
      </c>
      <c r="BR211" s="18">
        <f>SUM(Table2[[#This Row],[Company Direct Through FY17]:[Company Direct FY18 and After]])</f>
        <v>3727.8098999999997</v>
      </c>
      <c r="BS211" s="17">
        <v>0</v>
      </c>
      <c r="BT211" s="17">
        <v>0</v>
      </c>
      <c r="BU211" s="17">
        <v>0</v>
      </c>
      <c r="BV211" s="18">
        <f>SUM(Table2[[#This Row],[Sales Tax Exemption Through FY17]:[Sales Tax Exemption FY18 and After]])</f>
        <v>0</v>
      </c>
      <c r="BW211" s="17">
        <v>9.76</v>
      </c>
      <c r="BX211" s="17">
        <v>36.506900000000002</v>
      </c>
      <c r="BY211" s="17">
        <v>15.6477</v>
      </c>
      <c r="BZ211" s="17">
        <f>SUM(Table2[[#This Row],[Energy Tax Savings Through FY17]:[Energy Tax Savings FY18 and After]])</f>
        <v>52.154600000000002</v>
      </c>
      <c r="CA211" s="17">
        <v>0</v>
      </c>
      <c r="CB211" s="17">
        <v>0</v>
      </c>
      <c r="CC211" s="17">
        <v>0</v>
      </c>
      <c r="CD211" s="18">
        <f>SUM(Table2[[#This Row],[Tax Exempt Bond Savings Through FY17]:[Tax Exempt Bond Savings FY18 and After]])</f>
        <v>0</v>
      </c>
      <c r="CE211" s="17">
        <v>546.87639999999999</v>
      </c>
      <c r="CF211" s="17">
        <v>1997.4078</v>
      </c>
      <c r="CG211" s="17">
        <v>876.77229999999997</v>
      </c>
      <c r="CH211" s="18">
        <f>SUM(Table2[[#This Row],[Indirect and Induced Through FY17]:[Indirect and Induced FY18 and After]])</f>
        <v>2874.1801</v>
      </c>
      <c r="CI211" s="17">
        <v>1247.2476999999999</v>
      </c>
      <c r="CJ211" s="17">
        <v>4550.2022999999999</v>
      </c>
      <c r="CK211" s="17">
        <v>1999.6331</v>
      </c>
      <c r="CL211" s="18">
        <f>SUM(Table2[[#This Row],[TOTAL Income Consumption Use Taxes Through FY17]:[TOTAL Income Consumption Use Taxes FY18 and After]])</f>
        <v>6549.8353999999999</v>
      </c>
      <c r="CM211" s="17">
        <v>9.76</v>
      </c>
      <c r="CN211" s="17">
        <v>36.506900000000002</v>
      </c>
      <c r="CO211" s="17">
        <v>15.6477</v>
      </c>
      <c r="CP211" s="18">
        <f>SUM(Table2[[#This Row],[Assistance Provided Through FY17]:[Assistance Provided FY18 and After]])</f>
        <v>52.154600000000002</v>
      </c>
      <c r="CQ211" s="17">
        <v>0</v>
      </c>
      <c r="CR211" s="17">
        <v>0</v>
      </c>
      <c r="CS211" s="17">
        <v>0</v>
      </c>
      <c r="CT211" s="18">
        <f>SUM(Table2[[#This Row],[Recapture Cancellation Reduction Amount Through FY17]:[Recapture Cancellation Reduction Amount FY18 and After]])</f>
        <v>0</v>
      </c>
      <c r="CU211" s="17">
        <v>0</v>
      </c>
      <c r="CV211" s="17">
        <v>0</v>
      </c>
      <c r="CW211" s="17">
        <v>0</v>
      </c>
      <c r="CX211" s="18">
        <f>SUM(Table2[[#This Row],[Penalty Paid Through FY17]:[Penalty Paid FY18 and After]])</f>
        <v>0</v>
      </c>
      <c r="CY211" s="17">
        <v>9.76</v>
      </c>
      <c r="CZ211" s="17">
        <v>36.506900000000002</v>
      </c>
      <c r="DA211" s="17">
        <v>15.6477</v>
      </c>
      <c r="DB211" s="18">
        <f>SUM(Table2[[#This Row],[TOTAL Assistance Net of Recapture Penalties Through FY17]:[TOTAL Assistance Net of Recapture Penalties FY18 and After]])</f>
        <v>52.154600000000002</v>
      </c>
      <c r="DC211" s="17">
        <v>23670.117399999999</v>
      </c>
      <c r="DD211" s="17">
        <v>79591.826300000001</v>
      </c>
      <c r="DE211" s="17">
        <v>37948.799200000001</v>
      </c>
      <c r="DF211" s="18">
        <f>SUM(Table2[[#This Row],[Company Direct Tax Revenue Before Assistance Through FY17]:[Company Direct Tax Revenue Before Assistance FY18 and After]])</f>
        <v>117540.62549999999</v>
      </c>
      <c r="DG211" s="17">
        <v>1092.8927000000001</v>
      </c>
      <c r="DH211" s="17">
        <v>3974.5526</v>
      </c>
      <c r="DI211" s="17">
        <v>1752.1656</v>
      </c>
      <c r="DJ211" s="18">
        <f>SUM(Table2[[#This Row],[Indirect and Induced Tax Revenues Through FY17]:[Indirect and Induced Tax Revenues FY18 and After]])</f>
        <v>5726.7182000000003</v>
      </c>
      <c r="DK211" s="17">
        <v>24763.0101</v>
      </c>
      <c r="DL211" s="17">
        <v>83566.378899999996</v>
      </c>
      <c r="DM211" s="17">
        <v>39700.964800000002</v>
      </c>
      <c r="DN211" s="17">
        <f>SUM(Table2[[#This Row],[TOTAL Tax Revenues Before Assistance Through FY17]:[TOTAL Tax Revenues Before Assistance FY18 and After]])</f>
        <v>123267.3437</v>
      </c>
      <c r="DO211" s="17">
        <v>24753.250100000001</v>
      </c>
      <c r="DP211" s="17">
        <v>83529.872000000003</v>
      </c>
      <c r="DQ211" s="17">
        <v>39685.3171</v>
      </c>
      <c r="DR211" s="20">
        <f>SUM(Table2[[#This Row],[TOTAL Tax Revenues Net of Assistance Recapture and Penalty Through FY17]:[TOTAL Tax Revenues Net of Assistance Recapture and Penalty FY18 and After]])</f>
        <v>123215.1891</v>
      </c>
      <c r="DS211" s="20">
        <v>0</v>
      </c>
      <c r="DT211" s="20">
        <v>139.21299999999999</v>
      </c>
      <c r="DU211" s="20">
        <v>0</v>
      </c>
      <c r="DV211" s="20">
        <v>0</v>
      </c>
      <c r="DW211" s="15">
        <v>0</v>
      </c>
      <c r="DX211" s="15">
        <v>39</v>
      </c>
      <c r="DY211" s="15">
        <v>0</v>
      </c>
      <c r="DZ211" s="15">
        <v>240</v>
      </c>
      <c r="EA211" s="15">
        <v>0</v>
      </c>
      <c r="EB211" s="15">
        <v>39</v>
      </c>
      <c r="EC211" s="15">
        <v>0</v>
      </c>
      <c r="ED211" s="15">
        <v>240</v>
      </c>
      <c r="EE211" s="15">
        <v>0</v>
      </c>
      <c r="EF211" s="15">
        <v>100</v>
      </c>
      <c r="EG211" s="15">
        <v>0</v>
      </c>
      <c r="EH211" s="15">
        <v>100</v>
      </c>
      <c r="EI211" s="15">
        <f>SUM(Table2[[#This Row],[Total Industrial Employees FY17]:[Total Other Employees FY17]])</f>
        <v>279</v>
      </c>
      <c r="EJ211" s="15">
        <f>SUM(Table2[[#This Row],[Number of Industrial Employees Earning More than Living Wage FY17]:[Number of Other Employees Earning More than Living Wage FY17]])</f>
        <v>279</v>
      </c>
      <c r="EK211" s="15">
        <v>100</v>
      </c>
    </row>
    <row r="212" spans="1:141" x14ac:dyDescent="0.2">
      <c r="A212" s="6">
        <v>93397</v>
      </c>
      <c r="B212" s="6" t="s">
        <v>36</v>
      </c>
      <c r="C212" s="7" t="s">
        <v>1631</v>
      </c>
      <c r="D212" s="7" t="s">
        <v>9</v>
      </c>
      <c r="E212" s="33">
        <v>33</v>
      </c>
      <c r="F212" s="8" t="s">
        <v>2234</v>
      </c>
      <c r="G212" s="41" t="s">
        <v>1863</v>
      </c>
      <c r="H212" s="35">
        <v>45780</v>
      </c>
      <c r="I212" s="35">
        <v>725991</v>
      </c>
      <c r="J212" s="39" t="s">
        <v>3329</v>
      </c>
      <c r="K212" s="11" t="s">
        <v>2477</v>
      </c>
      <c r="L212" s="13" t="s">
        <v>2846</v>
      </c>
      <c r="M212" s="13" t="s">
        <v>2847</v>
      </c>
      <c r="N212" s="23">
        <v>105293710</v>
      </c>
      <c r="O212" s="6" t="s">
        <v>2503</v>
      </c>
      <c r="P212" s="15">
        <v>105</v>
      </c>
      <c r="Q212" s="15">
        <v>7</v>
      </c>
      <c r="R212" s="15">
        <v>1249</v>
      </c>
      <c r="S212" s="15">
        <v>150</v>
      </c>
      <c r="T212" s="15">
        <v>140</v>
      </c>
      <c r="U212" s="15">
        <v>1651</v>
      </c>
      <c r="V212" s="15">
        <v>1594</v>
      </c>
      <c r="W212" s="15">
        <v>192</v>
      </c>
      <c r="X212" s="15">
        <v>0</v>
      </c>
      <c r="Y212" s="15">
        <v>0</v>
      </c>
      <c r="Z212" s="15">
        <v>1837</v>
      </c>
      <c r="AA212" s="15">
        <v>28</v>
      </c>
      <c r="AB212" s="15">
        <v>0</v>
      </c>
      <c r="AC212" s="15">
        <v>0</v>
      </c>
      <c r="AD212" s="15">
        <v>0</v>
      </c>
      <c r="AE212" s="15">
        <v>0</v>
      </c>
      <c r="AF212" s="15">
        <v>28</v>
      </c>
      <c r="AG212" s="15" t="s">
        <v>1860</v>
      </c>
      <c r="AH212" s="15" t="s">
        <v>1861</v>
      </c>
      <c r="AI212" s="17">
        <v>5877.9276</v>
      </c>
      <c r="AJ212" s="17">
        <v>2703.8325</v>
      </c>
      <c r="AK212" s="17">
        <v>2104.2422999999999</v>
      </c>
      <c r="AL212" s="17">
        <f>SUM(Table2[[#This Row],[Company Direct Land Through FY17]:[Company Direct Land FY18 and After]])</f>
        <v>4808.0748000000003</v>
      </c>
      <c r="AM212" s="17">
        <v>394.9425</v>
      </c>
      <c r="AN212" s="17">
        <v>10649.6194</v>
      </c>
      <c r="AO212" s="17">
        <v>141.38579999999999</v>
      </c>
      <c r="AP212" s="18">
        <f>SUM(Table2[[#This Row],[Company Direct Building Through FY17]:[Company Direct Building FY18 and After]])</f>
        <v>10791.0052</v>
      </c>
      <c r="AQ212" s="17">
        <v>0</v>
      </c>
      <c r="AR212" s="17">
        <v>1194.5</v>
      </c>
      <c r="AS212" s="17">
        <v>0</v>
      </c>
      <c r="AT212" s="18">
        <f>SUM(Table2[[#This Row],[Mortgage Recording Tax Through FY17]:[Mortgage Recording Tax FY18 and After]])</f>
        <v>1194.5</v>
      </c>
      <c r="AU212" s="17">
        <v>0</v>
      </c>
      <c r="AV212" s="17">
        <v>0</v>
      </c>
      <c r="AW212" s="17">
        <v>0</v>
      </c>
      <c r="AX212" s="18">
        <f>SUM(Table2[[#This Row],[Pilot Savings Through FY17]:[Pilot Savings FY18 and After]])</f>
        <v>0</v>
      </c>
      <c r="AY212" s="17">
        <v>0</v>
      </c>
      <c r="AZ212" s="17">
        <v>0</v>
      </c>
      <c r="BA212" s="17">
        <v>0</v>
      </c>
      <c r="BB212" s="18">
        <f>SUM(Table2[[#This Row],[Mortgage Recording Tax Exemption Through FY17]:[Mortgage Recording Tax Exemption FY18 and After]])</f>
        <v>0</v>
      </c>
      <c r="BC212" s="17">
        <v>5131.0655999999999</v>
      </c>
      <c r="BD212" s="17">
        <v>14601.666999999999</v>
      </c>
      <c r="BE212" s="17">
        <v>1765.1161</v>
      </c>
      <c r="BF212" s="18">
        <f>SUM(Table2[[#This Row],[Indirect and Induced Land Through FY17]:[Indirect and Induced Land FY18 and After]])</f>
        <v>16366.783099999999</v>
      </c>
      <c r="BG212" s="17">
        <v>9529.1218000000008</v>
      </c>
      <c r="BH212" s="17">
        <v>27117.381799999999</v>
      </c>
      <c r="BI212" s="17">
        <v>3278.0726</v>
      </c>
      <c r="BJ212" s="18">
        <f>SUM(Table2[[#This Row],[Indirect and Induced Building Through FY17]:[Indirect and Induced Building FY18 and After]])</f>
        <v>30395.454399999999</v>
      </c>
      <c r="BK212" s="17">
        <v>20933.057499999999</v>
      </c>
      <c r="BL212" s="17">
        <v>56267.000699999997</v>
      </c>
      <c r="BM212" s="17">
        <v>7288.8167999999996</v>
      </c>
      <c r="BN212" s="18">
        <f>SUM(Table2[[#This Row],[TOTAL Real Property Related Taxes Through FY17]:[TOTAL Real Property Related Taxes FY18 and After]])</f>
        <v>63555.817499999997</v>
      </c>
      <c r="BO212" s="17">
        <v>16843.613799999999</v>
      </c>
      <c r="BP212" s="17">
        <v>66349.429199999999</v>
      </c>
      <c r="BQ212" s="17">
        <v>5562.4745999999996</v>
      </c>
      <c r="BR212" s="18">
        <f>SUM(Table2[[#This Row],[Company Direct Through FY17]:[Company Direct FY18 and After]])</f>
        <v>71911.9038</v>
      </c>
      <c r="BS212" s="17">
        <v>0</v>
      </c>
      <c r="BT212" s="17">
        <v>0</v>
      </c>
      <c r="BU212" s="17">
        <v>0</v>
      </c>
      <c r="BV212" s="18">
        <f>SUM(Table2[[#This Row],[Sales Tax Exemption Through FY17]:[Sales Tax Exemption FY18 and After]])</f>
        <v>0</v>
      </c>
      <c r="BW212" s="17">
        <v>0</v>
      </c>
      <c r="BX212" s="17">
        <v>0</v>
      </c>
      <c r="BY212" s="17">
        <v>0</v>
      </c>
      <c r="BZ212" s="17">
        <f>SUM(Table2[[#This Row],[Energy Tax Savings Through FY17]:[Energy Tax Savings FY18 and After]])</f>
        <v>0</v>
      </c>
      <c r="CA212" s="17">
        <v>0</v>
      </c>
      <c r="CB212" s="17">
        <v>81.097700000000003</v>
      </c>
      <c r="CC212" s="17">
        <v>0</v>
      </c>
      <c r="CD212" s="18">
        <f>SUM(Table2[[#This Row],[Tax Exempt Bond Savings Through FY17]:[Tax Exempt Bond Savings FY18 and After]])</f>
        <v>81.097700000000003</v>
      </c>
      <c r="CE212" s="17">
        <v>17564.3007</v>
      </c>
      <c r="CF212" s="17">
        <v>60430.131999999998</v>
      </c>
      <c r="CG212" s="17">
        <v>6287.8526000000002</v>
      </c>
      <c r="CH212" s="18">
        <f>SUM(Table2[[#This Row],[Indirect and Induced Through FY17]:[Indirect and Induced FY18 and After]])</f>
        <v>66717.984599999996</v>
      </c>
      <c r="CI212" s="17">
        <v>34407.914499999999</v>
      </c>
      <c r="CJ212" s="17">
        <v>126698.4635</v>
      </c>
      <c r="CK212" s="17">
        <v>11850.3272</v>
      </c>
      <c r="CL212" s="18">
        <f>SUM(Table2[[#This Row],[TOTAL Income Consumption Use Taxes Through FY17]:[TOTAL Income Consumption Use Taxes FY18 and After]])</f>
        <v>138548.79070000001</v>
      </c>
      <c r="CM212" s="17">
        <v>0</v>
      </c>
      <c r="CN212" s="17">
        <v>81.097700000000003</v>
      </c>
      <c r="CO212" s="17">
        <v>0</v>
      </c>
      <c r="CP212" s="18">
        <f>SUM(Table2[[#This Row],[Assistance Provided Through FY17]:[Assistance Provided FY18 and After]])</f>
        <v>81.097700000000003</v>
      </c>
      <c r="CQ212" s="17">
        <v>0</v>
      </c>
      <c r="CR212" s="17">
        <v>0</v>
      </c>
      <c r="CS212" s="17">
        <v>0</v>
      </c>
      <c r="CT212" s="18">
        <f>SUM(Table2[[#This Row],[Recapture Cancellation Reduction Amount Through FY17]:[Recapture Cancellation Reduction Amount FY18 and After]])</f>
        <v>0</v>
      </c>
      <c r="CU212" s="17">
        <v>0</v>
      </c>
      <c r="CV212" s="17">
        <v>0</v>
      </c>
      <c r="CW212" s="17">
        <v>0</v>
      </c>
      <c r="CX212" s="18">
        <f>SUM(Table2[[#This Row],[Penalty Paid Through FY17]:[Penalty Paid FY18 and After]])</f>
        <v>0</v>
      </c>
      <c r="CY212" s="17">
        <v>0</v>
      </c>
      <c r="CZ212" s="17">
        <v>81.097700000000003</v>
      </c>
      <c r="DA212" s="17">
        <v>0</v>
      </c>
      <c r="DB212" s="18">
        <f>SUM(Table2[[#This Row],[TOTAL Assistance Net of Recapture Penalties Through FY17]:[TOTAL Assistance Net of Recapture Penalties FY18 and After]])</f>
        <v>81.097700000000003</v>
      </c>
      <c r="DC212" s="17">
        <v>23116.483899999999</v>
      </c>
      <c r="DD212" s="17">
        <v>80897.381099999999</v>
      </c>
      <c r="DE212" s="17">
        <v>7808.1027000000004</v>
      </c>
      <c r="DF212" s="18">
        <f>SUM(Table2[[#This Row],[Company Direct Tax Revenue Before Assistance Through FY17]:[Company Direct Tax Revenue Before Assistance FY18 and After]])</f>
        <v>88705.483800000002</v>
      </c>
      <c r="DG212" s="17">
        <v>32224.488099999999</v>
      </c>
      <c r="DH212" s="17">
        <v>102149.1808</v>
      </c>
      <c r="DI212" s="17">
        <v>11331.041300000001</v>
      </c>
      <c r="DJ212" s="18">
        <f>SUM(Table2[[#This Row],[Indirect and Induced Tax Revenues Through FY17]:[Indirect and Induced Tax Revenues FY18 and After]])</f>
        <v>113480.2221</v>
      </c>
      <c r="DK212" s="17">
        <v>55340.972000000002</v>
      </c>
      <c r="DL212" s="17">
        <v>183046.5619</v>
      </c>
      <c r="DM212" s="17">
        <v>19139.144</v>
      </c>
      <c r="DN212" s="17">
        <f>SUM(Table2[[#This Row],[TOTAL Tax Revenues Before Assistance Through FY17]:[TOTAL Tax Revenues Before Assistance FY18 and After]])</f>
        <v>202185.7059</v>
      </c>
      <c r="DO212" s="17">
        <v>55340.972000000002</v>
      </c>
      <c r="DP212" s="17">
        <v>182965.46419999999</v>
      </c>
      <c r="DQ212" s="17">
        <v>19139.144</v>
      </c>
      <c r="DR212" s="20">
        <f>SUM(Table2[[#This Row],[TOTAL Tax Revenues Net of Assistance Recapture and Penalty Through FY17]:[TOTAL Tax Revenues Net of Assistance Recapture and Penalty FY18 and After]])</f>
        <v>202104.60819999999</v>
      </c>
      <c r="DS212" s="20">
        <v>0</v>
      </c>
      <c r="DT212" s="20">
        <v>0</v>
      </c>
      <c r="DU212" s="20">
        <v>0</v>
      </c>
      <c r="DV212" s="20">
        <v>0</v>
      </c>
      <c r="DW212" s="15">
        <v>0</v>
      </c>
      <c r="DX212" s="15">
        <v>0</v>
      </c>
      <c r="DY212" s="15">
        <v>0</v>
      </c>
      <c r="DZ212" s="15">
        <v>0</v>
      </c>
      <c r="EA212" s="15">
        <v>0</v>
      </c>
      <c r="EB212" s="15">
        <v>0</v>
      </c>
      <c r="EC212" s="15">
        <v>0</v>
      </c>
      <c r="ED212" s="15">
        <v>0</v>
      </c>
      <c r="EE212" s="15">
        <v>0</v>
      </c>
      <c r="EF212" s="15">
        <v>0</v>
      </c>
      <c r="EG212" s="15">
        <v>0</v>
      </c>
      <c r="EH212" s="15">
        <v>0</v>
      </c>
      <c r="EI212" s="15">
        <f>SUM(Table2[[#This Row],[Total Industrial Employees FY17]:[Total Other Employees FY17]])</f>
        <v>0</v>
      </c>
      <c r="EJ212" s="15">
        <f>SUM(Table2[[#This Row],[Number of Industrial Employees Earning More than Living Wage FY17]:[Number of Other Employees Earning More than Living Wage FY17]])</f>
        <v>0</v>
      </c>
      <c r="EK212" s="15">
        <v>0</v>
      </c>
    </row>
    <row r="213" spans="1:141" x14ac:dyDescent="0.2">
      <c r="A213" s="6">
        <v>92654</v>
      </c>
      <c r="B213" s="6" t="s">
        <v>165</v>
      </c>
      <c r="C213" s="7" t="s">
        <v>166</v>
      </c>
      <c r="D213" s="7" t="s">
        <v>9</v>
      </c>
      <c r="E213" s="33">
        <v>34</v>
      </c>
      <c r="F213" s="8" t="s">
        <v>2002</v>
      </c>
      <c r="G213" s="41" t="s">
        <v>1870</v>
      </c>
      <c r="H213" s="35">
        <v>78985</v>
      </c>
      <c r="I213" s="35">
        <v>78985</v>
      </c>
      <c r="J213" s="39" t="s">
        <v>3226</v>
      </c>
      <c r="K213" s="11" t="s">
        <v>2453</v>
      </c>
      <c r="L213" s="13" t="s">
        <v>2588</v>
      </c>
      <c r="M213" s="13" t="s">
        <v>2564</v>
      </c>
      <c r="N213" s="23">
        <v>4150000</v>
      </c>
      <c r="O213" s="6" t="s">
        <v>2458</v>
      </c>
      <c r="P213" s="15">
        <v>0</v>
      </c>
      <c r="Q213" s="15">
        <v>0</v>
      </c>
      <c r="R213" s="15">
        <v>54</v>
      </c>
      <c r="S213" s="15">
        <v>0</v>
      </c>
      <c r="T213" s="15">
        <v>0</v>
      </c>
      <c r="U213" s="15">
        <v>54</v>
      </c>
      <c r="V213" s="15">
        <v>54</v>
      </c>
      <c r="W213" s="15">
        <v>0</v>
      </c>
      <c r="X213" s="15">
        <v>0</v>
      </c>
      <c r="Y213" s="15">
        <v>60</v>
      </c>
      <c r="Z213" s="15">
        <v>60</v>
      </c>
      <c r="AA213" s="15">
        <v>78</v>
      </c>
      <c r="AB213" s="15">
        <v>0</v>
      </c>
      <c r="AC213" s="15">
        <v>0</v>
      </c>
      <c r="AD213" s="15">
        <v>0</v>
      </c>
      <c r="AE213" s="15">
        <v>0</v>
      </c>
      <c r="AF213" s="15">
        <v>78</v>
      </c>
      <c r="AG213" s="15" t="s">
        <v>1860</v>
      </c>
      <c r="AH213" s="15" t="s">
        <v>1861</v>
      </c>
      <c r="AI213" s="17">
        <v>108.73560000000001</v>
      </c>
      <c r="AJ213" s="17">
        <v>587.95159999999998</v>
      </c>
      <c r="AK213" s="17">
        <v>309.13920000000002</v>
      </c>
      <c r="AL213" s="17">
        <f>SUM(Table2[[#This Row],[Company Direct Land Through FY17]:[Company Direct Land FY18 and After]])</f>
        <v>897.09079999999994</v>
      </c>
      <c r="AM213" s="17">
        <v>105.9385</v>
      </c>
      <c r="AN213" s="17">
        <v>858.98440000000005</v>
      </c>
      <c r="AO213" s="17">
        <v>301.18709999999999</v>
      </c>
      <c r="AP213" s="18">
        <f>SUM(Table2[[#This Row],[Company Direct Building Through FY17]:[Company Direct Building FY18 and After]])</f>
        <v>1160.1714999999999</v>
      </c>
      <c r="AQ213" s="17">
        <v>0</v>
      </c>
      <c r="AR213" s="17">
        <v>70.180000000000007</v>
      </c>
      <c r="AS213" s="17">
        <v>0</v>
      </c>
      <c r="AT213" s="18">
        <f>SUM(Table2[[#This Row],[Mortgage Recording Tax Through FY17]:[Mortgage Recording Tax FY18 and After]])</f>
        <v>70.180000000000007</v>
      </c>
      <c r="AU213" s="17">
        <v>170.4554</v>
      </c>
      <c r="AV213" s="17">
        <v>1147.55</v>
      </c>
      <c r="AW213" s="17">
        <v>484.61090000000002</v>
      </c>
      <c r="AX213" s="18">
        <f>SUM(Table2[[#This Row],[Pilot Savings Through FY17]:[Pilot Savings FY18 and After]])</f>
        <v>1632.1608999999999</v>
      </c>
      <c r="AY213" s="17">
        <v>0</v>
      </c>
      <c r="AZ213" s="17">
        <v>70.180000000000007</v>
      </c>
      <c r="BA213" s="17">
        <v>0</v>
      </c>
      <c r="BB213" s="18">
        <f>SUM(Table2[[#This Row],[Mortgage Recording Tax Exemption Through FY17]:[Mortgage Recording Tax Exemption FY18 and After]])</f>
        <v>70.180000000000007</v>
      </c>
      <c r="BC213" s="17">
        <v>102.9303</v>
      </c>
      <c r="BD213" s="17">
        <v>776.5539</v>
      </c>
      <c r="BE213" s="17">
        <v>292.63499999999999</v>
      </c>
      <c r="BF213" s="18">
        <f>SUM(Table2[[#This Row],[Indirect and Induced Land Through FY17]:[Indirect and Induced Land FY18 and After]])</f>
        <v>1069.1889000000001</v>
      </c>
      <c r="BG213" s="17">
        <v>191.15620000000001</v>
      </c>
      <c r="BH213" s="17">
        <v>1442.172</v>
      </c>
      <c r="BI213" s="17">
        <v>543.46439999999996</v>
      </c>
      <c r="BJ213" s="18">
        <f>SUM(Table2[[#This Row],[Indirect and Induced Building Through FY17]:[Indirect and Induced Building FY18 and After]])</f>
        <v>1985.6363999999999</v>
      </c>
      <c r="BK213" s="17">
        <v>338.30520000000001</v>
      </c>
      <c r="BL213" s="17">
        <v>2518.1118999999999</v>
      </c>
      <c r="BM213" s="17">
        <v>961.81479999999999</v>
      </c>
      <c r="BN213" s="18">
        <f>SUM(Table2[[#This Row],[TOTAL Real Property Related Taxes Through FY17]:[TOTAL Real Property Related Taxes FY18 and After]])</f>
        <v>3479.9267</v>
      </c>
      <c r="BO213" s="17">
        <v>634.10490000000004</v>
      </c>
      <c r="BP213" s="17">
        <v>5475.0011999999997</v>
      </c>
      <c r="BQ213" s="17">
        <v>1802.7846999999999</v>
      </c>
      <c r="BR213" s="18">
        <f>SUM(Table2[[#This Row],[Company Direct Through FY17]:[Company Direct FY18 and After]])</f>
        <v>7277.7858999999999</v>
      </c>
      <c r="BS213" s="17">
        <v>0</v>
      </c>
      <c r="BT213" s="17">
        <v>0</v>
      </c>
      <c r="BU213" s="17">
        <v>0</v>
      </c>
      <c r="BV213" s="18">
        <f>SUM(Table2[[#This Row],[Sales Tax Exemption Through FY17]:[Sales Tax Exemption FY18 and After]])</f>
        <v>0</v>
      </c>
      <c r="BW213" s="17">
        <v>0</v>
      </c>
      <c r="BX213" s="17">
        <v>0</v>
      </c>
      <c r="BY213" s="17">
        <v>0</v>
      </c>
      <c r="BZ213" s="17">
        <f>SUM(Table2[[#This Row],[Energy Tax Savings Through FY17]:[Energy Tax Savings FY18 and After]])</f>
        <v>0</v>
      </c>
      <c r="CA213" s="17">
        <v>0</v>
      </c>
      <c r="CB213" s="17">
        <v>0</v>
      </c>
      <c r="CC213" s="17">
        <v>0</v>
      </c>
      <c r="CD213" s="18">
        <f>SUM(Table2[[#This Row],[Tax Exempt Bond Savings Through FY17]:[Tax Exempt Bond Savings FY18 and After]])</f>
        <v>0</v>
      </c>
      <c r="CE213" s="17">
        <v>352.34370000000001</v>
      </c>
      <c r="CF213" s="17">
        <v>3052.1662000000001</v>
      </c>
      <c r="CG213" s="17">
        <v>1001.7266</v>
      </c>
      <c r="CH213" s="18">
        <f>SUM(Table2[[#This Row],[Indirect and Induced Through FY17]:[Indirect and Induced FY18 and After]])</f>
        <v>4053.8928000000001</v>
      </c>
      <c r="CI213" s="17">
        <v>986.44860000000006</v>
      </c>
      <c r="CJ213" s="17">
        <v>8527.1674000000003</v>
      </c>
      <c r="CK213" s="17">
        <v>2804.5113000000001</v>
      </c>
      <c r="CL213" s="18">
        <f>SUM(Table2[[#This Row],[TOTAL Income Consumption Use Taxes Through FY17]:[TOTAL Income Consumption Use Taxes FY18 and After]])</f>
        <v>11331.6787</v>
      </c>
      <c r="CM213" s="17">
        <v>170.4554</v>
      </c>
      <c r="CN213" s="17">
        <v>1217.73</v>
      </c>
      <c r="CO213" s="17">
        <v>484.61090000000002</v>
      </c>
      <c r="CP213" s="18">
        <f>SUM(Table2[[#This Row],[Assistance Provided Through FY17]:[Assistance Provided FY18 and After]])</f>
        <v>1702.3409000000001</v>
      </c>
      <c r="CQ213" s="17">
        <v>0</v>
      </c>
      <c r="CR213" s="17">
        <v>0</v>
      </c>
      <c r="CS213" s="17">
        <v>0</v>
      </c>
      <c r="CT213" s="18">
        <f>SUM(Table2[[#This Row],[Recapture Cancellation Reduction Amount Through FY17]:[Recapture Cancellation Reduction Amount FY18 and After]])</f>
        <v>0</v>
      </c>
      <c r="CU213" s="17">
        <v>0</v>
      </c>
      <c r="CV213" s="17">
        <v>0</v>
      </c>
      <c r="CW213" s="17">
        <v>0</v>
      </c>
      <c r="CX213" s="18">
        <f>SUM(Table2[[#This Row],[Penalty Paid Through FY17]:[Penalty Paid FY18 and After]])</f>
        <v>0</v>
      </c>
      <c r="CY213" s="17">
        <v>170.4554</v>
      </c>
      <c r="CZ213" s="17">
        <v>1217.73</v>
      </c>
      <c r="DA213" s="17">
        <v>484.61090000000002</v>
      </c>
      <c r="DB213" s="18">
        <f>SUM(Table2[[#This Row],[TOTAL Assistance Net of Recapture Penalties Through FY17]:[TOTAL Assistance Net of Recapture Penalties FY18 and After]])</f>
        <v>1702.3409000000001</v>
      </c>
      <c r="DC213" s="17">
        <v>848.779</v>
      </c>
      <c r="DD213" s="17">
        <v>6992.1171999999997</v>
      </c>
      <c r="DE213" s="17">
        <v>2413.1109999999999</v>
      </c>
      <c r="DF213" s="18">
        <f>SUM(Table2[[#This Row],[Company Direct Tax Revenue Before Assistance Through FY17]:[Company Direct Tax Revenue Before Assistance FY18 and After]])</f>
        <v>9405.2281999999996</v>
      </c>
      <c r="DG213" s="17">
        <v>646.43020000000001</v>
      </c>
      <c r="DH213" s="17">
        <v>5270.8921</v>
      </c>
      <c r="DI213" s="17">
        <v>1837.826</v>
      </c>
      <c r="DJ213" s="18">
        <f>SUM(Table2[[#This Row],[Indirect and Induced Tax Revenues Through FY17]:[Indirect and Induced Tax Revenues FY18 and After]])</f>
        <v>7108.7181</v>
      </c>
      <c r="DK213" s="17">
        <v>1495.2092</v>
      </c>
      <c r="DL213" s="17">
        <v>12263.0093</v>
      </c>
      <c r="DM213" s="17">
        <v>4250.9369999999999</v>
      </c>
      <c r="DN213" s="17">
        <f>SUM(Table2[[#This Row],[TOTAL Tax Revenues Before Assistance Through FY17]:[TOTAL Tax Revenues Before Assistance FY18 and After]])</f>
        <v>16513.9463</v>
      </c>
      <c r="DO213" s="17">
        <v>1324.7538</v>
      </c>
      <c r="DP213" s="17">
        <v>11045.2793</v>
      </c>
      <c r="DQ213" s="17">
        <v>3766.3261000000002</v>
      </c>
      <c r="DR213" s="20">
        <f>SUM(Table2[[#This Row],[TOTAL Tax Revenues Net of Assistance Recapture and Penalty Through FY17]:[TOTAL Tax Revenues Net of Assistance Recapture and Penalty FY18 and After]])</f>
        <v>14811.6054</v>
      </c>
      <c r="DS213" s="20">
        <v>0</v>
      </c>
      <c r="DT213" s="20">
        <v>0</v>
      </c>
      <c r="DU213" s="20">
        <v>50.88</v>
      </c>
      <c r="DV213" s="20">
        <v>0</v>
      </c>
      <c r="DW213" s="15">
        <v>0</v>
      </c>
      <c r="DX213" s="15">
        <v>0</v>
      </c>
      <c r="DY213" s="15">
        <v>0</v>
      </c>
      <c r="DZ213" s="15">
        <v>0</v>
      </c>
      <c r="EA213" s="15">
        <v>0</v>
      </c>
      <c r="EB213" s="15">
        <v>0</v>
      </c>
      <c r="EC213" s="15">
        <v>0</v>
      </c>
      <c r="ED213" s="15">
        <v>0</v>
      </c>
      <c r="EE213" s="15">
        <v>0</v>
      </c>
      <c r="EF213" s="15">
        <v>0</v>
      </c>
      <c r="EG213" s="15">
        <v>0</v>
      </c>
      <c r="EH213" s="15">
        <v>0</v>
      </c>
      <c r="EI213" s="15">
        <f>SUM(Table2[[#This Row],[Total Industrial Employees FY17]:[Total Other Employees FY17]])</f>
        <v>0</v>
      </c>
      <c r="EJ213" s="15">
        <f>SUM(Table2[[#This Row],[Number of Industrial Employees Earning More than Living Wage FY17]:[Number of Other Employees Earning More than Living Wage FY17]])</f>
        <v>0</v>
      </c>
      <c r="EK213" s="15">
        <v>0</v>
      </c>
    </row>
    <row r="214" spans="1:141" x14ac:dyDescent="0.2">
      <c r="A214" s="6">
        <v>93945</v>
      </c>
      <c r="B214" s="6" t="s">
        <v>640</v>
      </c>
      <c r="C214" s="7" t="s">
        <v>641</v>
      </c>
      <c r="D214" s="7" t="s">
        <v>6</v>
      </c>
      <c r="E214" s="33">
        <v>8</v>
      </c>
      <c r="F214" s="8" t="s">
        <v>2144</v>
      </c>
      <c r="G214" s="41" t="s">
        <v>2323</v>
      </c>
      <c r="H214" s="35">
        <v>1306900</v>
      </c>
      <c r="I214" s="35">
        <v>0</v>
      </c>
      <c r="J214" s="39" t="s">
        <v>3343</v>
      </c>
      <c r="K214" s="11" t="s">
        <v>2453</v>
      </c>
      <c r="L214" s="13" t="s">
        <v>2966</v>
      </c>
      <c r="M214" s="13" t="s">
        <v>2967</v>
      </c>
      <c r="N214" s="23">
        <v>142454000</v>
      </c>
      <c r="O214" s="6" t="s">
        <v>2458</v>
      </c>
      <c r="P214" s="15">
        <v>0</v>
      </c>
      <c r="Q214" s="15">
        <v>0</v>
      </c>
      <c r="R214" s="15">
        <v>0</v>
      </c>
      <c r="S214" s="15">
        <v>0</v>
      </c>
      <c r="T214" s="15">
        <v>0</v>
      </c>
      <c r="U214" s="15">
        <v>0</v>
      </c>
      <c r="V214" s="15">
        <v>0</v>
      </c>
      <c r="W214" s="15">
        <v>285</v>
      </c>
      <c r="X214" s="15">
        <v>0</v>
      </c>
      <c r="Y214" s="15">
        <v>0</v>
      </c>
      <c r="Z214" s="15">
        <v>764</v>
      </c>
      <c r="AA214" s="15">
        <v>0</v>
      </c>
      <c r="AB214" s="15">
        <v>0</v>
      </c>
      <c r="AC214" s="15">
        <v>0</v>
      </c>
      <c r="AD214" s="15">
        <v>0</v>
      </c>
      <c r="AE214" s="15">
        <v>0</v>
      </c>
      <c r="AF214" s="15">
        <v>0</v>
      </c>
      <c r="AG214" s="15" t="s">
        <v>1861</v>
      </c>
      <c r="AH214" s="15" t="s">
        <v>1861</v>
      </c>
      <c r="AI214" s="17">
        <v>161.94229999999999</v>
      </c>
      <c r="AJ214" s="17">
        <v>135.01230000000001</v>
      </c>
      <c r="AK214" s="17">
        <v>0</v>
      </c>
      <c r="AL214" s="17">
        <f>SUM(Table2[[#This Row],[Company Direct Land Through FY17]:[Company Direct Land FY18 and After]])</f>
        <v>135.01230000000001</v>
      </c>
      <c r="AM214" s="17">
        <v>300.75</v>
      </c>
      <c r="AN214" s="17">
        <v>250.7372</v>
      </c>
      <c r="AO214" s="17">
        <v>0</v>
      </c>
      <c r="AP214" s="18">
        <f>SUM(Table2[[#This Row],[Company Direct Building Through FY17]:[Company Direct Building FY18 and After]])</f>
        <v>250.7372</v>
      </c>
      <c r="AQ214" s="17">
        <v>0</v>
      </c>
      <c r="AR214" s="17">
        <v>1101.6044999999999</v>
      </c>
      <c r="AS214" s="17">
        <v>0</v>
      </c>
      <c r="AT214" s="18">
        <f>SUM(Table2[[#This Row],[Mortgage Recording Tax Through FY17]:[Mortgage Recording Tax FY18 and After]])</f>
        <v>1101.6044999999999</v>
      </c>
      <c r="AU214" s="17">
        <v>0</v>
      </c>
      <c r="AV214" s="17">
        <v>0</v>
      </c>
      <c r="AW214" s="17">
        <v>0</v>
      </c>
      <c r="AX214" s="18">
        <f>SUM(Table2[[#This Row],[Pilot Savings Through FY17]:[Pilot Savings FY18 and After]])</f>
        <v>0</v>
      </c>
      <c r="AY214" s="17">
        <v>0</v>
      </c>
      <c r="AZ214" s="17">
        <v>1101.6044999999999</v>
      </c>
      <c r="BA214" s="17">
        <v>0</v>
      </c>
      <c r="BB214" s="18">
        <f>SUM(Table2[[#This Row],[Mortgage Recording Tax Exemption Through FY17]:[Mortgage Recording Tax Exemption FY18 and After]])</f>
        <v>1101.6044999999999</v>
      </c>
      <c r="BC214" s="17">
        <v>334.84059999999999</v>
      </c>
      <c r="BD214" s="17">
        <v>279.15879999999999</v>
      </c>
      <c r="BE214" s="17">
        <v>316.04070000000002</v>
      </c>
      <c r="BF214" s="18">
        <f>SUM(Table2[[#This Row],[Indirect and Induced Land Through FY17]:[Indirect and Induced Land FY18 and After]])</f>
        <v>595.19949999999994</v>
      </c>
      <c r="BG214" s="17">
        <v>621.84690000000001</v>
      </c>
      <c r="BH214" s="17">
        <v>518.43780000000004</v>
      </c>
      <c r="BI214" s="17">
        <v>586.93240000000003</v>
      </c>
      <c r="BJ214" s="18">
        <f>SUM(Table2[[#This Row],[Indirect and Induced Building Through FY17]:[Indirect and Induced Building FY18 and After]])</f>
        <v>1105.3702000000001</v>
      </c>
      <c r="BK214" s="17">
        <v>1419.3797999999999</v>
      </c>
      <c r="BL214" s="17">
        <v>1183.3461</v>
      </c>
      <c r="BM214" s="17">
        <v>902.97310000000004</v>
      </c>
      <c r="BN214" s="18">
        <f>SUM(Table2[[#This Row],[TOTAL Real Property Related Taxes Through FY17]:[TOTAL Real Property Related Taxes FY18 and After]])</f>
        <v>2086.3191999999999</v>
      </c>
      <c r="BO214" s="17">
        <v>1786.6792</v>
      </c>
      <c r="BP214" s="17">
        <v>1489.566</v>
      </c>
      <c r="BQ214" s="17">
        <v>0</v>
      </c>
      <c r="BR214" s="18">
        <f>SUM(Table2[[#This Row],[Company Direct Through FY17]:[Company Direct FY18 and After]])</f>
        <v>1489.566</v>
      </c>
      <c r="BS214" s="17">
        <v>1212.1683</v>
      </c>
      <c r="BT214" s="17">
        <v>1910.8925999999999</v>
      </c>
      <c r="BU214" s="17">
        <v>3845.3791999999999</v>
      </c>
      <c r="BV214" s="18">
        <f>SUM(Table2[[#This Row],[Sales Tax Exemption Through FY17]:[Sales Tax Exemption FY18 and After]])</f>
        <v>5756.2717999999995</v>
      </c>
      <c r="BW214" s="17">
        <v>0</v>
      </c>
      <c r="BX214" s="17">
        <v>0</v>
      </c>
      <c r="BY214" s="17">
        <v>0</v>
      </c>
      <c r="BZ214" s="17">
        <f>SUM(Table2[[#This Row],[Energy Tax Savings Through FY17]:[Energy Tax Savings FY18 and After]])</f>
        <v>0</v>
      </c>
      <c r="CA214" s="17">
        <v>0</v>
      </c>
      <c r="CB214" s="17">
        <v>0</v>
      </c>
      <c r="CC214" s="17">
        <v>0</v>
      </c>
      <c r="CD214" s="18">
        <f>SUM(Table2[[#This Row],[Tax Exempt Bond Savings Through FY17]:[Tax Exempt Bond Savings FY18 and After]])</f>
        <v>0</v>
      </c>
      <c r="CE214" s="17">
        <v>1056.7366999999999</v>
      </c>
      <c r="CF214" s="17">
        <v>881.00819999999999</v>
      </c>
      <c r="CG214" s="17">
        <v>8951.8611000000001</v>
      </c>
      <c r="CH214" s="18">
        <f>SUM(Table2[[#This Row],[Indirect and Induced Through FY17]:[Indirect and Induced FY18 and After]])</f>
        <v>9832.8693000000003</v>
      </c>
      <c r="CI214" s="17">
        <v>1631.2475999999999</v>
      </c>
      <c r="CJ214" s="17">
        <v>459.6816</v>
      </c>
      <c r="CK214" s="17">
        <v>5106.4818999999998</v>
      </c>
      <c r="CL214" s="18">
        <f>SUM(Table2[[#This Row],[TOTAL Income Consumption Use Taxes Through FY17]:[TOTAL Income Consumption Use Taxes FY18 and After]])</f>
        <v>5566.1634999999997</v>
      </c>
      <c r="CM214" s="17">
        <v>1212.1683</v>
      </c>
      <c r="CN214" s="17">
        <v>3012.4971</v>
      </c>
      <c r="CO214" s="17">
        <v>3845.3791999999999</v>
      </c>
      <c r="CP214" s="18">
        <f>SUM(Table2[[#This Row],[Assistance Provided Through FY17]:[Assistance Provided FY18 and After]])</f>
        <v>6857.8762999999999</v>
      </c>
      <c r="CQ214" s="17">
        <v>0</v>
      </c>
      <c r="CR214" s="17">
        <v>0</v>
      </c>
      <c r="CS214" s="17">
        <v>0</v>
      </c>
      <c r="CT214" s="18">
        <f>SUM(Table2[[#This Row],[Recapture Cancellation Reduction Amount Through FY17]:[Recapture Cancellation Reduction Amount FY18 and After]])</f>
        <v>0</v>
      </c>
      <c r="CU214" s="17">
        <v>0</v>
      </c>
      <c r="CV214" s="17">
        <v>0</v>
      </c>
      <c r="CW214" s="17">
        <v>0</v>
      </c>
      <c r="CX214" s="18">
        <f>SUM(Table2[[#This Row],[Penalty Paid Through FY17]:[Penalty Paid FY18 and After]])</f>
        <v>0</v>
      </c>
      <c r="CY214" s="17">
        <v>1212.1683</v>
      </c>
      <c r="CZ214" s="17">
        <v>3012.4971</v>
      </c>
      <c r="DA214" s="17">
        <v>3845.3791999999999</v>
      </c>
      <c r="DB214" s="18">
        <f>SUM(Table2[[#This Row],[TOTAL Assistance Net of Recapture Penalties Through FY17]:[TOTAL Assistance Net of Recapture Penalties FY18 and After]])</f>
        <v>6857.8762999999999</v>
      </c>
      <c r="DC214" s="17">
        <v>2249.3715000000002</v>
      </c>
      <c r="DD214" s="17">
        <v>2976.92</v>
      </c>
      <c r="DE214" s="17">
        <v>0</v>
      </c>
      <c r="DF214" s="18">
        <f>SUM(Table2[[#This Row],[Company Direct Tax Revenue Before Assistance Through FY17]:[Company Direct Tax Revenue Before Assistance FY18 and After]])</f>
        <v>2976.92</v>
      </c>
      <c r="DG214" s="17">
        <v>2013.4241999999999</v>
      </c>
      <c r="DH214" s="17">
        <v>1678.6048000000001</v>
      </c>
      <c r="DI214" s="17">
        <v>9854.8341999999993</v>
      </c>
      <c r="DJ214" s="18">
        <f>SUM(Table2[[#This Row],[Indirect and Induced Tax Revenues Through FY17]:[Indirect and Induced Tax Revenues FY18 and After]])</f>
        <v>11533.438999999998</v>
      </c>
      <c r="DK214" s="17">
        <v>4262.7956999999997</v>
      </c>
      <c r="DL214" s="17">
        <v>4655.5248000000001</v>
      </c>
      <c r="DM214" s="17">
        <v>9854.8341999999993</v>
      </c>
      <c r="DN214" s="17">
        <f>SUM(Table2[[#This Row],[TOTAL Tax Revenues Before Assistance Through FY17]:[TOTAL Tax Revenues Before Assistance FY18 and After]])</f>
        <v>14510.359</v>
      </c>
      <c r="DO214" s="17">
        <v>3050.6273999999999</v>
      </c>
      <c r="DP214" s="17">
        <v>1643.0277000000001</v>
      </c>
      <c r="DQ214" s="17">
        <v>6009.4549999999999</v>
      </c>
      <c r="DR214" s="20">
        <f>SUM(Table2[[#This Row],[TOTAL Tax Revenues Net of Assistance Recapture and Penalty Through FY17]:[TOTAL Tax Revenues Net of Assistance Recapture and Penalty FY18 and After]])</f>
        <v>7652.4827000000005</v>
      </c>
      <c r="DS214" s="20">
        <v>0</v>
      </c>
      <c r="DT214" s="20">
        <v>0</v>
      </c>
      <c r="DU214" s="20">
        <v>0</v>
      </c>
      <c r="DV214" s="20">
        <v>0</v>
      </c>
      <c r="DW214" s="15">
        <v>0</v>
      </c>
      <c r="DX214" s="15">
        <v>0</v>
      </c>
      <c r="DY214" s="15">
        <v>0</v>
      </c>
      <c r="DZ214" s="15">
        <v>0</v>
      </c>
      <c r="EA214" s="15">
        <v>0</v>
      </c>
      <c r="EB214" s="15">
        <v>0</v>
      </c>
      <c r="EC214" s="15">
        <v>0</v>
      </c>
      <c r="ED214" s="15">
        <v>0</v>
      </c>
      <c r="EE214" s="15">
        <v>0</v>
      </c>
      <c r="EF214" s="15">
        <v>0</v>
      </c>
      <c r="EG214" s="15">
        <v>0</v>
      </c>
      <c r="EH214" s="15">
        <v>0</v>
      </c>
      <c r="EI214" s="15">
        <f>SUM(Table2[[#This Row],[Total Industrial Employees FY17]:[Total Other Employees FY17]])</f>
        <v>0</v>
      </c>
      <c r="EJ214" s="15">
        <f>SUM(Table2[[#This Row],[Number of Industrial Employees Earning More than Living Wage FY17]:[Number of Other Employees Earning More than Living Wage FY17]])</f>
        <v>0</v>
      </c>
      <c r="EK214" s="15">
        <v>0</v>
      </c>
    </row>
    <row r="215" spans="1:141" ht="25.5" x14ac:dyDescent="0.2">
      <c r="A215" s="6">
        <v>94042</v>
      </c>
      <c r="B215" s="6" t="s">
        <v>1015</v>
      </c>
      <c r="C215" s="7" t="s">
        <v>1049</v>
      </c>
      <c r="D215" s="7" t="s">
        <v>6</v>
      </c>
      <c r="E215" s="33">
        <v>8</v>
      </c>
      <c r="F215" s="8" t="s">
        <v>2368</v>
      </c>
      <c r="G215" s="41" t="s">
        <v>1895</v>
      </c>
      <c r="H215" s="35">
        <v>17400</v>
      </c>
      <c r="I215" s="35">
        <v>19700</v>
      </c>
      <c r="J215" s="39" t="s">
        <v>3290</v>
      </c>
      <c r="K215" s="11" t="s">
        <v>2453</v>
      </c>
      <c r="L215" s="13" t="s">
        <v>3038</v>
      </c>
      <c r="M215" s="13" t="s">
        <v>2955</v>
      </c>
      <c r="N215" s="23">
        <v>3800000</v>
      </c>
      <c r="O215" s="6" t="s">
        <v>2458</v>
      </c>
      <c r="P215" s="15">
        <v>0</v>
      </c>
      <c r="Q215" s="15">
        <v>0</v>
      </c>
      <c r="R215" s="15">
        <v>6</v>
      </c>
      <c r="S215" s="15">
        <v>0</v>
      </c>
      <c r="T215" s="15">
        <v>0</v>
      </c>
      <c r="U215" s="15">
        <v>6</v>
      </c>
      <c r="V215" s="15">
        <v>6</v>
      </c>
      <c r="W215" s="15">
        <v>0</v>
      </c>
      <c r="X215" s="15">
        <v>0</v>
      </c>
      <c r="Y215" s="15">
        <v>0</v>
      </c>
      <c r="Z215" s="15">
        <v>9</v>
      </c>
      <c r="AA215" s="15">
        <v>0</v>
      </c>
      <c r="AB215" s="15">
        <v>0</v>
      </c>
      <c r="AC215" s="15">
        <v>0</v>
      </c>
      <c r="AD215" s="15">
        <v>0</v>
      </c>
      <c r="AE215" s="15">
        <v>0</v>
      </c>
      <c r="AF215" s="15">
        <v>0</v>
      </c>
      <c r="AG215" s="15" t="s">
        <v>1860</v>
      </c>
      <c r="AH215" s="15" t="s">
        <v>1861</v>
      </c>
      <c r="AI215" s="17">
        <v>12.9811</v>
      </c>
      <c r="AJ215" s="17">
        <v>53.732900000000001</v>
      </c>
      <c r="AK215" s="17">
        <v>196.00460000000001</v>
      </c>
      <c r="AL215" s="17">
        <f>SUM(Table2[[#This Row],[Company Direct Land Through FY17]:[Company Direct Land FY18 and After]])</f>
        <v>249.73750000000001</v>
      </c>
      <c r="AM215" s="17">
        <v>47.020299999999999</v>
      </c>
      <c r="AN215" s="17">
        <v>120.0859</v>
      </c>
      <c r="AO215" s="17">
        <v>709.97349999999994</v>
      </c>
      <c r="AP215" s="18">
        <f>SUM(Table2[[#This Row],[Company Direct Building Through FY17]:[Company Direct Building FY18 and After]])</f>
        <v>830.05939999999998</v>
      </c>
      <c r="AQ215" s="17">
        <v>0</v>
      </c>
      <c r="AR215" s="17">
        <v>45.863999999999997</v>
      </c>
      <c r="AS215" s="17">
        <v>0</v>
      </c>
      <c r="AT215" s="18">
        <f>SUM(Table2[[#This Row],[Mortgage Recording Tax Through FY17]:[Mortgage Recording Tax FY18 and After]])</f>
        <v>45.863999999999997</v>
      </c>
      <c r="AU215" s="17">
        <v>13.974299999999999</v>
      </c>
      <c r="AV215" s="17">
        <v>22.316600000000001</v>
      </c>
      <c r="AW215" s="17">
        <v>211.0025</v>
      </c>
      <c r="AX215" s="18">
        <f>SUM(Table2[[#This Row],[Pilot Savings Through FY17]:[Pilot Savings FY18 and After]])</f>
        <v>233.31909999999999</v>
      </c>
      <c r="AY215" s="17">
        <v>0</v>
      </c>
      <c r="AZ215" s="17">
        <v>45.863999999999997</v>
      </c>
      <c r="BA215" s="17">
        <v>0</v>
      </c>
      <c r="BB215" s="18">
        <f>SUM(Table2[[#This Row],[Mortgage Recording Tax Exemption Through FY17]:[Mortgage Recording Tax Exemption FY18 and After]])</f>
        <v>45.863999999999997</v>
      </c>
      <c r="BC215" s="17">
        <v>11.4373</v>
      </c>
      <c r="BD215" s="17">
        <v>18.970400000000001</v>
      </c>
      <c r="BE215" s="17">
        <v>172.69540000000001</v>
      </c>
      <c r="BF215" s="18">
        <f>SUM(Table2[[#This Row],[Indirect and Induced Land Through FY17]:[Indirect and Induced Land FY18 and After]])</f>
        <v>191.66580000000002</v>
      </c>
      <c r="BG215" s="17">
        <v>21.2408</v>
      </c>
      <c r="BH215" s="17">
        <v>35.230699999999999</v>
      </c>
      <c r="BI215" s="17">
        <v>320.72289999999998</v>
      </c>
      <c r="BJ215" s="18">
        <f>SUM(Table2[[#This Row],[Indirect and Induced Building Through FY17]:[Indirect and Induced Building FY18 and After]])</f>
        <v>355.95359999999999</v>
      </c>
      <c r="BK215" s="17">
        <v>78.705200000000005</v>
      </c>
      <c r="BL215" s="17">
        <v>205.70330000000001</v>
      </c>
      <c r="BM215" s="17">
        <v>1188.3939</v>
      </c>
      <c r="BN215" s="18">
        <f>SUM(Table2[[#This Row],[TOTAL Real Property Related Taxes Through FY17]:[TOTAL Real Property Related Taxes FY18 and After]])</f>
        <v>1394.0972000000002</v>
      </c>
      <c r="BO215" s="17">
        <v>64.956699999999998</v>
      </c>
      <c r="BP215" s="17">
        <v>108.4859</v>
      </c>
      <c r="BQ215" s="17">
        <v>980.80269999999996</v>
      </c>
      <c r="BR215" s="18">
        <f>SUM(Table2[[#This Row],[Company Direct Through FY17]:[Company Direct FY18 and After]])</f>
        <v>1089.2885999999999</v>
      </c>
      <c r="BS215" s="17">
        <v>0</v>
      </c>
      <c r="BT215" s="17">
        <v>1.4835</v>
      </c>
      <c r="BU215" s="17">
        <v>0</v>
      </c>
      <c r="BV215" s="18">
        <f>SUM(Table2[[#This Row],[Sales Tax Exemption Through FY17]:[Sales Tax Exemption FY18 and After]])</f>
        <v>1.4835</v>
      </c>
      <c r="BW215" s="17">
        <v>0</v>
      </c>
      <c r="BX215" s="17">
        <v>0</v>
      </c>
      <c r="BY215" s="17">
        <v>0</v>
      </c>
      <c r="BZ215" s="17">
        <f>SUM(Table2[[#This Row],[Energy Tax Savings Through FY17]:[Energy Tax Savings FY18 and After]])</f>
        <v>0</v>
      </c>
      <c r="CA215" s="17">
        <v>0</v>
      </c>
      <c r="CB215" s="17">
        <v>0</v>
      </c>
      <c r="CC215" s="17">
        <v>0</v>
      </c>
      <c r="CD215" s="18">
        <f>SUM(Table2[[#This Row],[Tax Exempt Bond Savings Through FY17]:[Tax Exempt Bond Savings FY18 and After]])</f>
        <v>0</v>
      </c>
      <c r="CE215" s="17">
        <v>36.095500000000001</v>
      </c>
      <c r="CF215" s="17">
        <v>60.207599999999999</v>
      </c>
      <c r="CG215" s="17">
        <v>545.01739999999995</v>
      </c>
      <c r="CH215" s="18">
        <f>SUM(Table2[[#This Row],[Indirect and Induced Through FY17]:[Indirect and Induced FY18 and After]])</f>
        <v>605.22499999999991</v>
      </c>
      <c r="CI215" s="17">
        <v>101.0522</v>
      </c>
      <c r="CJ215" s="17">
        <v>167.21</v>
      </c>
      <c r="CK215" s="17">
        <v>1525.8200999999999</v>
      </c>
      <c r="CL215" s="18">
        <f>SUM(Table2[[#This Row],[TOTAL Income Consumption Use Taxes Through FY17]:[TOTAL Income Consumption Use Taxes FY18 and After]])</f>
        <v>1693.0300999999999</v>
      </c>
      <c r="CM215" s="17">
        <v>13.974299999999999</v>
      </c>
      <c r="CN215" s="17">
        <v>69.664100000000005</v>
      </c>
      <c r="CO215" s="17">
        <v>211.0025</v>
      </c>
      <c r="CP215" s="18">
        <f>SUM(Table2[[#This Row],[Assistance Provided Through FY17]:[Assistance Provided FY18 and After]])</f>
        <v>280.66660000000002</v>
      </c>
      <c r="CQ215" s="17">
        <v>0</v>
      </c>
      <c r="CR215" s="17">
        <v>0</v>
      </c>
      <c r="CS215" s="17">
        <v>0</v>
      </c>
      <c r="CT215" s="18">
        <f>SUM(Table2[[#This Row],[Recapture Cancellation Reduction Amount Through FY17]:[Recapture Cancellation Reduction Amount FY18 and After]])</f>
        <v>0</v>
      </c>
      <c r="CU215" s="17">
        <v>0</v>
      </c>
      <c r="CV215" s="17">
        <v>0</v>
      </c>
      <c r="CW215" s="17">
        <v>0</v>
      </c>
      <c r="CX215" s="18">
        <f>SUM(Table2[[#This Row],[Penalty Paid Through FY17]:[Penalty Paid FY18 and After]])</f>
        <v>0</v>
      </c>
      <c r="CY215" s="17">
        <v>13.974299999999999</v>
      </c>
      <c r="CZ215" s="17">
        <v>69.664100000000005</v>
      </c>
      <c r="DA215" s="17">
        <v>211.0025</v>
      </c>
      <c r="DB215" s="18">
        <f>SUM(Table2[[#This Row],[TOTAL Assistance Net of Recapture Penalties Through FY17]:[TOTAL Assistance Net of Recapture Penalties FY18 and After]])</f>
        <v>280.66660000000002</v>
      </c>
      <c r="DC215" s="17">
        <v>124.9581</v>
      </c>
      <c r="DD215" s="17">
        <v>328.1687</v>
      </c>
      <c r="DE215" s="17">
        <v>1886.7808</v>
      </c>
      <c r="DF215" s="18">
        <f>SUM(Table2[[#This Row],[Company Direct Tax Revenue Before Assistance Through FY17]:[Company Direct Tax Revenue Before Assistance FY18 and After]])</f>
        <v>2214.9495000000002</v>
      </c>
      <c r="DG215" s="17">
        <v>68.773600000000002</v>
      </c>
      <c r="DH215" s="17">
        <v>114.4087</v>
      </c>
      <c r="DI215" s="17">
        <v>1038.4357</v>
      </c>
      <c r="DJ215" s="18">
        <f>SUM(Table2[[#This Row],[Indirect and Induced Tax Revenues Through FY17]:[Indirect and Induced Tax Revenues FY18 and After]])</f>
        <v>1152.8444</v>
      </c>
      <c r="DK215" s="17">
        <v>193.73169999999999</v>
      </c>
      <c r="DL215" s="17">
        <v>442.57740000000001</v>
      </c>
      <c r="DM215" s="17">
        <v>2925.2165</v>
      </c>
      <c r="DN215" s="17">
        <f>SUM(Table2[[#This Row],[TOTAL Tax Revenues Before Assistance Through FY17]:[TOTAL Tax Revenues Before Assistance FY18 and After]])</f>
        <v>3367.7939000000001</v>
      </c>
      <c r="DO215" s="17">
        <v>179.75739999999999</v>
      </c>
      <c r="DP215" s="17">
        <v>372.91329999999999</v>
      </c>
      <c r="DQ215" s="17">
        <v>2714.2139999999999</v>
      </c>
      <c r="DR215" s="20">
        <f>SUM(Table2[[#This Row],[TOTAL Tax Revenues Net of Assistance Recapture and Penalty Through FY17]:[TOTAL Tax Revenues Net of Assistance Recapture and Penalty FY18 and After]])</f>
        <v>3087.1273000000001</v>
      </c>
      <c r="DS215" s="20">
        <v>0</v>
      </c>
      <c r="DT215" s="20">
        <v>0</v>
      </c>
      <c r="DU215" s="20">
        <v>0</v>
      </c>
      <c r="DV215" s="20">
        <v>0</v>
      </c>
      <c r="DW215" s="15">
        <v>6</v>
      </c>
      <c r="DX215" s="15">
        <v>0</v>
      </c>
      <c r="DY215" s="15">
        <v>0</v>
      </c>
      <c r="DZ215" s="15">
        <v>0</v>
      </c>
      <c r="EA215" s="15">
        <v>6</v>
      </c>
      <c r="EB215" s="15">
        <v>0</v>
      </c>
      <c r="EC215" s="15">
        <v>0</v>
      </c>
      <c r="ED215" s="15">
        <v>0</v>
      </c>
      <c r="EE215" s="15">
        <v>100</v>
      </c>
      <c r="EF215" s="15">
        <v>0</v>
      </c>
      <c r="EG215" s="15">
        <v>0</v>
      </c>
      <c r="EH215" s="15">
        <v>0</v>
      </c>
      <c r="EI215" s="15">
        <f>SUM(Table2[[#This Row],[Total Industrial Employees FY17]:[Total Other Employees FY17]])</f>
        <v>6</v>
      </c>
      <c r="EJ215" s="15">
        <f>SUM(Table2[[#This Row],[Number of Industrial Employees Earning More than Living Wage FY17]:[Number of Other Employees Earning More than Living Wage FY17]])</f>
        <v>6</v>
      </c>
      <c r="EK215" s="15">
        <v>100</v>
      </c>
    </row>
    <row r="216" spans="1:141" ht="25.5" x14ac:dyDescent="0.2">
      <c r="A216" s="6">
        <v>92990</v>
      </c>
      <c r="B216" s="6" t="s">
        <v>367</v>
      </c>
      <c r="C216" s="7" t="s">
        <v>368</v>
      </c>
      <c r="D216" s="7" t="s">
        <v>19</v>
      </c>
      <c r="E216" s="33">
        <v>3</v>
      </c>
      <c r="F216" s="8" t="s">
        <v>2106</v>
      </c>
      <c r="G216" s="41" t="s">
        <v>2107</v>
      </c>
      <c r="H216" s="35">
        <v>5504</v>
      </c>
      <c r="I216" s="35">
        <v>17621</v>
      </c>
      <c r="J216" s="39" t="s">
        <v>3290</v>
      </c>
      <c r="K216" s="11" t="s">
        <v>2453</v>
      </c>
      <c r="L216" s="13" t="s">
        <v>2693</v>
      </c>
      <c r="M216" s="13" t="s">
        <v>2668</v>
      </c>
      <c r="N216" s="23">
        <v>1475000</v>
      </c>
      <c r="O216" s="6" t="s">
        <v>2458</v>
      </c>
      <c r="P216" s="15">
        <v>0</v>
      </c>
      <c r="Q216" s="15">
        <v>0</v>
      </c>
      <c r="R216" s="15">
        <v>0</v>
      </c>
      <c r="S216" s="15">
        <v>0</v>
      </c>
      <c r="T216" s="15">
        <v>0</v>
      </c>
      <c r="U216" s="15">
        <v>0</v>
      </c>
      <c r="V216" s="15">
        <v>52</v>
      </c>
      <c r="W216" s="15">
        <v>0</v>
      </c>
      <c r="X216" s="15">
        <v>0</v>
      </c>
      <c r="Y216" s="15">
        <v>30</v>
      </c>
      <c r="Z216" s="15">
        <v>7</v>
      </c>
      <c r="AA216" s="15">
        <v>0</v>
      </c>
      <c r="AB216" s="15">
        <v>0</v>
      </c>
      <c r="AC216" s="15">
        <v>0</v>
      </c>
      <c r="AD216" s="15">
        <v>0</v>
      </c>
      <c r="AE216" s="15">
        <v>0</v>
      </c>
      <c r="AF216" s="15">
        <v>0</v>
      </c>
      <c r="AG216" s="15"/>
      <c r="AH216" s="15"/>
      <c r="AI216" s="17">
        <v>29.845800000000001</v>
      </c>
      <c r="AJ216" s="17">
        <v>222.1215</v>
      </c>
      <c r="AK216" s="17">
        <v>127.828</v>
      </c>
      <c r="AL216" s="17">
        <f>SUM(Table2[[#This Row],[Company Direct Land Through FY17]:[Company Direct Land FY18 and After]])</f>
        <v>349.9495</v>
      </c>
      <c r="AM216" s="17">
        <v>159.61770000000001</v>
      </c>
      <c r="AN216" s="17">
        <v>407.10169999999999</v>
      </c>
      <c r="AO216" s="17">
        <v>683.63469999999995</v>
      </c>
      <c r="AP216" s="18">
        <f>SUM(Table2[[#This Row],[Company Direct Building Through FY17]:[Company Direct Building FY18 and After]])</f>
        <v>1090.7364</v>
      </c>
      <c r="AQ216" s="17">
        <v>0</v>
      </c>
      <c r="AR216" s="17">
        <v>23.633099999999999</v>
      </c>
      <c r="AS216" s="17">
        <v>0</v>
      </c>
      <c r="AT216" s="18">
        <f>SUM(Table2[[#This Row],[Mortgage Recording Tax Through FY17]:[Mortgage Recording Tax FY18 and After]])</f>
        <v>23.633099999999999</v>
      </c>
      <c r="AU216" s="17">
        <v>83.149199999999993</v>
      </c>
      <c r="AV216" s="17">
        <v>257.73439999999999</v>
      </c>
      <c r="AW216" s="17">
        <v>356.12349999999998</v>
      </c>
      <c r="AX216" s="18">
        <f>SUM(Table2[[#This Row],[Pilot Savings Through FY17]:[Pilot Savings FY18 and After]])</f>
        <v>613.85789999999997</v>
      </c>
      <c r="AY216" s="17">
        <v>0</v>
      </c>
      <c r="AZ216" s="17">
        <v>23.633099999999999</v>
      </c>
      <c r="BA216" s="17">
        <v>0</v>
      </c>
      <c r="BB216" s="18">
        <f>SUM(Table2[[#This Row],[Mortgage Recording Tax Exemption Through FY17]:[Mortgage Recording Tax Exemption FY18 and After]])</f>
        <v>23.633099999999999</v>
      </c>
      <c r="BC216" s="17">
        <v>99.117800000000003</v>
      </c>
      <c r="BD216" s="17">
        <v>549.77800000000002</v>
      </c>
      <c r="BE216" s="17">
        <v>424.51620000000003</v>
      </c>
      <c r="BF216" s="18">
        <f>SUM(Table2[[#This Row],[Indirect and Induced Land Through FY17]:[Indirect and Induced Land FY18 and After]])</f>
        <v>974.29420000000005</v>
      </c>
      <c r="BG216" s="17">
        <v>184.07599999999999</v>
      </c>
      <c r="BH216" s="17">
        <v>1021.0166</v>
      </c>
      <c r="BI216" s="17">
        <v>788.38869999999997</v>
      </c>
      <c r="BJ216" s="18">
        <f>SUM(Table2[[#This Row],[Indirect and Induced Building Through FY17]:[Indirect and Induced Building FY18 and After]])</f>
        <v>1809.4052999999999</v>
      </c>
      <c r="BK216" s="17">
        <v>389.50810000000001</v>
      </c>
      <c r="BL216" s="17">
        <v>1942.2834</v>
      </c>
      <c r="BM216" s="17">
        <v>1668.2440999999999</v>
      </c>
      <c r="BN216" s="18">
        <f>SUM(Table2[[#This Row],[TOTAL Real Property Related Taxes Through FY17]:[TOTAL Real Property Related Taxes FY18 and After]])</f>
        <v>3610.5275000000001</v>
      </c>
      <c r="BO216" s="17">
        <v>510.46140000000003</v>
      </c>
      <c r="BP216" s="17">
        <v>3141.3798999999999</v>
      </c>
      <c r="BQ216" s="17">
        <v>2186.2806999999998</v>
      </c>
      <c r="BR216" s="18">
        <f>SUM(Table2[[#This Row],[Company Direct Through FY17]:[Company Direct FY18 and After]])</f>
        <v>5327.6605999999992</v>
      </c>
      <c r="BS216" s="17">
        <v>0</v>
      </c>
      <c r="BT216" s="17">
        <v>6.4935</v>
      </c>
      <c r="BU216" s="17">
        <v>0</v>
      </c>
      <c r="BV216" s="18">
        <f>SUM(Table2[[#This Row],[Sales Tax Exemption Through FY17]:[Sales Tax Exemption FY18 and After]])</f>
        <v>6.4935</v>
      </c>
      <c r="BW216" s="17">
        <v>0</v>
      </c>
      <c r="BX216" s="17">
        <v>0</v>
      </c>
      <c r="BY216" s="17">
        <v>0</v>
      </c>
      <c r="BZ216" s="17">
        <f>SUM(Table2[[#This Row],[Energy Tax Savings Through FY17]:[Energy Tax Savings FY18 and After]])</f>
        <v>0</v>
      </c>
      <c r="CA216" s="17">
        <v>0</v>
      </c>
      <c r="CB216" s="17">
        <v>0</v>
      </c>
      <c r="CC216" s="17">
        <v>0</v>
      </c>
      <c r="CD216" s="18">
        <f>SUM(Table2[[#This Row],[Tax Exempt Bond Savings Through FY17]:[Tax Exempt Bond Savings FY18 and After]])</f>
        <v>0</v>
      </c>
      <c r="CE216" s="17">
        <v>283.63990000000001</v>
      </c>
      <c r="CF216" s="17">
        <v>1752.627</v>
      </c>
      <c r="CG216" s="17">
        <v>1214.8157000000001</v>
      </c>
      <c r="CH216" s="18">
        <f>SUM(Table2[[#This Row],[Indirect and Induced Through FY17]:[Indirect and Induced FY18 and After]])</f>
        <v>2967.4427000000001</v>
      </c>
      <c r="CI216" s="17">
        <v>794.10130000000004</v>
      </c>
      <c r="CJ216" s="17">
        <v>4887.5133999999998</v>
      </c>
      <c r="CK216" s="17">
        <v>3401.0963999999999</v>
      </c>
      <c r="CL216" s="18">
        <f>SUM(Table2[[#This Row],[TOTAL Income Consumption Use Taxes Through FY17]:[TOTAL Income Consumption Use Taxes FY18 and After]])</f>
        <v>8288.6098000000002</v>
      </c>
      <c r="CM216" s="17">
        <v>83.149199999999993</v>
      </c>
      <c r="CN216" s="17">
        <v>287.86099999999999</v>
      </c>
      <c r="CO216" s="17">
        <v>356.12349999999998</v>
      </c>
      <c r="CP216" s="18">
        <f>SUM(Table2[[#This Row],[Assistance Provided Through FY17]:[Assistance Provided FY18 and After]])</f>
        <v>643.98450000000003</v>
      </c>
      <c r="CQ216" s="17">
        <v>0</v>
      </c>
      <c r="CR216" s="17">
        <v>0</v>
      </c>
      <c r="CS216" s="17">
        <v>0</v>
      </c>
      <c r="CT216" s="18">
        <f>SUM(Table2[[#This Row],[Recapture Cancellation Reduction Amount Through FY17]:[Recapture Cancellation Reduction Amount FY18 and After]])</f>
        <v>0</v>
      </c>
      <c r="CU216" s="17">
        <v>0</v>
      </c>
      <c r="CV216" s="17">
        <v>0</v>
      </c>
      <c r="CW216" s="17">
        <v>0</v>
      </c>
      <c r="CX216" s="18">
        <f>SUM(Table2[[#This Row],[Penalty Paid Through FY17]:[Penalty Paid FY18 and After]])</f>
        <v>0</v>
      </c>
      <c r="CY216" s="17">
        <v>83.149199999999993</v>
      </c>
      <c r="CZ216" s="17">
        <v>287.86099999999999</v>
      </c>
      <c r="DA216" s="17">
        <v>356.12349999999998</v>
      </c>
      <c r="DB216" s="18">
        <f>SUM(Table2[[#This Row],[TOTAL Assistance Net of Recapture Penalties Through FY17]:[TOTAL Assistance Net of Recapture Penalties FY18 and After]])</f>
        <v>643.98450000000003</v>
      </c>
      <c r="DC216" s="17">
        <v>699.92489999999998</v>
      </c>
      <c r="DD216" s="17">
        <v>3794.2361999999998</v>
      </c>
      <c r="DE216" s="17">
        <v>2997.7433999999998</v>
      </c>
      <c r="DF216" s="18">
        <f>SUM(Table2[[#This Row],[Company Direct Tax Revenue Before Assistance Through FY17]:[Company Direct Tax Revenue Before Assistance FY18 and After]])</f>
        <v>6791.9795999999997</v>
      </c>
      <c r="DG216" s="17">
        <v>566.83370000000002</v>
      </c>
      <c r="DH216" s="17">
        <v>3323.4216000000001</v>
      </c>
      <c r="DI216" s="17">
        <v>2427.7206000000001</v>
      </c>
      <c r="DJ216" s="18">
        <f>SUM(Table2[[#This Row],[Indirect and Induced Tax Revenues Through FY17]:[Indirect and Induced Tax Revenues FY18 and After]])</f>
        <v>5751.1422000000002</v>
      </c>
      <c r="DK216" s="17">
        <v>1266.7585999999999</v>
      </c>
      <c r="DL216" s="17">
        <v>7117.6578</v>
      </c>
      <c r="DM216" s="17">
        <v>5425.4639999999999</v>
      </c>
      <c r="DN216" s="17">
        <f>SUM(Table2[[#This Row],[TOTAL Tax Revenues Before Assistance Through FY17]:[TOTAL Tax Revenues Before Assistance FY18 and After]])</f>
        <v>12543.121800000001</v>
      </c>
      <c r="DO216" s="17">
        <v>1183.6094000000001</v>
      </c>
      <c r="DP216" s="17">
        <v>6829.7968000000001</v>
      </c>
      <c r="DQ216" s="17">
        <v>5069.3405000000002</v>
      </c>
      <c r="DR216" s="20">
        <f>SUM(Table2[[#This Row],[TOTAL Tax Revenues Net of Assistance Recapture and Penalty Through FY17]:[TOTAL Tax Revenues Net of Assistance Recapture and Penalty FY18 and After]])</f>
        <v>11899.1373</v>
      </c>
      <c r="DS216" s="20">
        <v>0</v>
      </c>
      <c r="DT216" s="20">
        <v>0</v>
      </c>
      <c r="DU216" s="20">
        <v>0</v>
      </c>
      <c r="DV216" s="20">
        <v>0</v>
      </c>
      <c r="DW216" s="15">
        <v>0</v>
      </c>
      <c r="DX216" s="15">
        <v>0</v>
      </c>
      <c r="DY216" s="15">
        <v>0</v>
      </c>
      <c r="DZ216" s="15">
        <v>0</v>
      </c>
      <c r="EA216" s="15">
        <v>0</v>
      </c>
      <c r="EB216" s="15">
        <v>0</v>
      </c>
      <c r="EC216" s="15">
        <v>0</v>
      </c>
      <c r="ED216" s="15">
        <v>0</v>
      </c>
      <c r="EE216" s="15">
        <v>0</v>
      </c>
      <c r="EF216" s="15">
        <v>0</v>
      </c>
      <c r="EG216" s="15">
        <v>0</v>
      </c>
      <c r="EH216" s="15">
        <v>0</v>
      </c>
      <c r="EI216" s="15">
        <v>0</v>
      </c>
      <c r="EJ216" s="15">
        <v>0</v>
      </c>
      <c r="EK216" s="15">
        <v>0</v>
      </c>
    </row>
    <row r="217" spans="1:141" x14ac:dyDescent="0.2">
      <c r="A217" s="6">
        <v>91024</v>
      </c>
      <c r="B217" s="6" t="s">
        <v>37</v>
      </c>
      <c r="C217" s="7" t="s">
        <v>38</v>
      </c>
      <c r="D217" s="7" t="s">
        <v>12</v>
      </c>
      <c r="E217" s="33">
        <v>31</v>
      </c>
      <c r="F217" s="8" t="s">
        <v>1866</v>
      </c>
      <c r="G217" s="41" t="s">
        <v>1867</v>
      </c>
      <c r="H217" s="35">
        <v>223417</v>
      </c>
      <c r="I217" s="35">
        <v>59000</v>
      </c>
      <c r="J217" s="39" t="s">
        <v>3172</v>
      </c>
      <c r="K217" s="11" t="s">
        <v>2453</v>
      </c>
      <c r="L217" s="13" t="s">
        <v>2457</v>
      </c>
      <c r="M217" s="13" t="s">
        <v>2455</v>
      </c>
      <c r="N217" s="23">
        <v>5100000</v>
      </c>
      <c r="O217" s="6" t="s">
        <v>2458</v>
      </c>
      <c r="P217" s="15">
        <v>0</v>
      </c>
      <c r="Q217" s="15">
        <v>0</v>
      </c>
      <c r="R217" s="15">
        <v>120</v>
      </c>
      <c r="S217" s="15">
        <v>0</v>
      </c>
      <c r="T217" s="15">
        <v>0</v>
      </c>
      <c r="U217" s="15">
        <v>120</v>
      </c>
      <c r="V217" s="15">
        <v>120</v>
      </c>
      <c r="W217" s="15">
        <v>0</v>
      </c>
      <c r="X217" s="15">
        <v>0</v>
      </c>
      <c r="Y217" s="15">
        <v>0</v>
      </c>
      <c r="Z217" s="15">
        <v>61</v>
      </c>
      <c r="AA217" s="15">
        <v>66</v>
      </c>
      <c r="AB217" s="15">
        <v>0</v>
      </c>
      <c r="AC217" s="15">
        <v>0</v>
      </c>
      <c r="AD217" s="15">
        <v>0</v>
      </c>
      <c r="AE217" s="15">
        <v>0</v>
      </c>
      <c r="AF217" s="15">
        <v>66</v>
      </c>
      <c r="AG217" s="15" t="s">
        <v>1860</v>
      </c>
      <c r="AH217" s="15" t="s">
        <v>1861</v>
      </c>
      <c r="AI217" s="17">
        <v>178.7441</v>
      </c>
      <c r="AJ217" s="17">
        <v>1880.2516000000001</v>
      </c>
      <c r="AK217" s="17">
        <v>178.29050000000001</v>
      </c>
      <c r="AL217" s="17">
        <f>SUM(Table2[[#This Row],[Company Direct Land Through FY17]:[Company Direct Land FY18 and After]])</f>
        <v>2058.5421000000001</v>
      </c>
      <c r="AM217" s="17">
        <v>401.57960000000003</v>
      </c>
      <c r="AN217" s="17">
        <v>1749.3101999999999</v>
      </c>
      <c r="AO217" s="17">
        <v>400.56079999999997</v>
      </c>
      <c r="AP217" s="18">
        <f>SUM(Table2[[#This Row],[Company Direct Building Through FY17]:[Company Direct Building FY18 and After]])</f>
        <v>2149.8710000000001</v>
      </c>
      <c r="AQ217" s="17">
        <v>0</v>
      </c>
      <c r="AR217" s="17">
        <v>80.268699999999995</v>
      </c>
      <c r="AS217" s="17">
        <v>0</v>
      </c>
      <c r="AT217" s="18">
        <f>SUM(Table2[[#This Row],[Mortgage Recording Tax Through FY17]:[Mortgage Recording Tax FY18 and After]])</f>
        <v>80.268699999999995</v>
      </c>
      <c r="AU217" s="17">
        <v>404.57159999999999</v>
      </c>
      <c r="AV217" s="17">
        <v>1599.3932</v>
      </c>
      <c r="AW217" s="17">
        <v>403.54509999999999</v>
      </c>
      <c r="AX217" s="18">
        <f>SUM(Table2[[#This Row],[Pilot Savings Through FY17]:[Pilot Savings FY18 and After]])</f>
        <v>2002.9383</v>
      </c>
      <c r="AY217" s="17">
        <v>0</v>
      </c>
      <c r="AZ217" s="17">
        <v>80.268699999999995</v>
      </c>
      <c r="BA217" s="17">
        <v>0</v>
      </c>
      <c r="BB217" s="18">
        <f>SUM(Table2[[#This Row],[Mortgage Recording Tax Exemption Through FY17]:[Mortgage Recording Tax Exemption FY18 and After]])</f>
        <v>80.268699999999995</v>
      </c>
      <c r="BC217" s="17">
        <v>89.158699999999996</v>
      </c>
      <c r="BD217" s="17">
        <v>543.32439999999997</v>
      </c>
      <c r="BE217" s="17">
        <v>88.932400000000001</v>
      </c>
      <c r="BF217" s="18">
        <f>SUM(Table2[[#This Row],[Indirect and Induced Land Through FY17]:[Indirect and Induced Land FY18 and After]])</f>
        <v>632.2568</v>
      </c>
      <c r="BG217" s="17">
        <v>165.5804</v>
      </c>
      <c r="BH217" s="17">
        <v>1009.0309</v>
      </c>
      <c r="BI217" s="17">
        <v>165.16030000000001</v>
      </c>
      <c r="BJ217" s="18">
        <f>SUM(Table2[[#This Row],[Indirect and Induced Building Through FY17]:[Indirect and Induced Building FY18 and After]])</f>
        <v>1174.1912</v>
      </c>
      <c r="BK217" s="17">
        <v>430.49119999999999</v>
      </c>
      <c r="BL217" s="17">
        <v>3582.5239000000001</v>
      </c>
      <c r="BM217" s="17">
        <v>429.39890000000003</v>
      </c>
      <c r="BN217" s="18">
        <f>SUM(Table2[[#This Row],[TOTAL Real Property Related Taxes Through FY17]:[TOTAL Real Property Related Taxes FY18 and After]])</f>
        <v>4011.9228000000003</v>
      </c>
      <c r="BO217" s="17">
        <v>538.69799999999998</v>
      </c>
      <c r="BP217" s="17">
        <v>3018.8620999999998</v>
      </c>
      <c r="BQ217" s="17">
        <v>537.33109999999999</v>
      </c>
      <c r="BR217" s="18">
        <f>SUM(Table2[[#This Row],[Company Direct Through FY17]:[Company Direct FY18 and After]])</f>
        <v>3556.1931999999997</v>
      </c>
      <c r="BS217" s="17">
        <v>0</v>
      </c>
      <c r="BT217" s="17">
        <v>0</v>
      </c>
      <c r="BU217" s="17">
        <v>0</v>
      </c>
      <c r="BV217" s="18">
        <f>SUM(Table2[[#This Row],[Sales Tax Exemption Through FY17]:[Sales Tax Exemption FY18 and After]])</f>
        <v>0</v>
      </c>
      <c r="BW217" s="17">
        <v>0</v>
      </c>
      <c r="BX217" s="17">
        <v>0</v>
      </c>
      <c r="BY217" s="17">
        <v>0</v>
      </c>
      <c r="BZ217" s="17">
        <f>SUM(Table2[[#This Row],[Energy Tax Savings Through FY17]:[Energy Tax Savings FY18 and After]])</f>
        <v>0</v>
      </c>
      <c r="CA217" s="17">
        <v>0</v>
      </c>
      <c r="CB217" s="17">
        <v>35.633000000000003</v>
      </c>
      <c r="CC217" s="17">
        <v>0</v>
      </c>
      <c r="CD217" s="18">
        <f>SUM(Table2[[#This Row],[Tax Exempt Bond Savings Through FY17]:[Tax Exempt Bond Savings FY18 and After]])</f>
        <v>35.633000000000003</v>
      </c>
      <c r="CE217" s="17">
        <v>280.34359999999998</v>
      </c>
      <c r="CF217" s="17">
        <v>1970.6502</v>
      </c>
      <c r="CG217" s="17">
        <v>279.63229999999999</v>
      </c>
      <c r="CH217" s="18">
        <f>SUM(Table2[[#This Row],[Indirect and Induced Through FY17]:[Indirect and Induced FY18 and After]])</f>
        <v>2250.2825000000003</v>
      </c>
      <c r="CI217" s="17">
        <v>819.04160000000002</v>
      </c>
      <c r="CJ217" s="17">
        <v>4953.8792999999996</v>
      </c>
      <c r="CK217" s="17">
        <v>816.96339999999998</v>
      </c>
      <c r="CL217" s="18">
        <f>SUM(Table2[[#This Row],[TOTAL Income Consumption Use Taxes Through FY17]:[TOTAL Income Consumption Use Taxes FY18 and After]])</f>
        <v>5770.8426999999992</v>
      </c>
      <c r="CM217" s="17">
        <v>404.57159999999999</v>
      </c>
      <c r="CN217" s="17">
        <v>1715.2949000000001</v>
      </c>
      <c r="CO217" s="17">
        <v>403.54509999999999</v>
      </c>
      <c r="CP217" s="18">
        <f>SUM(Table2[[#This Row],[Assistance Provided Through FY17]:[Assistance Provided FY18 and After]])</f>
        <v>2118.84</v>
      </c>
      <c r="CQ217" s="17">
        <v>0</v>
      </c>
      <c r="CR217" s="17">
        <v>0</v>
      </c>
      <c r="CS217" s="17">
        <v>0</v>
      </c>
      <c r="CT217" s="18">
        <f>SUM(Table2[[#This Row],[Recapture Cancellation Reduction Amount Through FY17]:[Recapture Cancellation Reduction Amount FY18 and After]])</f>
        <v>0</v>
      </c>
      <c r="CU217" s="17">
        <v>0</v>
      </c>
      <c r="CV217" s="17">
        <v>0</v>
      </c>
      <c r="CW217" s="17">
        <v>0</v>
      </c>
      <c r="CX217" s="18">
        <f>SUM(Table2[[#This Row],[Penalty Paid Through FY17]:[Penalty Paid FY18 and After]])</f>
        <v>0</v>
      </c>
      <c r="CY217" s="17">
        <v>404.57159999999999</v>
      </c>
      <c r="CZ217" s="17">
        <v>1715.2949000000001</v>
      </c>
      <c r="DA217" s="17">
        <v>403.54509999999999</v>
      </c>
      <c r="DB217" s="18">
        <f>SUM(Table2[[#This Row],[TOTAL Assistance Net of Recapture Penalties Through FY17]:[TOTAL Assistance Net of Recapture Penalties FY18 and After]])</f>
        <v>2118.84</v>
      </c>
      <c r="DC217" s="17">
        <v>1119.0217</v>
      </c>
      <c r="DD217" s="17">
        <v>6728.6926000000003</v>
      </c>
      <c r="DE217" s="17">
        <v>1116.1823999999999</v>
      </c>
      <c r="DF217" s="18">
        <f>SUM(Table2[[#This Row],[Company Direct Tax Revenue Before Assistance Through FY17]:[Company Direct Tax Revenue Before Assistance FY18 and After]])</f>
        <v>7844.875</v>
      </c>
      <c r="DG217" s="17">
        <v>535.08270000000005</v>
      </c>
      <c r="DH217" s="17">
        <v>3523.0055000000002</v>
      </c>
      <c r="DI217" s="17">
        <v>533.72500000000002</v>
      </c>
      <c r="DJ217" s="18">
        <f>SUM(Table2[[#This Row],[Indirect and Induced Tax Revenues Through FY17]:[Indirect and Induced Tax Revenues FY18 and After]])</f>
        <v>4056.7305000000001</v>
      </c>
      <c r="DK217" s="17">
        <v>1654.1043999999999</v>
      </c>
      <c r="DL217" s="17">
        <v>10251.6981</v>
      </c>
      <c r="DM217" s="17">
        <v>1649.9074000000001</v>
      </c>
      <c r="DN217" s="17">
        <f>SUM(Table2[[#This Row],[TOTAL Tax Revenues Before Assistance Through FY17]:[TOTAL Tax Revenues Before Assistance FY18 and After]])</f>
        <v>11901.6055</v>
      </c>
      <c r="DO217" s="17">
        <v>1249.5328</v>
      </c>
      <c r="DP217" s="17">
        <v>8536.4032000000007</v>
      </c>
      <c r="DQ217" s="17">
        <v>1246.3623</v>
      </c>
      <c r="DR217" s="20">
        <f>SUM(Table2[[#This Row],[TOTAL Tax Revenues Net of Assistance Recapture and Penalty Through FY17]:[TOTAL Tax Revenues Net of Assistance Recapture and Penalty FY18 and After]])</f>
        <v>9782.7655000000013</v>
      </c>
      <c r="DS217" s="20">
        <v>0</v>
      </c>
      <c r="DT217" s="20">
        <v>0</v>
      </c>
      <c r="DU217" s="20">
        <v>0</v>
      </c>
      <c r="DV217" s="20">
        <v>0</v>
      </c>
      <c r="DW217" s="15">
        <v>0</v>
      </c>
      <c r="DX217" s="15">
        <v>0</v>
      </c>
      <c r="DY217" s="15">
        <v>0</v>
      </c>
      <c r="DZ217" s="15">
        <v>120</v>
      </c>
      <c r="EA217" s="15">
        <v>0</v>
      </c>
      <c r="EB217" s="15">
        <v>0</v>
      </c>
      <c r="EC217" s="15">
        <v>0</v>
      </c>
      <c r="ED217" s="15">
        <v>120</v>
      </c>
      <c r="EE217" s="15">
        <v>0</v>
      </c>
      <c r="EF217" s="15">
        <v>0</v>
      </c>
      <c r="EG217" s="15">
        <v>0</v>
      </c>
      <c r="EH217" s="15">
        <v>100</v>
      </c>
      <c r="EI217" s="15">
        <f>SUM(Table2[[#This Row],[Total Industrial Employees FY17]:[Total Other Employees FY17]])</f>
        <v>120</v>
      </c>
      <c r="EJ217" s="15">
        <f>SUM(Table2[[#This Row],[Number of Industrial Employees Earning More than Living Wage FY17]:[Number of Other Employees Earning More than Living Wage FY17]])</f>
        <v>120</v>
      </c>
      <c r="EK217" s="15">
        <v>100</v>
      </c>
    </row>
    <row r="218" spans="1:141" x14ac:dyDescent="0.2">
      <c r="A218" s="6">
        <v>94102</v>
      </c>
      <c r="B218" s="6" t="s">
        <v>1618</v>
      </c>
      <c r="C218" s="7" t="s">
        <v>1658</v>
      </c>
      <c r="D218" s="7" t="s">
        <v>12</v>
      </c>
      <c r="E218" s="33">
        <v>28</v>
      </c>
      <c r="F218" s="8" t="s">
        <v>1866</v>
      </c>
      <c r="G218" s="41" t="s">
        <v>2162</v>
      </c>
      <c r="H218" s="35">
        <v>223417</v>
      </c>
      <c r="I218" s="35">
        <v>59000</v>
      </c>
      <c r="J218" s="39" t="s">
        <v>3369</v>
      </c>
      <c r="K218" s="11" t="s">
        <v>2453</v>
      </c>
      <c r="L218" s="13" t="s">
        <v>3123</v>
      </c>
      <c r="M218" s="13" t="s">
        <v>3053</v>
      </c>
      <c r="N218" s="23">
        <v>23381549</v>
      </c>
      <c r="O218" s="6" t="s">
        <v>2458</v>
      </c>
      <c r="P218" s="15">
        <v>0</v>
      </c>
      <c r="Q218" s="15">
        <v>0</v>
      </c>
      <c r="R218" s="15">
        <v>0</v>
      </c>
      <c r="S218" s="15">
        <v>0</v>
      </c>
      <c r="T218" s="15">
        <v>0</v>
      </c>
      <c r="U218" s="15">
        <v>0</v>
      </c>
      <c r="V218" s="15">
        <v>0</v>
      </c>
      <c r="W218" s="15">
        <v>0</v>
      </c>
      <c r="X218" s="15">
        <v>0</v>
      </c>
      <c r="Y218" s="15">
        <v>45</v>
      </c>
      <c r="Z218" s="15">
        <v>27</v>
      </c>
      <c r="AA218" s="15">
        <v>0</v>
      </c>
      <c r="AB218" s="15">
        <v>0</v>
      </c>
      <c r="AC218" s="15">
        <v>0</v>
      </c>
      <c r="AD218" s="15">
        <v>0</v>
      </c>
      <c r="AE218" s="15">
        <v>0</v>
      </c>
      <c r="AF218" s="15">
        <v>0</v>
      </c>
      <c r="AG218" s="15" t="s">
        <v>1861</v>
      </c>
      <c r="AH218" s="15" t="s">
        <v>1861</v>
      </c>
      <c r="AI218" s="17">
        <v>128.06549999999999</v>
      </c>
      <c r="AJ218" s="17">
        <v>252.7166</v>
      </c>
      <c r="AK218" s="17">
        <v>2118.7932999999998</v>
      </c>
      <c r="AL218" s="17">
        <f>SUM(Table2[[#This Row],[Company Direct Land Through FY17]:[Company Direct Land FY18 and After]])</f>
        <v>2371.5099</v>
      </c>
      <c r="AM218" s="17">
        <v>237.83600000000001</v>
      </c>
      <c r="AN218" s="17">
        <v>469.33100000000002</v>
      </c>
      <c r="AO218" s="17">
        <v>3934.9045999999998</v>
      </c>
      <c r="AP218" s="18">
        <f>SUM(Table2[[#This Row],[Company Direct Building Through FY17]:[Company Direct Building FY18 and After]])</f>
        <v>4404.2356</v>
      </c>
      <c r="AQ218" s="17">
        <v>0</v>
      </c>
      <c r="AR218" s="17">
        <v>127.764</v>
      </c>
      <c r="AS218" s="17">
        <v>0</v>
      </c>
      <c r="AT218" s="18">
        <f>SUM(Table2[[#This Row],[Mortgage Recording Tax Through FY17]:[Mortgage Recording Tax FY18 and After]])</f>
        <v>127.764</v>
      </c>
      <c r="AU218" s="17">
        <v>0</v>
      </c>
      <c r="AV218" s="17">
        <v>0</v>
      </c>
      <c r="AW218" s="17">
        <v>0</v>
      </c>
      <c r="AX218" s="18">
        <f>SUM(Table2[[#This Row],[Pilot Savings Through FY17]:[Pilot Savings FY18 and After]])</f>
        <v>0</v>
      </c>
      <c r="AY218" s="17">
        <v>0</v>
      </c>
      <c r="AZ218" s="17">
        <v>127.764</v>
      </c>
      <c r="BA218" s="17">
        <v>0</v>
      </c>
      <c r="BB218" s="18">
        <f>SUM(Table2[[#This Row],[Mortgage Recording Tax Exemption Through FY17]:[Mortgage Recording Tax Exemption FY18 and After]])</f>
        <v>127.764</v>
      </c>
      <c r="BC218" s="17">
        <v>0</v>
      </c>
      <c r="BD218" s="17">
        <v>0</v>
      </c>
      <c r="BE218" s="17">
        <v>0</v>
      </c>
      <c r="BF218" s="18">
        <f>SUM(Table2[[#This Row],[Indirect and Induced Land Through FY17]:[Indirect and Induced Land FY18 and After]])</f>
        <v>0</v>
      </c>
      <c r="BG218" s="17">
        <v>0</v>
      </c>
      <c r="BH218" s="17">
        <v>0</v>
      </c>
      <c r="BI218" s="17">
        <v>0</v>
      </c>
      <c r="BJ218" s="18">
        <f>SUM(Table2[[#This Row],[Indirect and Induced Building Through FY17]:[Indirect and Induced Building FY18 and After]])</f>
        <v>0</v>
      </c>
      <c r="BK218" s="17">
        <v>365.9015</v>
      </c>
      <c r="BL218" s="17">
        <v>722.04759999999999</v>
      </c>
      <c r="BM218" s="17">
        <v>6053.6979000000001</v>
      </c>
      <c r="BN218" s="18">
        <f>SUM(Table2[[#This Row],[TOTAL Real Property Related Taxes Through FY17]:[TOTAL Real Property Related Taxes FY18 and After]])</f>
        <v>6775.7455</v>
      </c>
      <c r="BO218" s="17">
        <v>0</v>
      </c>
      <c r="BP218" s="17">
        <v>0</v>
      </c>
      <c r="BQ218" s="17">
        <v>0</v>
      </c>
      <c r="BR218" s="18">
        <f>SUM(Table2[[#This Row],[Company Direct Through FY17]:[Company Direct FY18 and After]])</f>
        <v>0</v>
      </c>
      <c r="BS218" s="17">
        <v>0</v>
      </c>
      <c r="BT218" s="17">
        <v>0</v>
      </c>
      <c r="BU218" s="17">
        <v>786.15920000000006</v>
      </c>
      <c r="BV218" s="18">
        <f>SUM(Table2[[#This Row],[Sales Tax Exemption Through FY17]:[Sales Tax Exemption FY18 and After]])</f>
        <v>786.15920000000006</v>
      </c>
      <c r="BW218" s="17">
        <v>0</v>
      </c>
      <c r="BX218" s="17">
        <v>0</v>
      </c>
      <c r="BY218" s="17">
        <v>0</v>
      </c>
      <c r="BZ218" s="17">
        <f>SUM(Table2[[#This Row],[Energy Tax Savings Through FY17]:[Energy Tax Savings FY18 and After]])</f>
        <v>0</v>
      </c>
      <c r="CA218" s="17">
        <v>0</v>
      </c>
      <c r="CB218" s="17">
        <v>0</v>
      </c>
      <c r="CC218" s="17">
        <v>0</v>
      </c>
      <c r="CD218" s="18">
        <f>SUM(Table2[[#This Row],[Tax Exempt Bond Savings Through FY17]:[Tax Exempt Bond Savings FY18 and After]])</f>
        <v>0</v>
      </c>
      <c r="CE218" s="17">
        <v>0</v>
      </c>
      <c r="CF218" s="17">
        <v>0</v>
      </c>
      <c r="CG218" s="17">
        <v>0</v>
      </c>
      <c r="CH218" s="18">
        <f>SUM(Table2[[#This Row],[Indirect and Induced Through FY17]:[Indirect and Induced FY18 and After]])</f>
        <v>0</v>
      </c>
      <c r="CI218" s="17">
        <v>0</v>
      </c>
      <c r="CJ218" s="17">
        <v>0</v>
      </c>
      <c r="CK218" s="17">
        <v>-786.15920000000006</v>
      </c>
      <c r="CL218" s="18">
        <f>SUM(Table2[[#This Row],[TOTAL Income Consumption Use Taxes Through FY17]:[TOTAL Income Consumption Use Taxes FY18 and After]])</f>
        <v>-786.15920000000006</v>
      </c>
      <c r="CM218" s="17">
        <v>0</v>
      </c>
      <c r="CN218" s="17">
        <v>127.764</v>
      </c>
      <c r="CO218" s="17">
        <v>786.15920000000006</v>
      </c>
      <c r="CP218" s="18">
        <f>SUM(Table2[[#This Row],[Assistance Provided Through FY17]:[Assistance Provided FY18 and After]])</f>
        <v>913.92320000000007</v>
      </c>
      <c r="CQ218" s="17">
        <v>0</v>
      </c>
      <c r="CR218" s="17">
        <v>0</v>
      </c>
      <c r="CS218" s="17">
        <v>0</v>
      </c>
      <c r="CT218" s="18">
        <f>SUM(Table2[[#This Row],[Recapture Cancellation Reduction Amount Through FY17]:[Recapture Cancellation Reduction Amount FY18 and After]])</f>
        <v>0</v>
      </c>
      <c r="CU218" s="17">
        <v>0</v>
      </c>
      <c r="CV218" s="17">
        <v>0</v>
      </c>
      <c r="CW218" s="17">
        <v>0</v>
      </c>
      <c r="CX218" s="18">
        <f>SUM(Table2[[#This Row],[Penalty Paid Through FY17]:[Penalty Paid FY18 and After]])</f>
        <v>0</v>
      </c>
      <c r="CY218" s="17">
        <v>0</v>
      </c>
      <c r="CZ218" s="17">
        <v>127.764</v>
      </c>
      <c r="DA218" s="17">
        <v>786.15920000000006</v>
      </c>
      <c r="DB218" s="18">
        <f>SUM(Table2[[#This Row],[TOTAL Assistance Net of Recapture Penalties Through FY17]:[TOTAL Assistance Net of Recapture Penalties FY18 and After]])</f>
        <v>913.92320000000007</v>
      </c>
      <c r="DC218" s="17">
        <v>365.9015</v>
      </c>
      <c r="DD218" s="17">
        <v>849.8116</v>
      </c>
      <c r="DE218" s="17">
        <v>6053.6979000000001</v>
      </c>
      <c r="DF218" s="18">
        <f>SUM(Table2[[#This Row],[Company Direct Tax Revenue Before Assistance Through FY17]:[Company Direct Tax Revenue Before Assistance FY18 and After]])</f>
        <v>6903.5095000000001</v>
      </c>
      <c r="DG218" s="17">
        <v>0</v>
      </c>
      <c r="DH218" s="17">
        <v>0</v>
      </c>
      <c r="DI218" s="17">
        <v>0</v>
      </c>
      <c r="DJ218" s="18">
        <f>SUM(Table2[[#This Row],[Indirect and Induced Tax Revenues Through FY17]:[Indirect and Induced Tax Revenues FY18 and After]])</f>
        <v>0</v>
      </c>
      <c r="DK218" s="17">
        <v>365.9015</v>
      </c>
      <c r="DL218" s="17">
        <v>849.8116</v>
      </c>
      <c r="DM218" s="17">
        <v>6053.6979000000001</v>
      </c>
      <c r="DN218" s="17">
        <f>SUM(Table2[[#This Row],[TOTAL Tax Revenues Before Assistance Through FY17]:[TOTAL Tax Revenues Before Assistance FY18 and After]])</f>
        <v>6903.5095000000001</v>
      </c>
      <c r="DO218" s="17">
        <v>365.9015</v>
      </c>
      <c r="DP218" s="17">
        <v>722.04759999999999</v>
      </c>
      <c r="DQ218" s="17">
        <v>5267.5387000000001</v>
      </c>
      <c r="DR218" s="20">
        <f>SUM(Table2[[#This Row],[TOTAL Tax Revenues Net of Assistance Recapture and Penalty Through FY17]:[TOTAL Tax Revenues Net of Assistance Recapture and Penalty FY18 and After]])</f>
        <v>5989.5862999999999</v>
      </c>
      <c r="DS218" s="20">
        <v>0</v>
      </c>
      <c r="DT218" s="20">
        <v>0</v>
      </c>
      <c r="DU218" s="20">
        <v>0</v>
      </c>
      <c r="DV218" s="20">
        <v>0</v>
      </c>
      <c r="DW218" s="15">
        <v>0</v>
      </c>
      <c r="DX218" s="15">
        <v>0</v>
      </c>
      <c r="DY218" s="15">
        <v>0</v>
      </c>
      <c r="DZ218" s="15">
        <v>0</v>
      </c>
      <c r="EA218" s="15">
        <v>0</v>
      </c>
      <c r="EB218" s="15">
        <v>0</v>
      </c>
      <c r="EC218" s="15">
        <v>0</v>
      </c>
      <c r="ED218" s="15">
        <v>0</v>
      </c>
      <c r="EE218" s="15">
        <v>0</v>
      </c>
      <c r="EF218" s="15">
        <v>0</v>
      </c>
      <c r="EG218" s="15">
        <v>0</v>
      </c>
      <c r="EH218" s="15">
        <v>0</v>
      </c>
      <c r="EI218" s="15">
        <f>SUM(Table2[[#This Row],[Total Industrial Employees FY17]:[Total Other Employees FY17]])</f>
        <v>0</v>
      </c>
      <c r="EJ218" s="15">
        <f>SUM(Table2[[#This Row],[Number of Industrial Employees Earning More than Living Wage FY17]:[Number of Other Employees Earning More than Living Wage FY17]])</f>
        <v>0</v>
      </c>
      <c r="EK218" s="15">
        <v>0</v>
      </c>
    </row>
    <row r="219" spans="1:141" x14ac:dyDescent="0.2">
      <c r="A219" s="6">
        <v>94136</v>
      </c>
      <c r="B219" s="6" t="s">
        <v>1721</v>
      </c>
      <c r="C219" s="7" t="s">
        <v>1772</v>
      </c>
      <c r="D219" s="7" t="s">
        <v>6</v>
      </c>
      <c r="E219" s="33">
        <v>12</v>
      </c>
      <c r="F219" s="8" t="s">
        <v>2447</v>
      </c>
      <c r="G219" s="41" t="s">
        <v>1863</v>
      </c>
      <c r="H219" s="35">
        <v>38500</v>
      </c>
      <c r="I219" s="35">
        <v>0</v>
      </c>
      <c r="J219" s="39" t="s">
        <v>3369</v>
      </c>
      <c r="K219" s="11" t="s">
        <v>2453</v>
      </c>
      <c r="L219" s="13" t="s">
        <v>3166</v>
      </c>
      <c r="M219" s="13" t="s">
        <v>2920</v>
      </c>
      <c r="N219" s="23">
        <v>22517713</v>
      </c>
      <c r="O219" s="6" t="s">
        <v>2458</v>
      </c>
      <c r="P219" s="15">
        <v>0</v>
      </c>
      <c r="Q219" s="15">
        <v>0</v>
      </c>
      <c r="R219" s="15">
        <v>0</v>
      </c>
      <c r="S219" s="15">
        <v>0</v>
      </c>
      <c r="T219" s="15">
        <v>0</v>
      </c>
      <c r="U219" s="15">
        <v>0</v>
      </c>
      <c r="V219" s="15">
        <v>0</v>
      </c>
      <c r="W219" s="15">
        <v>0</v>
      </c>
      <c r="X219" s="15">
        <v>0</v>
      </c>
      <c r="Y219" s="15">
        <v>22</v>
      </c>
      <c r="Z219" s="15">
        <v>52</v>
      </c>
      <c r="AA219" s="15">
        <v>0</v>
      </c>
      <c r="AB219" s="15">
        <v>0</v>
      </c>
      <c r="AC219" s="15">
        <v>0</v>
      </c>
      <c r="AD219" s="15">
        <v>0</v>
      </c>
      <c r="AE219" s="15">
        <v>0</v>
      </c>
      <c r="AF219" s="15">
        <v>0</v>
      </c>
      <c r="AG219" s="15" t="s">
        <v>1861</v>
      </c>
      <c r="AH219" s="15" t="s">
        <v>1861</v>
      </c>
      <c r="AI219" s="17">
        <v>65.505899999999997</v>
      </c>
      <c r="AJ219" s="17">
        <v>65.505899999999997</v>
      </c>
      <c r="AK219" s="17">
        <v>1218.6392000000001</v>
      </c>
      <c r="AL219" s="17">
        <f>SUM(Table2[[#This Row],[Company Direct Land Through FY17]:[Company Direct Land FY18 and After]])</f>
        <v>1284.1451000000002</v>
      </c>
      <c r="AM219" s="17">
        <v>121.6538</v>
      </c>
      <c r="AN219" s="17">
        <v>121.6538</v>
      </c>
      <c r="AO219" s="17">
        <v>2263.1853999999998</v>
      </c>
      <c r="AP219" s="18">
        <f>SUM(Table2[[#This Row],[Company Direct Building Through FY17]:[Company Direct Building FY18 and After]])</f>
        <v>2384.8391999999999</v>
      </c>
      <c r="AQ219" s="17">
        <v>318.86399999999998</v>
      </c>
      <c r="AR219" s="17">
        <v>318.86399999999998</v>
      </c>
      <c r="AS219" s="17">
        <v>0</v>
      </c>
      <c r="AT219" s="18">
        <f>SUM(Table2[[#This Row],[Mortgage Recording Tax Through FY17]:[Mortgage Recording Tax FY18 and After]])</f>
        <v>318.86399999999998</v>
      </c>
      <c r="AU219" s="17">
        <v>0</v>
      </c>
      <c r="AV219" s="17">
        <v>0</v>
      </c>
      <c r="AW219" s="17">
        <v>0</v>
      </c>
      <c r="AX219" s="18">
        <f>SUM(Table2[[#This Row],[Pilot Savings Through FY17]:[Pilot Savings FY18 and After]])</f>
        <v>0</v>
      </c>
      <c r="AY219" s="17">
        <v>318.86399999999998</v>
      </c>
      <c r="AZ219" s="17">
        <v>318.86399999999998</v>
      </c>
      <c r="BA219" s="17">
        <v>0</v>
      </c>
      <c r="BB219" s="18">
        <f>SUM(Table2[[#This Row],[Mortgage Recording Tax Exemption Through FY17]:[Mortgage Recording Tax Exemption FY18 and After]])</f>
        <v>318.86399999999998</v>
      </c>
      <c r="BC219" s="17">
        <v>0</v>
      </c>
      <c r="BD219" s="17">
        <v>0</v>
      </c>
      <c r="BE219" s="17">
        <v>0</v>
      </c>
      <c r="BF219" s="18">
        <f>SUM(Table2[[#This Row],[Indirect and Induced Land Through FY17]:[Indirect and Induced Land FY18 and After]])</f>
        <v>0</v>
      </c>
      <c r="BG219" s="17">
        <v>0</v>
      </c>
      <c r="BH219" s="17">
        <v>0</v>
      </c>
      <c r="BI219" s="17">
        <v>0</v>
      </c>
      <c r="BJ219" s="18">
        <f>SUM(Table2[[#This Row],[Indirect and Induced Building Through FY17]:[Indirect and Induced Building FY18 and After]])</f>
        <v>0</v>
      </c>
      <c r="BK219" s="17">
        <v>187.15969999999999</v>
      </c>
      <c r="BL219" s="17">
        <v>187.15969999999999</v>
      </c>
      <c r="BM219" s="17">
        <v>3481.8245999999999</v>
      </c>
      <c r="BN219" s="18">
        <f>SUM(Table2[[#This Row],[TOTAL Real Property Related Taxes Through FY17]:[TOTAL Real Property Related Taxes FY18 and After]])</f>
        <v>3668.9843000000001</v>
      </c>
      <c r="BO219" s="17">
        <v>0</v>
      </c>
      <c r="BP219" s="17">
        <v>0</v>
      </c>
      <c r="BQ219" s="17">
        <v>0</v>
      </c>
      <c r="BR219" s="18">
        <f>SUM(Table2[[#This Row],[Company Direct Through FY17]:[Company Direct FY18 and After]])</f>
        <v>0</v>
      </c>
      <c r="BS219" s="17">
        <v>0</v>
      </c>
      <c r="BT219" s="17">
        <v>0</v>
      </c>
      <c r="BU219" s="17">
        <v>473.24610000000001</v>
      </c>
      <c r="BV219" s="18">
        <f>SUM(Table2[[#This Row],[Sales Tax Exemption Through FY17]:[Sales Tax Exemption FY18 and After]])</f>
        <v>473.24610000000001</v>
      </c>
      <c r="BW219" s="17">
        <v>0</v>
      </c>
      <c r="BX219" s="17">
        <v>0</v>
      </c>
      <c r="BY219" s="17">
        <v>0</v>
      </c>
      <c r="BZ219" s="17">
        <f>SUM(Table2[[#This Row],[Energy Tax Savings Through FY17]:[Energy Tax Savings FY18 and After]])</f>
        <v>0</v>
      </c>
      <c r="CA219" s="17">
        <v>0</v>
      </c>
      <c r="CB219" s="17">
        <v>0</v>
      </c>
      <c r="CC219" s="17">
        <v>0</v>
      </c>
      <c r="CD219" s="18">
        <f>SUM(Table2[[#This Row],[Tax Exempt Bond Savings Through FY17]:[Tax Exempt Bond Savings FY18 and After]])</f>
        <v>0</v>
      </c>
      <c r="CE219" s="17">
        <v>0</v>
      </c>
      <c r="CF219" s="17">
        <v>0</v>
      </c>
      <c r="CG219" s="17">
        <v>0</v>
      </c>
      <c r="CH219" s="18">
        <f>SUM(Table2[[#This Row],[Indirect and Induced Through FY17]:[Indirect and Induced FY18 and After]])</f>
        <v>0</v>
      </c>
      <c r="CI219" s="17">
        <v>0</v>
      </c>
      <c r="CJ219" s="17">
        <v>0</v>
      </c>
      <c r="CK219" s="17">
        <v>-473.24610000000001</v>
      </c>
      <c r="CL219" s="18">
        <f>SUM(Table2[[#This Row],[TOTAL Income Consumption Use Taxes Through FY17]:[TOTAL Income Consumption Use Taxes FY18 and After]])</f>
        <v>-473.24610000000001</v>
      </c>
      <c r="CM219" s="17">
        <v>318.86399999999998</v>
      </c>
      <c r="CN219" s="17">
        <v>318.86399999999998</v>
      </c>
      <c r="CO219" s="17">
        <v>473.24610000000001</v>
      </c>
      <c r="CP219" s="18">
        <f>SUM(Table2[[#This Row],[Assistance Provided Through FY17]:[Assistance Provided FY18 and After]])</f>
        <v>792.11009999999999</v>
      </c>
      <c r="CQ219" s="17">
        <v>0</v>
      </c>
      <c r="CR219" s="17">
        <v>0</v>
      </c>
      <c r="CS219" s="17">
        <v>0</v>
      </c>
      <c r="CT219" s="18">
        <f>SUM(Table2[[#This Row],[Recapture Cancellation Reduction Amount Through FY17]:[Recapture Cancellation Reduction Amount FY18 and After]])</f>
        <v>0</v>
      </c>
      <c r="CU219" s="17">
        <v>0</v>
      </c>
      <c r="CV219" s="17">
        <v>0</v>
      </c>
      <c r="CW219" s="17">
        <v>0</v>
      </c>
      <c r="CX219" s="18">
        <f>SUM(Table2[[#This Row],[Penalty Paid Through FY17]:[Penalty Paid FY18 and After]])</f>
        <v>0</v>
      </c>
      <c r="CY219" s="17">
        <v>318.86399999999998</v>
      </c>
      <c r="CZ219" s="17">
        <v>318.86399999999998</v>
      </c>
      <c r="DA219" s="17">
        <v>473.24610000000001</v>
      </c>
      <c r="DB219" s="18">
        <f>SUM(Table2[[#This Row],[TOTAL Assistance Net of Recapture Penalties Through FY17]:[TOTAL Assistance Net of Recapture Penalties FY18 and After]])</f>
        <v>792.11009999999999</v>
      </c>
      <c r="DC219" s="17">
        <v>506.02370000000002</v>
      </c>
      <c r="DD219" s="17">
        <v>506.02370000000002</v>
      </c>
      <c r="DE219" s="17">
        <v>3481.8245999999999</v>
      </c>
      <c r="DF219" s="18">
        <f>SUM(Table2[[#This Row],[Company Direct Tax Revenue Before Assistance Through FY17]:[Company Direct Tax Revenue Before Assistance FY18 and After]])</f>
        <v>3987.8483000000001</v>
      </c>
      <c r="DG219" s="17">
        <v>0</v>
      </c>
      <c r="DH219" s="17">
        <v>0</v>
      </c>
      <c r="DI219" s="17">
        <v>0</v>
      </c>
      <c r="DJ219" s="18">
        <f>SUM(Table2[[#This Row],[Indirect and Induced Tax Revenues Through FY17]:[Indirect and Induced Tax Revenues FY18 and After]])</f>
        <v>0</v>
      </c>
      <c r="DK219" s="17">
        <v>506.02370000000002</v>
      </c>
      <c r="DL219" s="17">
        <v>506.02370000000002</v>
      </c>
      <c r="DM219" s="17">
        <v>3481.8245999999999</v>
      </c>
      <c r="DN219" s="17">
        <f>SUM(Table2[[#This Row],[TOTAL Tax Revenues Before Assistance Through FY17]:[TOTAL Tax Revenues Before Assistance FY18 and After]])</f>
        <v>3987.8483000000001</v>
      </c>
      <c r="DO219" s="17">
        <v>187.15969999999999</v>
      </c>
      <c r="DP219" s="17">
        <v>187.15969999999999</v>
      </c>
      <c r="DQ219" s="17">
        <v>3008.5785000000001</v>
      </c>
      <c r="DR219" s="20">
        <f>SUM(Table2[[#This Row],[TOTAL Tax Revenues Net of Assistance Recapture and Penalty Through FY17]:[TOTAL Tax Revenues Net of Assistance Recapture and Penalty FY18 and After]])</f>
        <v>3195.7382000000002</v>
      </c>
      <c r="DS219" s="20">
        <v>0</v>
      </c>
      <c r="DT219" s="20">
        <v>0</v>
      </c>
      <c r="DU219" s="20">
        <v>0</v>
      </c>
      <c r="DV219" s="20">
        <v>0</v>
      </c>
      <c r="DW219" s="15">
        <v>0</v>
      </c>
      <c r="DX219" s="15">
        <v>0</v>
      </c>
      <c r="DY219" s="15">
        <v>0</v>
      </c>
      <c r="DZ219" s="15">
        <v>0</v>
      </c>
      <c r="EA219" s="15">
        <v>0</v>
      </c>
      <c r="EB219" s="15">
        <v>0</v>
      </c>
      <c r="EC219" s="15">
        <v>0</v>
      </c>
      <c r="ED219" s="15">
        <v>0</v>
      </c>
      <c r="EE219" s="15">
        <v>0</v>
      </c>
      <c r="EF219" s="15">
        <v>0</v>
      </c>
      <c r="EG219" s="15">
        <v>0</v>
      </c>
      <c r="EH219" s="15">
        <v>0</v>
      </c>
      <c r="EI219" s="15">
        <f>SUM(Table2[[#This Row],[Total Industrial Employees FY17]:[Total Other Employees FY17]])</f>
        <v>0</v>
      </c>
      <c r="EJ219" s="15">
        <f>SUM(Table2[[#This Row],[Number of Industrial Employees Earning More than Living Wage FY17]:[Number of Other Employees Earning More than Living Wage FY17]])</f>
        <v>0</v>
      </c>
      <c r="EK219" s="15">
        <v>0</v>
      </c>
    </row>
    <row r="220" spans="1:141" x14ac:dyDescent="0.2">
      <c r="A220" s="6">
        <v>94103</v>
      </c>
      <c r="B220" s="6" t="s">
        <v>1619</v>
      </c>
      <c r="C220" s="7" t="s">
        <v>1659</v>
      </c>
      <c r="D220" s="7" t="s">
        <v>12</v>
      </c>
      <c r="E220" s="33">
        <v>26</v>
      </c>
      <c r="F220" s="8" t="s">
        <v>2421</v>
      </c>
      <c r="G220" s="41" t="s">
        <v>1863</v>
      </c>
      <c r="H220" s="35">
        <v>26278</v>
      </c>
      <c r="I220" s="35">
        <v>45000</v>
      </c>
      <c r="J220" s="39" t="s">
        <v>3370</v>
      </c>
      <c r="K220" s="11" t="s">
        <v>2453</v>
      </c>
      <c r="L220" s="13" t="s">
        <v>3037</v>
      </c>
      <c r="M220" s="13" t="s">
        <v>3053</v>
      </c>
      <c r="N220" s="23">
        <v>5425000</v>
      </c>
      <c r="O220" s="6" t="s">
        <v>2458</v>
      </c>
      <c r="P220" s="15">
        <v>0</v>
      </c>
      <c r="Q220" s="15">
        <v>0</v>
      </c>
      <c r="R220" s="15">
        <v>30</v>
      </c>
      <c r="S220" s="15">
        <v>0</v>
      </c>
      <c r="T220" s="15">
        <v>0</v>
      </c>
      <c r="U220" s="15">
        <v>30</v>
      </c>
      <c r="V220" s="15">
        <v>30</v>
      </c>
      <c r="W220" s="15">
        <v>0</v>
      </c>
      <c r="X220" s="15">
        <v>0</v>
      </c>
      <c r="Y220" s="15">
        <v>28</v>
      </c>
      <c r="Z220" s="15">
        <v>3</v>
      </c>
      <c r="AA220" s="15">
        <v>70</v>
      </c>
      <c r="AB220" s="15">
        <v>0</v>
      </c>
      <c r="AC220" s="15">
        <v>0</v>
      </c>
      <c r="AD220" s="15">
        <v>0</v>
      </c>
      <c r="AE220" s="15">
        <v>0</v>
      </c>
      <c r="AF220" s="15">
        <v>70</v>
      </c>
      <c r="AG220" s="15" t="s">
        <v>1860</v>
      </c>
      <c r="AH220" s="15" t="s">
        <v>1861</v>
      </c>
      <c r="AI220" s="17">
        <v>66.557400000000001</v>
      </c>
      <c r="AJ220" s="17">
        <v>92.650599999999997</v>
      </c>
      <c r="AK220" s="17">
        <v>1101.1654000000001</v>
      </c>
      <c r="AL220" s="17">
        <f>SUM(Table2[[#This Row],[Company Direct Land Through FY17]:[Company Direct Land FY18 and After]])</f>
        <v>1193.816</v>
      </c>
      <c r="AM220" s="17">
        <v>88.327600000000004</v>
      </c>
      <c r="AN220" s="17">
        <v>138.86170000000001</v>
      </c>
      <c r="AO220" s="17">
        <v>1461.3472999999999</v>
      </c>
      <c r="AP220" s="18">
        <f>SUM(Table2[[#This Row],[Company Direct Building Through FY17]:[Company Direct Building FY18 and After]])</f>
        <v>1600.2089999999998</v>
      </c>
      <c r="AQ220" s="17">
        <v>0</v>
      </c>
      <c r="AR220" s="17">
        <v>81.900000000000006</v>
      </c>
      <c r="AS220" s="17">
        <v>0</v>
      </c>
      <c r="AT220" s="18">
        <f>SUM(Table2[[#This Row],[Mortgage Recording Tax Through FY17]:[Mortgage Recording Tax FY18 and After]])</f>
        <v>81.900000000000006</v>
      </c>
      <c r="AU220" s="17">
        <v>124.0095</v>
      </c>
      <c r="AV220" s="17">
        <v>116.7148</v>
      </c>
      <c r="AW220" s="17">
        <v>2051.6885000000002</v>
      </c>
      <c r="AX220" s="18">
        <f>SUM(Table2[[#This Row],[Pilot Savings Through FY17]:[Pilot Savings FY18 and After]])</f>
        <v>2168.4033000000004</v>
      </c>
      <c r="AY220" s="17">
        <v>0</v>
      </c>
      <c r="AZ220" s="17">
        <v>81.900000000000006</v>
      </c>
      <c r="BA220" s="17">
        <v>0</v>
      </c>
      <c r="BB220" s="18">
        <f>SUM(Table2[[#This Row],[Mortgage Recording Tax Exemption Through FY17]:[Mortgage Recording Tax Exemption FY18 and After]])</f>
        <v>81.900000000000006</v>
      </c>
      <c r="BC220" s="17">
        <v>43.491500000000002</v>
      </c>
      <c r="BD220" s="17">
        <v>86.644900000000007</v>
      </c>
      <c r="BE220" s="17">
        <v>719.55139999999994</v>
      </c>
      <c r="BF220" s="18">
        <f>SUM(Table2[[#This Row],[Indirect and Induced Land Through FY17]:[Indirect and Induced Land FY18 and After]])</f>
        <v>806.19629999999995</v>
      </c>
      <c r="BG220" s="17">
        <v>80.769900000000007</v>
      </c>
      <c r="BH220" s="17">
        <v>160.9119</v>
      </c>
      <c r="BI220" s="17">
        <v>1336.3055999999999</v>
      </c>
      <c r="BJ220" s="18">
        <f>SUM(Table2[[#This Row],[Indirect and Induced Building Through FY17]:[Indirect and Induced Building FY18 and After]])</f>
        <v>1497.2175</v>
      </c>
      <c r="BK220" s="17">
        <v>155.1369</v>
      </c>
      <c r="BL220" s="17">
        <v>362.35430000000002</v>
      </c>
      <c r="BM220" s="17">
        <v>2566.6812</v>
      </c>
      <c r="BN220" s="18">
        <f>SUM(Table2[[#This Row],[TOTAL Real Property Related Taxes Through FY17]:[TOTAL Real Property Related Taxes FY18 and After]])</f>
        <v>2929.0355</v>
      </c>
      <c r="BO220" s="17">
        <v>374.24759999999998</v>
      </c>
      <c r="BP220" s="17">
        <v>751.43039999999996</v>
      </c>
      <c r="BQ220" s="17">
        <v>6191.7790999999997</v>
      </c>
      <c r="BR220" s="18">
        <f>SUM(Table2[[#This Row],[Company Direct Through FY17]:[Company Direct FY18 and After]])</f>
        <v>6943.2094999999999</v>
      </c>
      <c r="BS220" s="17">
        <v>0</v>
      </c>
      <c r="BT220" s="17">
        <v>0</v>
      </c>
      <c r="BU220" s="17">
        <v>152.7115</v>
      </c>
      <c r="BV220" s="18">
        <f>SUM(Table2[[#This Row],[Sales Tax Exemption Through FY17]:[Sales Tax Exemption FY18 and After]])</f>
        <v>152.7115</v>
      </c>
      <c r="BW220" s="17">
        <v>0</v>
      </c>
      <c r="BX220" s="17">
        <v>0</v>
      </c>
      <c r="BY220" s="17">
        <v>0</v>
      </c>
      <c r="BZ220" s="17">
        <f>SUM(Table2[[#This Row],[Energy Tax Savings Through FY17]:[Energy Tax Savings FY18 and After]])</f>
        <v>0</v>
      </c>
      <c r="CA220" s="17">
        <v>0</v>
      </c>
      <c r="CB220" s="17">
        <v>0</v>
      </c>
      <c r="CC220" s="17">
        <v>0</v>
      </c>
      <c r="CD220" s="18">
        <f>SUM(Table2[[#This Row],[Tax Exempt Bond Savings Through FY17]:[Tax Exempt Bond Savings FY18 and After]])</f>
        <v>0</v>
      </c>
      <c r="CE220" s="17">
        <v>136.75129999999999</v>
      </c>
      <c r="CF220" s="17">
        <v>274.1825</v>
      </c>
      <c r="CG220" s="17">
        <v>2262.4962999999998</v>
      </c>
      <c r="CH220" s="18">
        <f>SUM(Table2[[#This Row],[Indirect and Induced Through FY17]:[Indirect and Induced FY18 and After]])</f>
        <v>2536.6787999999997</v>
      </c>
      <c r="CI220" s="17">
        <v>510.99889999999999</v>
      </c>
      <c r="CJ220" s="17">
        <v>1025.6129000000001</v>
      </c>
      <c r="CK220" s="17">
        <v>8301.5638999999992</v>
      </c>
      <c r="CL220" s="18">
        <f>SUM(Table2[[#This Row],[TOTAL Income Consumption Use Taxes Through FY17]:[TOTAL Income Consumption Use Taxes FY18 and After]])</f>
        <v>9327.1767999999993</v>
      </c>
      <c r="CM220" s="17">
        <v>124.0095</v>
      </c>
      <c r="CN220" s="17">
        <v>198.6148</v>
      </c>
      <c r="CO220" s="17">
        <v>2204.4</v>
      </c>
      <c r="CP220" s="18">
        <f>SUM(Table2[[#This Row],[Assistance Provided Through FY17]:[Assistance Provided FY18 and After]])</f>
        <v>2403.0147999999999</v>
      </c>
      <c r="CQ220" s="17">
        <v>0</v>
      </c>
      <c r="CR220" s="17">
        <v>0</v>
      </c>
      <c r="CS220" s="17">
        <v>0</v>
      </c>
      <c r="CT220" s="18">
        <f>SUM(Table2[[#This Row],[Recapture Cancellation Reduction Amount Through FY17]:[Recapture Cancellation Reduction Amount FY18 and After]])</f>
        <v>0</v>
      </c>
      <c r="CU220" s="17">
        <v>0</v>
      </c>
      <c r="CV220" s="17">
        <v>0</v>
      </c>
      <c r="CW220" s="17">
        <v>0</v>
      </c>
      <c r="CX220" s="18">
        <f>SUM(Table2[[#This Row],[Penalty Paid Through FY17]:[Penalty Paid FY18 and After]])</f>
        <v>0</v>
      </c>
      <c r="CY220" s="17">
        <v>124.0095</v>
      </c>
      <c r="CZ220" s="17">
        <v>198.6148</v>
      </c>
      <c r="DA220" s="17">
        <v>2204.4</v>
      </c>
      <c r="DB220" s="18">
        <f>SUM(Table2[[#This Row],[TOTAL Assistance Net of Recapture Penalties Through FY17]:[TOTAL Assistance Net of Recapture Penalties FY18 and After]])</f>
        <v>2403.0147999999999</v>
      </c>
      <c r="DC220" s="17">
        <v>529.13260000000002</v>
      </c>
      <c r="DD220" s="17">
        <v>1064.8426999999999</v>
      </c>
      <c r="DE220" s="17">
        <v>8754.2918000000009</v>
      </c>
      <c r="DF220" s="18">
        <f>SUM(Table2[[#This Row],[Company Direct Tax Revenue Before Assistance Through FY17]:[Company Direct Tax Revenue Before Assistance FY18 and After]])</f>
        <v>9819.1345000000001</v>
      </c>
      <c r="DG220" s="17">
        <v>261.0127</v>
      </c>
      <c r="DH220" s="17">
        <v>521.73929999999996</v>
      </c>
      <c r="DI220" s="17">
        <v>4318.3532999999998</v>
      </c>
      <c r="DJ220" s="18">
        <f>SUM(Table2[[#This Row],[Indirect and Induced Tax Revenues Through FY17]:[Indirect and Induced Tax Revenues FY18 and After]])</f>
        <v>4840.0925999999999</v>
      </c>
      <c r="DK220" s="17">
        <v>790.14530000000002</v>
      </c>
      <c r="DL220" s="17">
        <v>1586.5820000000001</v>
      </c>
      <c r="DM220" s="17">
        <v>13072.6451</v>
      </c>
      <c r="DN220" s="17">
        <f>SUM(Table2[[#This Row],[TOTAL Tax Revenues Before Assistance Through FY17]:[TOTAL Tax Revenues Before Assistance FY18 and After]])</f>
        <v>14659.2271</v>
      </c>
      <c r="DO220" s="17">
        <v>666.13580000000002</v>
      </c>
      <c r="DP220" s="17">
        <v>1387.9672</v>
      </c>
      <c r="DQ220" s="17">
        <v>10868.2451</v>
      </c>
      <c r="DR220" s="20">
        <f>SUM(Table2[[#This Row],[TOTAL Tax Revenues Net of Assistance Recapture and Penalty Through FY17]:[TOTAL Tax Revenues Net of Assistance Recapture and Penalty FY18 and After]])</f>
        <v>12256.212299999999</v>
      </c>
      <c r="DS220" s="20">
        <v>0</v>
      </c>
      <c r="DT220" s="20">
        <v>0</v>
      </c>
      <c r="DU220" s="20">
        <v>0</v>
      </c>
      <c r="DV220" s="20">
        <v>0</v>
      </c>
      <c r="DW220" s="15">
        <v>9</v>
      </c>
      <c r="DX220" s="15">
        <v>0</v>
      </c>
      <c r="DY220" s="15">
        <v>0</v>
      </c>
      <c r="DZ220" s="15">
        <v>21</v>
      </c>
      <c r="EA220" s="15">
        <v>9</v>
      </c>
      <c r="EB220" s="15">
        <v>0</v>
      </c>
      <c r="EC220" s="15">
        <v>0</v>
      </c>
      <c r="ED220" s="15">
        <v>21</v>
      </c>
      <c r="EE220" s="15">
        <v>100</v>
      </c>
      <c r="EF220" s="15">
        <v>0</v>
      </c>
      <c r="EG220" s="15">
        <v>0</v>
      </c>
      <c r="EH220" s="15">
        <v>100</v>
      </c>
      <c r="EI220" s="15">
        <f>SUM(Table2[[#This Row],[Total Industrial Employees FY17]:[Total Other Employees FY17]])</f>
        <v>30</v>
      </c>
      <c r="EJ220" s="15">
        <f>SUM(Table2[[#This Row],[Number of Industrial Employees Earning More than Living Wage FY17]:[Number of Other Employees Earning More than Living Wage FY17]])</f>
        <v>30</v>
      </c>
      <c r="EK220" s="15">
        <v>100</v>
      </c>
    </row>
    <row r="221" spans="1:141" ht="25.5" x14ac:dyDescent="0.2">
      <c r="A221" s="6">
        <v>92232</v>
      </c>
      <c r="B221" s="6" t="s">
        <v>39</v>
      </c>
      <c r="C221" s="7" t="s">
        <v>40</v>
      </c>
      <c r="D221" s="7" t="s">
        <v>6</v>
      </c>
      <c r="E221" s="33">
        <v>17</v>
      </c>
      <c r="F221" s="8" t="s">
        <v>1880</v>
      </c>
      <c r="G221" s="41" t="s">
        <v>1890</v>
      </c>
      <c r="H221" s="35">
        <v>309000</v>
      </c>
      <c r="I221" s="35">
        <v>290000</v>
      </c>
      <c r="J221" s="39" t="s">
        <v>3186</v>
      </c>
      <c r="K221" s="11" t="s">
        <v>2477</v>
      </c>
      <c r="L221" s="13" t="s">
        <v>2486</v>
      </c>
      <c r="M221" s="13" t="s">
        <v>2470</v>
      </c>
      <c r="N221" s="23">
        <v>6400000</v>
      </c>
      <c r="O221" s="6" t="s">
        <v>2487</v>
      </c>
      <c r="P221" s="15">
        <v>0</v>
      </c>
      <c r="Q221" s="15">
        <v>0</v>
      </c>
      <c r="R221" s="15">
        <v>638</v>
      </c>
      <c r="S221" s="15">
        <v>0</v>
      </c>
      <c r="T221" s="15">
        <v>0</v>
      </c>
      <c r="U221" s="15">
        <v>638</v>
      </c>
      <c r="V221" s="15">
        <v>638</v>
      </c>
      <c r="W221" s="15">
        <v>0</v>
      </c>
      <c r="X221" s="15">
        <v>0</v>
      </c>
      <c r="Y221" s="15">
        <v>0</v>
      </c>
      <c r="Z221" s="15">
        <v>40</v>
      </c>
      <c r="AA221" s="15">
        <v>93</v>
      </c>
      <c r="AB221" s="15">
        <v>73</v>
      </c>
      <c r="AC221" s="15">
        <v>14</v>
      </c>
      <c r="AD221" s="15">
        <v>5</v>
      </c>
      <c r="AE221" s="15">
        <v>3</v>
      </c>
      <c r="AF221" s="15">
        <v>93</v>
      </c>
      <c r="AG221" s="15" t="s">
        <v>1860</v>
      </c>
      <c r="AH221" s="15" t="s">
        <v>1861</v>
      </c>
      <c r="AI221" s="17">
        <v>89.406300000000002</v>
      </c>
      <c r="AJ221" s="17">
        <v>1518.3224</v>
      </c>
      <c r="AK221" s="17">
        <v>139.46090000000001</v>
      </c>
      <c r="AL221" s="17">
        <f>SUM(Table2[[#This Row],[Company Direct Land Through FY17]:[Company Direct Land FY18 and After]])</f>
        <v>1657.7833000000001</v>
      </c>
      <c r="AM221" s="17">
        <v>530.68029999999999</v>
      </c>
      <c r="AN221" s="17">
        <v>2524.6817999999998</v>
      </c>
      <c r="AO221" s="17">
        <v>827.78579999999999</v>
      </c>
      <c r="AP221" s="18">
        <f>SUM(Table2[[#This Row],[Company Direct Building Through FY17]:[Company Direct Building FY18 and After]])</f>
        <v>3352.4675999999999</v>
      </c>
      <c r="AQ221" s="17">
        <v>0</v>
      </c>
      <c r="AR221" s="17">
        <v>112.288</v>
      </c>
      <c r="AS221" s="17">
        <v>0</v>
      </c>
      <c r="AT221" s="18">
        <f>SUM(Table2[[#This Row],[Mortgage Recording Tax Through FY17]:[Mortgage Recording Tax FY18 and After]])</f>
        <v>112.288</v>
      </c>
      <c r="AU221" s="17">
        <v>523.0385</v>
      </c>
      <c r="AV221" s="17">
        <v>1891.3325</v>
      </c>
      <c r="AW221" s="17">
        <v>815.86569999999995</v>
      </c>
      <c r="AX221" s="18">
        <f>SUM(Table2[[#This Row],[Pilot Savings Through FY17]:[Pilot Savings FY18 and After]])</f>
        <v>2707.1981999999998</v>
      </c>
      <c r="AY221" s="17">
        <v>0</v>
      </c>
      <c r="AZ221" s="17">
        <v>112.288</v>
      </c>
      <c r="BA221" s="17">
        <v>0</v>
      </c>
      <c r="BB221" s="18">
        <f>SUM(Table2[[#This Row],[Mortgage Recording Tax Exemption Through FY17]:[Mortgage Recording Tax Exemption FY18 and After]])</f>
        <v>112.288</v>
      </c>
      <c r="BC221" s="17">
        <v>965.48590000000002</v>
      </c>
      <c r="BD221" s="17">
        <v>4655.2995000000001</v>
      </c>
      <c r="BE221" s="17">
        <v>1506.0205000000001</v>
      </c>
      <c r="BF221" s="18">
        <f>SUM(Table2[[#This Row],[Indirect and Induced Land Through FY17]:[Indirect and Induced Land FY18 and After]])</f>
        <v>6161.32</v>
      </c>
      <c r="BG221" s="17">
        <v>1793.0453</v>
      </c>
      <c r="BH221" s="17">
        <v>8645.5563000000002</v>
      </c>
      <c r="BI221" s="17">
        <v>2796.8953999999999</v>
      </c>
      <c r="BJ221" s="18">
        <f>SUM(Table2[[#This Row],[Indirect and Induced Building Through FY17]:[Indirect and Induced Building FY18 and After]])</f>
        <v>11442.4517</v>
      </c>
      <c r="BK221" s="17">
        <v>2855.5792999999999</v>
      </c>
      <c r="BL221" s="17">
        <v>15452.5275</v>
      </c>
      <c r="BM221" s="17">
        <v>4454.2969000000003</v>
      </c>
      <c r="BN221" s="18">
        <f>SUM(Table2[[#This Row],[TOTAL Real Property Related Taxes Through FY17]:[TOTAL Real Property Related Taxes FY18 and After]])</f>
        <v>19906.824400000001</v>
      </c>
      <c r="BO221" s="17">
        <v>9253.6193999999996</v>
      </c>
      <c r="BP221" s="17">
        <v>42716.342600000004</v>
      </c>
      <c r="BQ221" s="17">
        <v>14434.329299999999</v>
      </c>
      <c r="BR221" s="18">
        <f>SUM(Table2[[#This Row],[Company Direct Through FY17]:[Company Direct FY18 and After]])</f>
        <v>57150.671900000001</v>
      </c>
      <c r="BS221" s="17">
        <v>0</v>
      </c>
      <c r="BT221" s="17">
        <v>0</v>
      </c>
      <c r="BU221" s="17">
        <v>0</v>
      </c>
      <c r="BV221" s="18">
        <f>SUM(Table2[[#This Row],[Sales Tax Exemption Through FY17]:[Sales Tax Exemption FY18 and After]])</f>
        <v>0</v>
      </c>
      <c r="BW221" s="17">
        <v>0</v>
      </c>
      <c r="BX221" s="17">
        <v>13.1928</v>
      </c>
      <c r="BY221" s="17">
        <v>0</v>
      </c>
      <c r="BZ221" s="17">
        <f>SUM(Table2[[#This Row],[Energy Tax Savings Through FY17]:[Energy Tax Savings FY18 and After]])</f>
        <v>13.1928</v>
      </c>
      <c r="CA221" s="17">
        <v>0.14369999999999999</v>
      </c>
      <c r="CB221" s="17">
        <v>12.8154</v>
      </c>
      <c r="CC221" s="17">
        <v>0.19689999999999999</v>
      </c>
      <c r="CD221" s="18">
        <f>SUM(Table2[[#This Row],[Tax Exempt Bond Savings Through FY17]:[Tax Exempt Bond Savings FY18 and After]])</f>
        <v>13.0123</v>
      </c>
      <c r="CE221" s="17">
        <v>3047.0149999999999</v>
      </c>
      <c r="CF221" s="17">
        <v>16691.415300000001</v>
      </c>
      <c r="CG221" s="17">
        <v>4752.9096</v>
      </c>
      <c r="CH221" s="18">
        <f>SUM(Table2[[#This Row],[Indirect and Induced Through FY17]:[Indirect and Induced FY18 and After]])</f>
        <v>21444.3249</v>
      </c>
      <c r="CI221" s="17">
        <v>12300.4907</v>
      </c>
      <c r="CJ221" s="17">
        <v>59381.7497</v>
      </c>
      <c r="CK221" s="17">
        <v>19187.042000000001</v>
      </c>
      <c r="CL221" s="18">
        <f>SUM(Table2[[#This Row],[TOTAL Income Consumption Use Taxes Through FY17]:[TOTAL Income Consumption Use Taxes FY18 and After]])</f>
        <v>78568.791700000002</v>
      </c>
      <c r="CM221" s="17">
        <v>523.18219999999997</v>
      </c>
      <c r="CN221" s="17">
        <v>2029.6287</v>
      </c>
      <c r="CO221" s="17">
        <v>816.06259999999997</v>
      </c>
      <c r="CP221" s="18">
        <f>SUM(Table2[[#This Row],[Assistance Provided Through FY17]:[Assistance Provided FY18 and After]])</f>
        <v>2845.6913</v>
      </c>
      <c r="CQ221" s="17">
        <v>0</v>
      </c>
      <c r="CR221" s="17">
        <v>0</v>
      </c>
      <c r="CS221" s="17">
        <v>0</v>
      </c>
      <c r="CT221" s="18">
        <f>SUM(Table2[[#This Row],[Recapture Cancellation Reduction Amount Through FY17]:[Recapture Cancellation Reduction Amount FY18 and After]])</f>
        <v>0</v>
      </c>
      <c r="CU221" s="17">
        <v>0</v>
      </c>
      <c r="CV221" s="17">
        <v>0</v>
      </c>
      <c r="CW221" s="17">
        <v>0</v>
      </c>
      <c r="CX221" s="18">
        <f>SUM(Table2[[#This Row],[Penalty Paid Through FY17]:[Penalty Paid FY18 and After]])</f>
        <v>0</v>
      </c>
      <c r="CY221" s="17">
        <v>523.18219999999997</v>
      </c>
      <c r="CZ221" s="17">
        <v>2029.6287</v>
      </c>
      <c r="DA221" s="17">
        <v>816.06259999999997</v>
      </c>
      <c r="DB221" s="18">
        <f>SUM(Table2[[#This Row],[TOTAL Assistance Net of Recapture Penalties Through FY17]:[TOTAL Assistance Net of Recapture Penalties FY18 and After]])</f>
        <v>2845.6913</v>
      </c>
      <c r="DC221" s="17">
        <v>9873.7060000000001</v>
      </c>
      <c r="DD221" s="17">
        <v>46871.6348</v>
      </c>
      <c r="DE221" s="17">
        <v>15401.575999999999</v>
      </c>
      <c r="DF221" s="18">
        <f>SUM(Table2[[#This Row],[Company Direct Tax Revenue Before Assistance Through FY17]:[Company Direct Tax Revenue Before Assistance FY18 and After]])</f>
        <v>62273.210800000001</v>
      </c>
      <c r="DG221" s="17">
        <v>5805.5461999999998</v>
      </c>
      <c r="DH221" s="17">
        <v>29992.271100000002</v>
      </c>
      <c r="DI221" s="17">
        <v>9055.8255000000008</v>
      </c>
      <c r="DJ221" s="18">
        <f>SUM(Table2[[#This Row],[Indirect and Induced Tax Revenues Through FY17]:[Indirect and Induced Tax Revenues FY18 and After]])</f>
        <v>39048.096600000004</v>
      </c>
      <c r="DK221" s="17">
        <v>15679.252200000001</v>
      </c>
      <c r="DL221" s="17">
        <v>76863.905899999998</v>
      </c>
      <c r="DM221" s="17">
        <v>24457.4015</v>
      </c>
      <c r="DN221" s="17">
        <f>SUM(Table2[[#This Row],[TOTAL Tax Revenues Before Assistance Through FY17]:[TOTAL Tax Revenues Before Assistance FY18 and After]])</f>
        <v>101321.30739999999</v>
      </c>
      <c r="DO221" s="17">
        <v>15156.07</v>
      </c>
      <c r="DP221" s="17">
        <v>74834.277199999997</v>
      </c>
      <c r="DQ221" s="17">
        <v>23641.338899999999</v>
      </c>
      <c r="DR221" s="20">
        <f>SUM(Table2[[#This Row],[TOTAL Tax Revenues Net of Assistance Recapture and Penalty Through FY17]:[TOTAL Tax Revenues Net of Assistance Recapture and Penalty FY18 and After]])</f>
        <v>98475.616099999999</v>
      </c>
      <c r="DS221" s="20">
        <v>0</v>
      </c>
      <c r="DT221" s="20">
        <v>0</v>
      </c>
      <c r="DU221" s="20">
        <v>0</v>
      </c>
      <c r="DV221" s="20">
        <v>0</v>
      </c>
      <c r="DW221" s="15">
        <v>578</v>
      </c>
      <c r="DX221" s="15">
        <v>0</v>
      </c>
      <c r="DY221" s="15">
        <v>0</v>
      </c>
      <c r="DZ221" s="15">
        <v>60</v>
      </c>
      <c r="EA221" s="15">
        <v>578</v>
      </c>
      <c r="EB221" s="15">
        <v>0</v>
      </c>
      <c r="EC221" s="15">
        <v>0</v>
      </c>
      <c r="ED221" s="15">
        <v>60</v>
      </c>
      <c r="EE221" s="15">
        <v>100</v>
      </c>
      <c r="EF221" s="15">
        <v>0</v>
      </c>
      <c r="EG221" s="15">
        <v>0</v>
      </c>
      <c r="EH221" s="15">
        <v>100</v>
      </c>
      <c r="EI221" s="15">
        <f>SUM(Table2[[#This Row],[Total Industrial Employees FY17]:[Total Other Employees FY17]])</f>
        <v>638</v>
      </c>
      <c r="EJ221" s="15">
        <f>SUM(Table2[[#This Row],[Number of Industrial Employees Earning More than Living Wage FY17]:[Number of Other Employees Earning More than Living Wage FY17]])</f>
        <v>638</v>
      </c>
      <c r="EK221" s="15">
        <v>100</v>
      </c>
    </row>
    <row r="222" spans="1:141" x14ac:dyDescent="0.2">
      <c r="A222" s="6">
        <v>93975</v>
      </c>
      <c r="B222" s="6" t="s">
        <v>737</v>
      </c>
      <c r="C222" s="7" t="s">
        <v>738</v>
      </c>
      <c r="D222" s="7" t="s">
        <v>9</v>
      </c>
      <c r="E222" s="33">
        <v>42</v>
      </c>
      <c r="F222" s="8" t="s">
        <v>2349</v>
      </c>
      <c r="G222" s="41" t="s">
        <v>2350</v>
      </c>
      <c r="H222" s="35">
        <v>51012</v>
      </c>
      <c r="I222" s="35">
        <v>89730</v>
      </c>
      <c r="J222" s="39" t="s">
        <v>3325</v>
      </c>
      <c r="K222" s="11" t="s">
        <v>2833</v>
      </c>
      <c r="L222" s="13" t="s">
        <v>3007</v>
      </c>
      <c r="M222" s="13" t="s">
        <v>2955</v>
      </c>
      <c r="N222" s="23">
        <v>12500000</v>
      </c>
      <c r="O222" s="6" t="s">
        <v>2458</v>
      </c>
      <c r="P222" s="15">
        <v>321</v>
      </c>
      <c r="Q222" s="15">
        <v>0</v>
      </c>
      <c r="R222" s="15">
        <v>72</v>
      </c>
      <c r="S222" s="15">
        <v>0</v>
      </c>
      <c r="T222" s="15">
        <v>0</v>
      </c>
      <c r="U222" s="15">
        <v>393</v>
      </c>
      <c r="V222" s="15">
        <v>232</v>
      </c>
      <c r="W222" s="15">
        <v>0</v>
      </c>
      <c r="X222" s="15">
        <v>0</v>
      </c>
      <c r="Y222" s="15">
        <v>0</v>
      </c>
      <c r="Z222" s="15">
        <v>232</v>
      </c>
      <c r="AA222" s="15">
        <v>99</v>
      </c>
      <c r="AB222" s="15">
        <v>82</v>
      </c>
      <c r="AC222" s="15">
        <v>7</v>
      </c>
      <c r="AD222" s="15">
        <v>3</v>
      </c>
      <c r="AE222" s="15">
        <v>7</v>
      </c>
      <c r="AF222" s="15">
        <v>99</v>
      </c>
      <c r="AG222" s="15" t="s">
        <v>1860</v>
      </c>
      <c r="AH222" s="15" t="s">
        <v>1860</v>
      </c>
      <c r="AI222" s="17">
        <v>136.43389999999999</v>
      </c>
      <c r="AJ222" s="17">
        <v>346.47300000000001</v>
      </c>
      <c r="AK222" s="17">
        <v>1938.8777</v>
      </c>
      <c r="AL222" s="17">
        <f>SUM(Table2[[#This Row],[Company Direct Land Through FY17]:[Company Direct Land FY18 and After]])</f>
        <v>2285.3507</v>
      </c>
      <c r="AM222" s="17">
        <v>481.67630000000003</v>
      </c>
      <c r="AN222" s="17">
        <v>833.78459999999995</v>
      </c>
      <c r="AO222" s="17">
        <v>6845.1580000000004</v>
      </c>
      <c r="AP222" s="18">
        <f>SUM(Table2[[#This Row],[Company Direct Building Through FY17]:[Company Direct Building FY18 and After]])</f>
        <v>7678.9426000000003</v>
      </c>
      <c r="AQ222" s="17">
        <v>0</v>
      </c>
      <c r="AR222" s="17">
        <v>175.81200000000001</v>
      </c>
      <c r="AS222" s="17">
        <v>0</v>
      </c>
      <c r="AT222" s="18">
        <f>SUM(Table2[[#This Row],[Mortgage Recording Tax Through FY17]:[Mortgage Recording Tax FY18 and After]])</f>
        <v>175.81200000000001</v>
      </c>
      <c r="AU222" s="17">
        <v>596.22199999999998</v>
      </c>
      <c r="AV222" s="17">
        <v>1015.0123</v>
      </c>
      <c r="AW222" s="17">
        <v>8472.9824000000008</v>
      </c>
      <c r="AX222" s="18">
        <f>SUM(Table2[[#This Row],[Pilot Savings Through FY17]:[Pilot Savings FY18 and After]])</f>
        <v>9487.9947000000011</v>
      </c>
      <c r="AY222" s="17">
        <v>0</v>
      </c>
      <c r="AZ222" s="17">
        <v>175.81200000000001</v>
      </c>
      <c r="BA222" s="17">
        <v>0</v>
      </c>
      <c r="BB222" s="18">
        <f>SUM(Table2[[#This Row],[Mortgage Recording Tax Exemption Through FY17]:[Mortgage Recording Tax Exemption FY18 and After]])</f>
        <v>175.81200000000001</v>
      </c>
      <c r="BC222" s="17">
        <v>106.96250000000001</v>
      </c>
      <c r="BD222" s="17">
        <v>269.08479999999997</v>
      </c>
      <c r="BE222" s="17">
        <v>1520.0565999999999</v>
      </c>
      <c r="BF222" s="18">
        <f>SUM(Table2[[#This Row],[Indirect and Induced Land Through FY17]:[Indirect and Induced Land FY18 and After]])</f>
        <v>1789.1414</v>
      </c>
      <c r="BG222" s="17">
        <v>198.6446</v>
      </c>
      <c r="BH222" s="17">
        <v>499.72890000000001</v>
      </c>
      <c r="BI222" s="17">
        <v>2822.9627</v>
      </c>
      <c r="BJ222" s="18">
        <f>SUM(Table2[[#This Row],[Indirect and Induced Building Through FY17]:[Indirect and Induced Building FY18 and After]])</f>
        <v>3322.6916000000001</v>
      </c>
      <c r="BK222" s="17">
        <v>327.49529999999999</v>
      </c>
      <c r="BL222" s="17">
        <v>934.05899999999997</v>
      </c>
      <c r="BM222" s="17">
        <v>4654.0726000000004</v>
      </c>
      <c r="BN222" s="18">
        <f>SUM(Table2[[#This Row],[TOTAL Real Property Related Taxes Through FY17]:[TOTAL Real Property Related Taxes FY18 and After]])</f>
        <v>5588.1316000000006</v>
      </c>
      <c r="BO222" s="17">
        <v>615.86850000000004</v>
      </c>
      <c r="BP222" s="17">
        <v>1575.8975</v>
      </c>
      <c r="BQ222" s="17">
        <v>8752.1816999999992</v>
      </c>
      <c r="BR222" s="18">
        <f>SUM(Table2[[#This Row],[Company Direct Through FY17]:[Company Direct FY18 and After]])</f>
        <v>10328.0792</v>
      </c>
      <c r="BS222" s="17">
        <v>0</v>
      </c>
      <c r="BT222" s="17">
        <v>0</v>
      </c>
      <c r="BU222" s="17">
        <v>0</v>
      </c>
      <c r="BV222" s="18">
        <f>SUM(Table2[[#This Row],[Sales Tax Exemption Through FY17]:[Sales Tax Exemption FY18 and After]])</f>
        <v>0</v>
      </c>
      <c r="BW222" s="17">
        <v>0</v>
      </c>
      <c r="BX222" s="17">
        <v>0</v>
      </c>
      <c r="BY222" s="17">
        <v>0</v>
      </c>
      <c r="BZ222" s="17">
        <f>SUM(Table2[[#This Row],[Energy Tax Savings Through FY17]:[Energy Tax Savings FY18 and After]])</f>
        <v>0</v>
      </c>
      <c r="CA222" s="17">
        <v>0</v>
      </c>
      <c r="CB222" s="17">
        <v>0</v>
      </c>
      <c r="CC222" s="17">
        <v>0</v>
      </c>
      <c r="CD222" s="18">
        <f>SUM(Table2[[#This Row],[Tax Exempt Bond Savings Through FY17]:[Tax Exempt Bond Savings FY18 and After]])</f>
        <v>0</v>
      </c>
      <c r="CE222" s="17">
        <v>366.14640000000003</v>
      </c>
      <c r="CF222" s="17">
        <v>932.327</v>
      </c>
      <c r="CG222" s="17">
        <v>5203.3522000000003</v>
      </c>
      <c r="CH222" s="18">
        <f>SUM(Table2[[#This Row],[Indirect and Induced Through FY17]:[Indirect and Induced FY18 and After]])</f>
        <v>6135.6792000000005</v>
      </c>
      <c r="CI222" s="17">
        <v>982.01490000000001</v>
      </c>
      <c r="CJ222" s="17">
        <v>2508.2244999999998</v>
      </c>
      <c r="CK222" s="17">
        <v>13955.5339</v>
      </c>
      <c r="CL222" s="18">
        <f>SUM(Table2[[#This Row],[TOTAL Income Consumption Use Taxes Through FY17]:[TOTAL Income Consumption Use Taxes FY18 and After]])</f>
        <v>16463.758399999999</v>
      </c>
      <c r="CM222" s="17">
        <v>596.22199999999998</v>
      </c>
      <c r="CN222" s="17">
        <v>1190.8243</v>
      </c>
      <c r="CO222" s="17">
        <v>8472.9824000000008</v>
      </c>
      <c r="CP222" s="18">
        <f>SUM(Table2[[#This Row],[Assistance Provided Through FY17]:[Assistance Provided FY18 and After]])</f>
        <v>9663.806700000001</v>
      </c>
      <c r="CQ222" s="17">
        <v>0</v>
      </c>
      <c r="CR222" s="17">
        <v>0</v>
      </c>
      <c r="CS222" s="17">
        <v>0</v>
      </c>
      <c r="CT222" s="18">
        <f>SUM(Table2[[#This Row],[Recapture Cancellation Reduction Amount Through FY17]:[Recapture Cancellation Reduction Amount FY18 and After]])</f>
        <v>0</v>
      </c>
      <c r="CU222" s="17">
        <v>0</v>
      </c>
      <c r="CV222" s="17">
        <v>0</v>
      </c>
      <c r="CW222" s="17">
        <v>0</v>
      </c>
      <c r="CX222" s="18">
        <f>SUM(Table2[[#This Row],[Penalty Paid Through FY17]:[Penalty Paid FY18 and After]])</f>
        <v>0</v>
      </c>
      <c r="CY222" s="17">
        <v>596.22199999999998</v>
      </c>
      <c r="CZ222" s="17">
        <v>1190.8243</v>
      </c>
      <c r="DA222" s="17">
        <v>8472.9824000000008</v>
      </c>
      <c r="DB222" s="18">
        <f>SUM(Table2[[#This Row],[TOTAL Assistance Net of Recapture Penalties Through FY17]:[TOTAL Assistance Net of Recapture Penalties FY18 and After]])</f>
        <v>9663.806700000001</v>
      </c>
      <c r="DC222" s="17">
        <v>1233.9786999999999</v>
      </c>
      <c r="DD222" s="17">
        <v>2931.9670999999998</v>
      </c>
      <c r="DE222" s="17">
        <v>17536.217400000001</v>
      </c>
      <c r="DF222" s="18">
        <f>SUM(Table2[[#This Row],[Company Direct Tax Revenue Before Assistance Through FY17]:[Company Direct Tax Revenue Before Assistance FY18 and After]])</f>
        <v>20468.184500000003</v>
      </c>
      <c r="DG222" s="17">
        <v>671.75350000000003</v>
      </c>
      <c r="DH222" s="17">
        <v>1701.1406999999999</v>
      </c>
      <c r="DI222" s="17">
        <v>9546.3714999999993</v>
      </c>
      <c r="DJ222" s="18">
        <f>SUM(Table2[[#This Row],[Indirect and Induced Tax Revenues Through FY17]:[Indirect and Induced Tax Revenues FY18 and After]])</f>
        <v>11247.512199999999</v>
      </c>
      <c r="DK222" s="17">
        <v>1905.7321999999999</v>
      </c>
      <c r="DL222" s="17">
        <v>4633.1077999999998</v>
      </c>
      <c r="DM222" s="17">
        <v>27082.588899999999</v>
      </c>
      <c r="DN222" s="17">
        <f>SUM(Table2[[#This Row],[TOTAL Tax Revenues Before Assistance Through FY17]:[TOTAL Tax Revenues Before Assistance FY18 and After]])</f>
        <v>31715.6967</v>
      </c>
      <c r="DO222" s="17">
        <v>1309.5101999999999</v>
      </c>
      <c r="DP222" s="17">
        <v>3442.2835</v>
      </c>
      <c r="DQ222" s="17">
        <v>18609.606500000002</v>
      </c>
      <c r="DR222" s="20">
        <f>SUM(Table2[[#This Row],[TOTAL Tax Revenues Net of Assistance Recapture and Penalty Through FY17]:[TOTAL Tax Revenues Net of Assistance Recapture and Penalty FY18 and After]])</f>
        <v>22051.890000000003</v>
      </c>
      <c r="DS222" s="20">
        <v>0</v>
      </c>
      <c r="DT222" s="20">
        <v>0</v>
      </c>
      <c r="DU222" s="20">
        <v>0</v>
      </c>
      <c r="DV222" s="20">
        <v>0</v>
      </c>
      <c r="DW222" s="15">
        <v>0</v>
      </c>
      <c r="DX222" s="15">
        <v>0</v>
      </c>
      <c r="DY222" s="15">
        <v>393</v>
      </c>
      <c r="DZ222" s="15">
        <v>0</v>
      </c>
      <c r="EA222" s="15">
        <v>0</v>
      </c>
      <c r="EB222" s="15">
        <v>0</v>
      </c>
      <c r="EC222" s="15">
        <v>393</v>
      </c>
      <c r="ED222" s="15">
        <v>0</v>
      </c>
      <c r="EE222" s="15">
        <v>0</v>
      </c>
      <c r="EF222" s="15">
        <v>0</v>
      </c>
      <c r="EG222" s="15">
        <v>100</v>
      </c>
      <c r="EH222" s="15">
        <v>0</v>
      </c>
      <c r="EI222" s="15">
        <f>SUM(Table2[[#This Row],[Total Industrial Employees FY17]:[Total Other Employees FY17]])</f>
        <v>393</v>
      </c>
      <c r="EJ222" s="15">
        <f>SUM(Table2[[#This Row],[Number of Industrial Employees Earning More than Living Wage FY17]:[Number of Other Employees Earning More than Living Wage FY17]])</f>
        <v>393</v>
      </c>
      <c r="EK222" s="15">
        <v>100</v>
      </c>
    </row>
    <row r="223" spans="1:141" x14ac:dyDescent="0.2">
      <c r="A223" s="6">
        <v>92633</v>
      </c>
      <c r="B223" s="6" t="s">
        <v>1003</v>
      </c>
      <c r="C223" s="7" t="s">
        <v>249</v>
      </c>
      <c r="D223" s="7" t="s">
        <v>12</v>
      </c>
      <c r="E223" s="33">
        <v>28</v>
      </c>
      <c r="F223" s="8" t="s">
        <v>1992</v>
      </c>
      <c r="G223" s="41" t="s">
        <v>1983</v>
      </c>
      <c r="H223" s="35">
        <v>3100</v>
      </c>
      <c r="I223" s="35">
        <v>2254</v>
      </c>
      <c r="J223" s="39" t="s">
        <v>3219</v>
      </c>
      <c r="K223" s="11" t="s">
        <v>2501</v>
      </c>
      <c r="L223" s="13" t="s">
        <v>2570</v>
      </c>
      <c r="M223" s="13" t="s">
        <v>2576</v>
      </c>
      <c r="N223" s="23">
        <v>672300</v>
      </c>
      <c r="O223" s="6" t="s">
        <v>2518</v>
      </c>
      <c r="P223" s="15">
        <v>4</v>
      </c>
      <c r="Q223" s="15">
        <v>3</v>
      </c>
      <c r="R223" s="15">
        <v>8</v>
      </c>
      <c r="S223" s="15">
        <v>0</v>
      </c>
      <c r="T223" s="15">
        <v>0</v>
      </c>
      <c r="U223" s="15">
        <v>15</v>
      </c>
      <c r="V223" s="15">
        <v>11</v>
      </c>
      <c r="W223" s="15">
        <v>0</v>
      </c>
      <c r="X223" s="15">
        <v>0</v>
      </c>
      <c r="Y223" s="15">
        <v>15</v>
      </c>
      <c r="Z223" s="15">
        <v>0</v>
      </c>
      <c r="AA223" s="15">
        <v>93</v>
      </c>
      <c r="AB223" s="15">
        <v>0</v>
      </c>
      <c r="AC223" s="15">
        <v>0</v>
      </c>
      <c r="AD223" s="15">
        <v>0</v>
      </c>
      <c r="AE223" s="15">
        <v>0</v>
      </c>
      <c r="AF223" s="15">
        <v>93</v>
      </c>
      <c r="AG223" s="15" t="s">
        <v>1860</v>
      </c>
      <c r="AH223" s="15" t="s">
        <v>1861</v>
      </c>
      <c r="AI223" s="17">
        <v>0</v>
      </c>
      <c r="AJ223" s="17">
        <v>0</v>
      </c>
      <c r="AK223" s="17">
        <v>0</v>
      </c>
      <c r="AL223" s="17">
        <f>SUM(Table2[[#This Row],[Company Direct Land Through FY17]:[Company Direct Land FY18 and After]])</f>
        <v>0</v>
      </c>
      <c r="AM223" s="17">
        <v>0</v>
      </c>
      <c r="AN223" s="17">
        <v>0</v>
      </c>
      <c r="AO223" s="17">
        <v>0</v>
      </c>
      <c r="AP223" s="18">
        <f>SUM(Table2[[#This Row],[Company Direct Building Through FY17]:[Company Direct Building FY18 and After]])</f>
        <v>0</v>
      </c>
      <c r="AQ223" s="17">
        <v>0</v>
      </c>
      <c r="AR223" s="17">
        <v>11.795299999999999</v>
      </c>
      <c r="AS223" s="17">
        <v>0</v>
      </c>
      <c r="AT223" s="18">
        <f>SUM(Table2[[#This Row],[Mortgage Recording Tax Through FY17]:[Mortgage Recording Tax FY18 and After]])</f>
        <v>11.795299999999999</v>
      </c>
      <c r="AU223" s="17">
        <v>0</v>
      </c>
      <c r="AV223" s="17">
        <v>0</v>
      </c>
      <c r="AW223" s="17">
        <v>0</v>
      </c>
      <c r="AX223" s="18">
        <f>SUM(Table2[[#This Row],[Pilot Savings Through FY17]:[Pilot Savings FY18 and After]])</f>
        <v>0</v>
      </c>
      <c r="AY223" s="17">
        <v>0</v>
      </c>
      <c r="AZ223" s="17">
        <v>11.795299999999999</v>
      </c>
      <c r="BA223" s="17">
        <v>0</v>
      </c>
      <c r="BB223" s="18">
        <f>SUM(Table2[[#This Row],[Mortgage Recording Tax Exemption Through FY17]:[Mortgage Recording Tax Exemption FY18 and After]])</f>
        <v>11.795299999999999</v>
      </c>
      <c r="BC223" s="17">
        <v>5.2016999999999998</v>
      </c>
      <c r="BD223" s="17">
        <v>36.057200000000002</v>
      </c>
      <c r="BE223" s="17">
        <v>1.6308</v>
      </c>
      <c r="BF223" s="18">
        <f>SUM(Table2[[#This Row],[Indirect and Induced Land Through FY17]:[Indirect and Induced Land FY18 and After]])</f>
        <v>37.688000000000002</v>
      </c>
      <c r="BG223" s="17">
        <v>9.6603999999999992</v>
      </c>
      <c r="BH223" s="17">
        <v>66.963700000000003</v>
      </c>
      <c r="BI223" s="17">
        <v>3.0287000000000002</v>
      </c>
      <c r="BJ223" s="18">
        <f>SUM(Table2[[#This Row],[Indirect and Induced Building Through FY17]:[Indirect and Induced Building FY18 and After]])</f>
        <v>69.992400000000004</v>
      </c>
      <c r="BK223" s="17">
        <v>14.8621</v>
      </c>
      <c r="BL223" s="17">
        <v>103.0209</v>
      </c>
      <c r="BM223" s="17">
        <v>4.6595000000000004</v>
      </c>
      <c r="BN223" s="18">
        <f>SUM(Table2[[#This Row],[TOTAL Real Property Related Taxes Through FY17]:[TOTAL Real Property Related Taxes FY18 and After]])</f>
        <v>107.68039999999999</v>
      </c>
      <c r="BO223" s="17">
        <v>13.894500000000001</v>
      </c>
      <c r="BP223" s="17">
        <v>106.11190000000001</v>
      </c>
      <c r="BQ223" s="17">
        <v>4.3562000000000003</v>
      </c>
      <c r="BR223" s="18">
        <f>SUM(Table2[[#This Row],[Company Direct Through FY17]:[Company Direct FY18 and After]])</f>
        <v>110.46810000000001</v>
      </c>
      <c r="BS223" s="17">
        <v>0</v>
      </c>
      <c r="BT223" s="17">
        <v>0</v>
      </c>
      <c r="BU223" s="17">
        <v>0</v>
      </c>
      <c r="BV223" s="18">
        <f>SUM(Table2[[#This Row],[Sales Tax Exemption Through FY17]:[Sales Tax Exemption FY18 and After]])</f>
        <v>0</v>
      </c>
      <c r="BW223" s="17">
        <v>0</v>
      </c>
      <c r="BX223" s="17">
        <v>0</v>
      </c>
      <c r="BY223" s="17">
        <v>0</v>
      </c>
      <c r="BZ223" s="17">
        <f>SUM(Table2[[#This Row],[Energy Tax Savings Through FY17]:[Energy Tax Savings FY18 and After]])</f>
        <v>0</v>
      </c>
      <c r="CA223" s="17">
        <v>4.6199999999999998E-2</v>
      </c>
      <c r="CB223" s="17">
        <v>2.9626000000000001</v>
      </c>
      <c r="CC223" s="17">
        <v>1.4E-2</v>
      </c>
      <c r="CD223" s="18">
        <f>SUM(Table2[[#This Row],[Tax Exempt Bond Savings Through FY17]:[Tax Exempt Bond Savings FY18 and After]])</f>
        <v>2.9765999999999999</v>
      </c>
      <c r="CE223" s="17">
        <v>16.356000000000002</v>
      </c>
      <c r="CF223" s="17">
        <v>131.84309999999999</v>
      </c>
      <c r="CG223" s="17">
        <v>5.1279000000000003</v>
      </c>
      <c r="CH223" s="18">
        <f>SUM(Table2[[#This Row],[Indirect and Induced Through FY17]:[Indirect and Induced FY18 and After]])</f>
        <v>136.971</v>
      </c>
      <c r="CI223" s="17">
        <v>30.2043</v>
      </c>
      <c r="CJ223" s="17">
        <v>234.9924</v>
      </c>
      <c r="CK223" s="17">
        <v>9.4701000000000004</v>
      </c>
      <c r="CL223" s="18">
        <f>SUM(Table2[[#This Row],[TOTAL Income Consumption Use Taxes Through FY17]:[TOTAL Income Consumption Use Taxes FY18 and After]])</f>
        <v>244.46250000000001</v>
      </c>
      <c r="CM223" s="17">
        <v>4.6199999999999998E-2</v>
      </c>
      <c r="CN223" s="17">
        <v>14.757899999999999</v>
      </c>
      <c r="CO223" s="17">
        <v>1.4E-2</v>
      </c>
      <c r="CP223" s="18">
        <f>SUM(Table2[[#This Row],[Assistance Provided Through FY17]:[Assistance Provided FY18 and After]])</f>
        <v>14.771899999999999</v>
      </c>
      <c r="CQ223" s="17">
        <v>0</v>
      </c>
      <c r="CR223" s="17">
        <v>0</v>
      </c>
      <c r="CS223" s="17">
        <v>0</v>
      </c>
      <c r="CT223" s="18">
        <f>SUM(Table2[[#This Row],[Recapture Cancellation Reduction Amount Through FY17]:[Recapture Cancellation Reduction Amount FY18 and After]])</f>
        <v>0</v>
      </c>
      <c r="CU223" s="17">
        <v>0</v>
      </c>
      <c r="CV223" s="17">
        <v>0</v>
      </c>
      <c r="CW223" s="17">
        <v>0</v>
      </c>
      <c r="CX223" s="18">
        <f>SUM(Table2[[#This Row],[Penalty Paid Through FY17]:[Penalty Paid FY18 and After]])</f>
        <v>0</v>
      </c>
      <c r="CY223" s="17">
        <v>4.6199999999999998E-2</v>
      </c>
      <c r="CZ223" s="17">
        <v>14.757899999999999</v>
      </c>
      <c r="DA223" s="17">
        <v>1.4E-2</v>
      </c>
      <c r="DB223" s="18">
        <f>SUM(Table2[[#This Row],[TOTAL Assistance Net of Recapture Penalties Through FY17]:[TOTAL Assistance Net of Recapture Penalties FY18 and After]])</f>
        <v>14.771899999999999</v>
      </c>
      <c r="DC223" s="17">
        <v>13.894500000000001</v>
      </c>
      <c r="DD223" s="17">
        <v>117.9072</v>
      </c>
      <c r="DE223" s="17">
        <v>4.3562000000000003</v>
      </c>
      <c r="DF223" s="18">
        <f>SUM(Table2[[#This Row],[Company Direct Tax Revenue Before Assistance Through FY17]:[Company Direct Tax Revenue Before Assistance FY18 and After]])</f>
        <v>122.2634</v>
      </c>
      <c r="DG223" s="17">
        <v>31.2181</v>
      </c>
      <c r="DH223" s="17">
        <v>234.864</v>
      </c>
      <c r="DI223" s="17">
        <v>9.7873999999999999</v>
      </c>
      <c r="DJ223" s="18">
        <f>SUM(Table2[[#This Row],[Indirect and Induced Tax Revenues Through FY17]:[Indirect and Induced Tax Revenues FY18 and After]])</f>
        <v>244.6514</v>
      </c>
      <c r="DK223" s="17">
        <v>45.1126</v>
      </c>
      <c r="DL223" s="17">
        <v>352.77120000000002</v>
      </c>
      <c r="DM223" s="17">
        <v>14.143599999999999</v>
      </c>
      <c r="DN223" s="17">
        <f>SUM(Table2[[#This Row],[TOTAL Tax Revenues Before Assistance Through FY17]:[TOTAL Tax Revenues Before Assistance FY18 and After]])</f>
        <v>366.91480000000001</v>
      </c>
      <c r="DO223" s="17">
        <v>45.066400000000002</v>
      </c>
      <c r="DP223" s="17">
        <v>338.01330000000002</v>
      </c>
      <c r="DQ223" s="17">
        <v>14.1296</v>
      </c>
      <c r="DR223" s="20">
        <f>SUM(Table2[[#This Row],[TOTAL Tax Revenues Net of Assistance Recapture and Penalty Through FY17]:[TOTAL Tax Revenues Net of Assistance Recapture and Penalty FY18 and After]])</f>
        <v>352.1429</v>
      </c>
      <c r="DS223" s="20">
        <v>0</v>
      </c>
      <c r="DT223" s="20">
        <v>0</v>
      </c>
      <c r="DU223" s="20">
        <v>0</v>
      </c>
      <c r="DV223" s="20">
        <v>0</v>
      </c>
      <c r="DW223" s="15">
        <v>0</v>
      </c>
      <c r="DX223" s="15">
        <v>0</v>
      </c>
      <c r="DY223" s="15">
        <v>0</v>
      </c>
      <c r="DZ223" s="15">
        <v>15</v>
      </c>
      <c r="EA223" s="15">
        <v>0</v>
      </c>
      <c r="EB223" s="15">
        <v>0</v>
      </c>
      <c r="EC223" s="15">
        <v>0</v>
      </c>
      <c r="ED223" s="15">
        <v>15</v>
      </c>
      <c r="EE223" s="15">
        <v>0</v>
      </c>
      <c r="EF223" s="15">
        <v>0</v>
      </c>
      <c r="EG223" s="15">
        <v>0</v>
      </c>
      <c r="EH223" s="15">
        <v>100</v>
      </c>
      <c r="EI223" s="15">
        <f>SUM(Table2[[#This Row],[Total Industrial Employees FY17]:[Total Other Employees FY17]])</f>
        <v>15</v>
      </c>
      <c r="EJ223" s="15">
        <f>SUM(Table2[[#This Row],[Number of Industrial Employees Earning More than Living Wage FY17]:[Number of Other Employees Earning More than Living Wage FY17]])</f>
        <v>15</v>
      </c>
      <c r="EK223" s="15">
        <v>100</v>
      </c>
    </row>
    <row r="224" spans="1:141" x14ac:dyDescent="0.2">
      <c r="A224" s="6">
        <v>93148</v>
      </c>
      <c r="B224" s="6" t="s">
        <v>421</v>
      </c>
      <c r="C224" s="7" t="s">
        <v>422</v>
      </c>
      <c r="D224" s="7" t="s">
        <v>19</v>
      </c>
      <c r="E224" s="33">
        <v>5</v>
      </c>
      <c r="F224" s="8" t="s">
        <v>2116</v>
      </c>
      <c r="G224" s="41" t="s">
        <v>1918</v>
      </c>
      <c r="H224" s="35">
        <v>0</v>
      </c>
      <c r="I224" s="35">
        <v>12407</v>
      </c>
      <c r="J224" s="39" t="s">
        <v>3204</v>
      </c>
      <c r="K224" s="11" t="s">
        <v>2519</v>
      </c>
      <c r="L224" s="13" t="s">
        <v>2731</v>
      </c>
      <c r="M224" s="13" t="s">
        <v>2732</v>
      </c>
      <c r="N224" s="23">
        <v>5850000</v>
      </c>
      <c r="O224" s="6" t="s">
        <v>2518</v>
      </c>
      <c r="P224" s="15">
        <v>0</v>
      </c>
      <c r="Q224" s="15">
        <v>0</v>
      </c>
      <c r="R224" s="15">
        <v>0</v>
      </c>
      <c r="S224" s="15">
        <v>0</v>
      </c>
      <c r="T224" s="15">
        <v>0</v>
      </c>
      <c r="U224" s="15">
        <v>0</v>
      </c>
      <c r="V224" s="15">
        <v>58</v>
      </c>
      <c r="W224" s="15">
        <v>0</v>
      </c>
      <c r="X224" s="15">
        <v>0</v>
      </c>
      <c r="Y224" s="15">
        <v>56</v>
      </c>
      <c r="Z224" s="15">
        <v>3</v>
      </c>
      <c r="AA224" s="15">
        <v>0</v>
      </c>
      <c r="AB224" s="15">
        <v>0</v>
      </c>
      <c r="AC224" s="15">
        <v>0</v>
      </c>
      <c r="AD224" s="15">
        <v>0</v>
      </c>
      <c r="AE224" s="15">
        <v>0</v>
      </c>
      <c r="AF224" s="15">
        <v>0</v>
      </c>
      <c r="AG224" s="15"/>
      <c r="AH224" s="15"/>
      <c r="AI224" s="17">
        <v>0</v>
      </c>
      <c r="AJ224" s="17">
        <v>0</v>
      </c>
      <c r="AK224" s="17">
        <v>0</v>
      </c>
      <c r="AL224" s="17">
        <f>SUM(Table2[[#This Row],[Company Direct Land Through FY17]:[Company Direct Land FY18 and After]])</f>
        <v>0</v>
      </c>
      <c r="AM224" s="17">
        <v>0</v>
      </c>
      <c r="AN224" s="17">
        <v>0</v>
      </c>
      <c r="AO224" s="17">
        <v>0</v>
      </c>
      <c r="AP224" s="18">
        <f>SUM(Table2[[#This Row],[Company Direct Building Through FY17]:[Company Direct Building FY18 and After]])</f>
        <v>0</v>
      </c>
      <c r="AQ224" s="17">
        <v>0</v>
      </c>
      <c r="AR224" s="17">
        <v>104.5044</v>
      </c>
      <c r="AS224" s="17">
        <v>0</v>
      </c>
      <c r="AT224" s="18">
        <f>SUM(Table2[[#This Row],[Mortgage Recording Tax Through FY17]:[Mortgage Recording Tax FY18 and After]])</f>
        <v>104.5044</v>
      </c>
      <c r="AU224" s="17">
        <v>0</v>
      </c>
      <c r="AV224" s="17">
        <v>0</v>
      </c>
      <c r="AW224" s="17">
        <v>0</v>
      </c>
      <c r="AX224" s="18">
        <f>SUM(Table2[[#This Row],[Pilot Savings Through FY17]:[Pilot Savings FY18 and After]])</f>
        <v>0</v>
      </c>
      <c r="AY224" s="17">
        <v>0</v>
      </c>
      <c r="AZ224" s="17">
        <v>104.5044</v>
      </c>
      <c r="BA224" s="17">
        <v>0</v>
      </c>
      <c r="BB224" s="18">
        <f>SUM(Table2[[#This Row],[Mortgage Recording Tax Exemption Through FY17]:[Mortgage Recording Tax Exemption FY18 and After]])</f>
        <v>104.5044</v>
      </c>
      <c r="BC224" s="17">
        <v>38.621299999999998</v>
      </c>
      <c r="BD224" s="17">
        <v>281.65010000000001</v>
      </c>
      <c r="BE224" s="17">
        <v>229.26929999999999</v>
      </c>
      <c r="BF224" s="18">
        <f>SUM(Table2[[#This Row],[Indirect and Induced Land Through FY17]:[Indirect and Induced Land FY18 and After]])</f>
        <v>510.9194</v>
      </c>
      <c r="BG224" s="17">
        <v>71.725300000000004</v>
      </c>
      <c r="BH224" s="17">
        <v>523.06449999999995</v>
      </c>
      <c r="BI224" s="17">
        <v>425.78629999999998</v>
      </c>
      <c r="BJ224" s="18">
        <f>SUM(Table2[[#This Row],[Indirect and Induced Building Through FY17]:[Indirect and Induced Building FY18 and After]])</f>
        <v>948.85079999999994</v>
      </c>
      <c r="BK224" s="17">
        <v>110.3466</v>
      </c>
      <c r="BL224" s="17">
        <v>804.71460000000002</v>
      </c>
      <c r="BM224" s="17">
        <v>655.05560000000003</v>
      </c>
      <c r="BN224" s="18">
        <f>SUM(Table2[[#This Row],[TOTAL Real Property Related Taxes Through FY17]:[TOTAL Real Property Related Taxes FY18 and After]])</f>
        <v>1459.7701999999999</v>
      </c>
      <c r="BO224" s="17">
        <v>95.956999999999994</v>
      </c>
      <c r="BP224" s="17">
        <v>755.61030000000005</v>
      </c>
      <c r="BQ224" s="17">
        <v>569.63300000000004</v>
      </c>
      <c r="BR224" s="18">
        <f>SUM(Table2[[#This Row],[Company Direct Through FY17]:[Company Direct FY18 and After]])</f>
        <v>1325.2433000000001</v>
      </c>
      <c r="BS224" s="17">
        <v>0</v>
      </c>
      <c r="BT224" s="17">
        <v>0</v>
      </c>
      <c r="BU224" s="17">
        <v>0</v>
      </c>
      <c r="BV224" s="18">
        <f>SUM(Table2[[#This Row],[Sales Tax Exemption Through FY17]:[Sales Tax Exemption FY18 and After]])</f>
        <v>0</v>
      </c>
      <c r="BW224" s="17">
        <v>0</v>
      </c>
      <c r="BX224" s="17">
        <v>0</v>
      </c>
      <c r="BY224" s="17">
        <v>0</v>
      </c>
      <c r="BZ224" s="17">
        <f>SUM(Table2[[#This Row],[Energy Tax Savings Through FY17]:[Energy Tax Savings FY18 and After]])</f>
        <v>0</v>
      </c>
      <c r="CA224" s="17">
        <v>1.605</v>
      </c>
      <c r="CB224" s="17">
        <v>32.931600000000003</v>
      </c>
      <c r="CC224" s="17">
        <v>7.5407000000000002</v>
      </c>
      <c r="CD224" s="18">
        <f>SUM(Table2[[#This Row],[Tax Exempt Bond Savings Through FY17]:[Tax Exempt Bond Savings FY18 and After]])</f>
        <v>40.472300000000004</v>
      </c>
      <c r="CE224" s="17">
        <v>110.5204</v>
      </c>
      <c r="CF224" s="17">
        <v>906.36019999999996</v>
      </c>
      <c r="CG224" s="17">
        <v>656.08699999999999</v>
      </c>
      <c r="CH224" s="18">
        <f>SUM(Table2[[#This Row],[Indirect and Induced Through FY17]:[Indirect and Induced FY18 and After]])</f>
        <v>1562.4472000000001</v>
      </c>
      <c r="CI224" s="17">
        <v>204.8724</v>
      </c>
      <c r="CJ224" s="17">
        <v>1629.0389</v>
      </c>
      <c r="CK224" s="17">
        <v>1218.1793</v>
      </c>
      <c r="CL224" s="18">
        <f>SUM(Table2[[#This Row],[TOTAL Income Consumption Use Taxes Through FY17]:[TOTAL Income Consumption Use Taxes FY18 and After]])</f>
        <v>2847.2182000000003</v>
      </c>
      <c r="CM224" s="17">
        <v>1.605</v>
      </c>
      <c r="CN224" s="17">
        <v>137.43600000000001</v>
      </c>
      <c r="CO224" s="17">
        <v>7.5407000000000002</v>
      </c>
      <c r="CP224" s="18">
        <f>SUM(Table2[[#This Row],[Assistance Provided Through FY17]:[Assistance Provided FY18 and After]])</f>
        <v>144.97669999999999</v>
      </c>
      <c r="CQ224" s="17">
        <v>0</v>
      </c>
      <c r="CR224" s="17">
        <v>0</v>
      </c>
      <c r="CS224" s="17">
        <v>0</v>
      </c>
      <c r="CT224" s="18">
        <f>SUM(Table2[[#This Row],[Recapture Cancellation Reduction Amount Through FY17]:[Recapture Cancellation Reduction Amount FY18 and After]])</f>
        <v>0</v>
      </c>
      <c r="CU224" s="17">
        <v>0</v>
      </c>
      <c r="CV224" s="17">
        <v>0</v>
      </c>
      <c r="CW224" s="17">
        <v>0</v>
      </c>
      <c r="CX224" s="18">
        <f>SUM(Table2[[#This Row],[Penalty Paid Through FY17]:[Penalty Paid FY18 and After]])</f>
        <v>0</v>
      </c>
      <c r="CY224" s="17">
        <v>1.605</v>
      </c>
      <c r="CZ224" s="17">
        <v>137.43600000000001</v>
      </c>
      <c r="DA224" s="17">
        <v>7.5407000000000002</v>
      </c>
      <c r="DB224" s="18">
        <f>SUM(Table2[[#This Row],[TOTAL Assistance Net of Recapture Penalties Through FY17]:[TOTAL Assistance Net of Recapture Penalties FY18 and After]])</f>
        <v>144.97669999999999</v>
      </c>
      <c r="DC224" s="17">
        <v>95.956999999999994</v>
      </c>
      <c r="DD224" s="17">
        <v>860.11469999999997</v>
      </c>
      <c r="DE224" s="17">
        <v>569.63300000000004</v>
      </c>
      <c r="DF224" s="18">
        <f>SUM(Table2[[#This Row],[Company Direct Tax Revenue Before Assistance Through FY17]:[Company Direct Tax Revenue Before Assistance FY18 and After]])</f>
        <v>1429.7476999999999</v>
      </c>
      <c r="DG224" s="17">
        <v>220.86699999999999</v>
      </c>
      <c r="DH224" s="17">
        <v>1711.0748000000001</v>
      </c>
      <c r="DI224" s="17">
        <v>1311.1425999999999</v>
      </c>
      <c r="DJ224" s="18">
        <f>SUM(Table2[[#This Row],[Indirect and Induced Tax Revenues Through FY17]:[Indirect and Induced Tax Revenues FY18 and After]])</f>
        <v>3022.2174</v>
      </c>
      <c r="DK224" s="17">
        <v>316.82400000000001</v>
      </c>
      <c r="DL224" s="17">
        <v>2571.1895</v>
      </c>
      <c r="DM224" s="17">
        <v>1880.7755999999999</v>
      </c>
      <c r="DN224" s="17">
        <f>SUM(Table2[[#This Row],[TOTAL Tax Revenues Before Assistance Through FY17]:[TOTAL Tax Revenues Before Assistance FY18 and After]])</f>
        <v>4451.9650999999994</v>
      </c>
      <c r="DO224" s="17">
        <v>315.21899999999999</v>
      </c>
      <c r="DP224" s="17">
        <v>2433.7534999999998</v>
      </c>
      <c r="DQ224" s="17">
        <v>1873.2348999999999</v>
      </c>
      <c r="DR224" s="20">
        <f>SUM(Table2[[#This Row],[TOTAL Tax Revenues Net of Assistance Recapture and Penalty Through FY17]:[TOTAL Tax Revenues Net of Assistance Recapture and Penalty FY18 and After]])</f>
        <v>4306.9884000000002</v>
      </c>
      <c r="DS224" s="20">
        <v>0</v>
      </c>
      <c r="DT224" s="20">
        <v>0</v>
      </c>
      <c r="DU224" s="20">
        <v>0</v>
      </c>
      <c r="DV224" s="20">
        <v>0</v>
      </c>
      <c r="DW224" s="15">
        <v>0</v>
      </c>
      <c r="DX224" s="15">
        <v>0</v>
      </c>
      <c r="DY224" s="15">
        <v>0</v>
      </c>
      <c r="DZ224" s="15">
        <v>0</v>
      </c>
      <c r="EA224" s="15">
        <v>0</v>
      </c>
      <c r="EB224" s="15">
        <v>0</v>
      </c>
      <c r="EC224" s="15">
        <v>0</v>
      </c>
      <c r="ED224" s="15">
        <v>0</v>
      </c>
      <c r="EE224" s="15">
        <v>0</v>
      </c>
      <c r="EF224" s="15">
        <v>0</v>
      </c>
      <c r="EG224" s="15">
        <v>0</v>
      </c>
      <c r="EH224" s="15">
        <v>0</v>
      </c>
      <c r="EI224" s="15">
        <v>0</v>
      </c>
      <c r="EJ224" s="15">
        <v>0</v>
      </c>
      <c r="EK224" s="15">
        <v>0</v>
      </c>
    </row>
    <row r="225" spans="1:141" x14ac:dyDescent="0.2">
      <c r="A225" s="6">
        <v>94128</v>
      </c>
      <c r="B225" s="6" t="s">
        <v>1713</v>
      </c>
      <c r="C225" s="7" t="s">
        <v>1766</v>
      </c>
      <c r="D225" s="7" t="s">
        <v>71</v>
      </c>
      <c r="E225" s="33">
        <v>49</v>
      </c>
      <c r="F225" s="8" t="s">
        <v>2440</v>
      </c>
      <c r="G225" s="41" t="s">
        <v>2441</v>
      </c>
      <c r="H225" s="35">
        <v>0</v>
      </c>
      <c r="I225" s="35">
        <v>0</v>
      </c>
      <c r="J225" s="39" t="s">
        <v>3397</v>
      </c>
      <c r="K225" s="11" t="s">
        <v>2453</v>
      </c>
      <c r="L225" s="13" t="s">
        <v>3155</v>
      </c>
      <c r="M225" s="13" t="s">
        <v>3156</v>
      </c>
      <c r="N225" s="23">
        <v>25000000</v>
      </c>
      <c r="O225" s="6" t="s">
        <v>2940</v>
      </c>
      <c r="P225" s="15">
        <v>42</v>
      </c>
      <c r="Q225" s="15">
        <v>0</v>
      </c>
      <c r="R225" s="15">
        <v>406</v>
      </c>
      <c r="S225" s="15">
        <v>0</v>
      </c>
      <c r="T225" s="15">
        <v>53</v>
      </c>
      <c r="U225" s="15">
        <v>501</v>
      </c>
      <c r="V225" s="15">
        <v>480</v>
      </c>
      <c r="W225" s="15">
        <v>5</v>
      </c>
      <c r="X225" s="15">
        <v>0</v>
      </c>
      <c r="Y225" s="15">
        <v>334</v>
      </c>
      <c r="Z225" s="15">
        <v>30</v>
      </c>
      <c r="AA225" s="15">
        <v>75</v>
      </c>
      <c r="AB225" s="15">
        <v>0</v>
      </c>
      <c r="AC225" s="15">
        <v>4</v>
      </c>
      <c r="AD225" s="15">
        <v>2</v>
      </c>
      <c r="AE225" s="15">
        <v>81</v>
      </c>
      <c r="AF225" s="15">
        <v>75</v>
      </c>
      <c r="AG225" s="15" t="s">
        <v>1860</v>
      </c>
      <c r="AH225" s="15" t="s">
        <v>1861</v>
      </c>
      <c r="AI225" s="17">
        <v>410.09879999999998</v>
      </c>
      <c r="AJ225" s="17">
        <v>410.09879999999998</v>
      </c>
      <c r="AK225" s="17">
        <v>1896.6681000000001</v>
      </c>
      <c r="AL225" s="17">
        <f>SUM(Table2[[#This Row],[Company Direct Land Through FY17]:[Company Direct Land FY18 and After]])</f>
        <v>2306.7669000000001</v>
      </c>
      <c r="AM225" s="17">
        <v>474.92590000000001</v>
      </c>
      <c r="AN225" s="17">
        <v>474.92590000000001</v>
      </c>
      <c r="AO225" s="17">
        <v>2196.4872999999998</v>
      </c>
      <c r="AP225" s="18">
        <f>SUM(Table2[[#This Row],[Company Direct Building Through FY17]:[Company Direct Building FY18 and After]])</f>
        <v>2671.4132</v>
      </c>
      <c r="AQ225" s="17">
        <v>0</v>
      </c>
      <c r="AR225" s="17">
        <v>0</v>
      </c>
      <c r="AS225" s="17">
        <v>0</v>
      </c>
      <c r="AT225" s="18">
        <f>SUM(Table2[[#This Row],[Mortgage Recording Tax Through FY17]:[Mortgage Recording Tax FY18 and After]])</f>
        <v>0</v>
      </c>
      <c r="AU225" s="17">
        <v>0</v>
      </c>
      <c r="AV225" s="17">
        <v>0</v>
      </c>
      <c r="AW225" s="17">
        <v>0</v>
      </c>
      <c r="AX225" s="18">
        <f>SUM(Table2[[#This Row],[Pilot Savings Through FY17]:[Pilot Savings FY18 and After]])</f>
        <v>0</v>
      </c>
      <c r="AY225" s="17">
        <v>0</v>
      </c>
      <c r="AZ225" s="17">
        <v>0</v>
      </c>
      <c r="BA225" s="17">
        <v>0</v>
      </c>
      <c r="BB225" s="18">
        <f>SUM(Table2[[#This Row],[Mortgage Recording Tax Exemption Through FY17]:[Mortgage Recording Tax Exemption FY18 and After]])</f>
        <v>0</v>
      </c>
      <c r="BC225" s="17">
        <v>460.24329999999998</v>
      </c>
      <c r="BD225" s="17">
        <v>460.24329999999998</v>
      </c>
      <c r="BE225" s="17">
        <v>2104.4398000000001</v>
      </c>
      <c r="BF225" s="18">
        <f>SUM(Table2[[#This Row],[Indirect and Induced Land Through FY17]:[Indirect and Induced Land FY18 and After]])</f>
        <v>2564.6831000000002</v>
      </c>
      <c r="BG225" s="17">
        <v>854.73760000000004</v>
      </c>
      <c r="BH225" s="17">
        <v>854.73760000000004</v>
      </c>
      <c r="BI225" s="17">
        <v>3908.2458999999999</v>
      </c>
      <c r="BJ225" s="18">
        <f>SUM(Table2[[#This Row],[Indirect and Induced Building Through FY17]:[Indirect and Induced Building FY18 and After]])</f>
        <v>4762.9835000000003</v>
      </c>
      <c r="BK225" s="17">
        <v>2200.0056</v>
      </c>
      <c r="BL225" s="17">
        <v>2200.0056</v>
      </c>
      <c r="BM225" s="17">
        <v>10105.8411</v>
      </c>
      <c r="BN225" s="18">
        <f>SUM(Table2[[#This Row],[TOTAL Real Property Related Taxes Through FY17]:[TOTAL Real Property Related Taxes FY18 and After]])</f>
        <v>12305.8467</v>
      </c>
      <c r="BO225" s="17">
        <v>2742.0740000000001</v>
      </c>
      <c r="BP225" s="17">
        <v>2742.0740000000001</v>
      </c>
      <c r="BQ225" s="17">
        <v>12519.965200000001</v>
      </c>
      <c r="BR225" s="18">
        <f>SUM(Table2[[#This Row],[Company Direct Through FY17]:[Company Direct FY18 and After]])</f>
        <v>15262.039200000001</v>
      </c>
      <c r="BS225" s="17">
        <v>55.560400000000001</v>
      </c>
      <c r="BT225" s="17">
        <v>55.560400000000001</v>
      </c>
      <c r="BU225" s="17">
        <v>879.47260000000006</v>
      </c>
      <c r="BV225" s="18">
        <f>SUM(Table2[[#This Row],[Sales Tax Exemption Through FY17]:[Sales Tax Exemption FY18 and After]])</f>
        <v>935.03300000000002</v>
      </c>
      <c r="BW225" s="17">
        <v>0</v>
      </c>
      <c r="BX225" s="17">
        <v>0</v>
      </c>
      <c r="BY225" s="17">
        <v>0</v>
      </c>
      <c r="BZ225" s="17">
        <f>SUM(Table2[[#This Row],[Energy Tax Savings Through FY17]:[Energy Tax Savings FY18 and After]])</f>
        <v>0</v>
      </c>
      <c r="CA225" s="17">
        <v>0</v>
      </c>
      <c r="CB225" s="17">
        <v>0</v>
      </c>
      <c r="CC225" s="17">
        <v>0</v>
      </c>
      <c r="CD225" s="18">
        <f>SUM(Table2[[#This Row],[Tax Exempt Bond Savings Through FY17]:[Tax Exempt Bond Savings FY18 and After]])</f>
        <v>0</v>
      </c>
      <c r="CE225" s="17">
        <v>1621.8098</v>
      </c>
      <c r="CF225" s="17">
        <v>1621.8098</v>
      </c>
      <c r="CG225" s="17">
        <v>7500.7164000000002</v>
      </c>
      <c r="CH225" s="18">
        <f>SUM(Table2[[#This Row],[Indirect and Induced Through FY17]:[Indirect and Induced FY18 and After]])</f>
        <v>9122.5262000000002</v>
      </c>
      <c r="CI225" s="17">
        <v>4308.3234000000002</v>
      </c>
      <c r="CJ225" s="17">
        <v>4308.3234000000002</v>
      </c>
      <c r="CK225" s="17">
        <v>19141.208999999999</v>
      </c>
      <c r="CL225" s="18">
        <f>SUM(Table2[[#This Row],[TOTAL Income Consumption Use Taxes Through FY17]:[TOTAL Income Consumption Use Taxes FY18 and After]])</f>
        <v>23449.5324</v>
      </c>
      <c r="CM225" s="17">
        <v>55.560400000000001</v>
      </c>
      <c r="CN225" s="17">
        <v>55.560400000000001</v>
      </c>
      <c r="CO225" s="17">
        <v>879.47260000000006</v>
      </c>
      <c r="CP225" s="18">
        <f>SUM(Table2[[#This Row],[Assistance Provided Through FY17]:[Assistance Provided FY18 and After]])</f>
        <v>935.03300000000002</v>
      </c>
      <c r="CQ225" s="17">
        <v>0</v>
      </c>
      <c r="CR225" s="17">
        <v>0</v>
      </c>
      <c r="CS225" s="17">
        <v>0</v>
      </c>
      <c r="CT225" s="18">
        <f>SUM(Table2[[#This Row],[Recapture Cancellation Reduction Amount Through FY17]:[Recapture Cancellation Reduction Amount FY18 and After]])</f>
        <v>0</v>
      </c>
      <c r="CU225" s="17">
        <v>0</v>
      </c>
      <c r="CV225" s="17">
        <v>0</v>
      </c>
      <c r="CW225" s="17">
        <v>0</v>
      </c>
      <c r="CX225" s="18">
        <f>SUM(Table2[[#This Row],[Penalty Paid Through FY17]:[Penalty Paid FY18 and After]])</f>
        <v>0</v>
      </c>
      <c r="CY225" s="17">
        <v>55.560400000000001</v>
      </c>
      <c r="CZ225" s="17">
        <v>55.560400000000001</v>
      </c>
      <c r="DA225" s="17">
        <v>879.47260000000006</v>
      </c>
      <c r="DB225" s="18">
        <f>SUM(Table2[[#This Row],[TOTAL Assistance Net of Recapture Penalties Through FY17]:[TOTAL Assistance Net of Recapture Penalties FY18 and After]])</f>
        <v>935.03300000000002</v>
      </c>
      <c r="DC225" s="17">
        <v>3627.0987</v>
      </c>
      <c r="DD225" s="17">
        <v>3627.0987</v>
      </c>
      <c r="DE225" s="17">
        <v>16613.120599999998</v>
      </c>
      <c r="DF225" s="18">
        <f>SUM(Table2[[#This Row],[Company Direct Tax Revenue Before Assistance Through FY17]:[Company Direct Tax Revenue Before Assistance FY18 and After]])</f>
        <v>20240.219299999997</v>
      </c>
      <c r="DG225" s="17">
        <v>2936.7907</v>
      </c>
      <c r="DH225" s="17">
        <v>2936.7907</v>
      </c>
      <c r="DI225" s="17">
        <v>13513.402099999999</v>
      </c>
      <c r="DJ225" s="18">
        <f>SUM(Table2[[#This Row],[Indirect and Induced Tax Revenues Through FY17]:[Indirect and Induced Tax Revenues FY18 and After]])</f>
        <v>16450.192800000001</v>
      </c>
      <c r="DK225" s="17">
        <v>6563.8894</v>
      </c>
      <c r="DL225" s="17">
        <v>6563.8894</v>
      </c>
      <c r="DM225" s="17">
        <v>30126.522700000001</v>
      </c>
      <c r="DN225" s="17">
        <f>SUM(Table2[[#This Row],[TOTAL Tax Revenues Before Assistance Through FY17]:[TOTAL Tax Revenues Before Assistance FY18 and After]])</f>
        <v>36690.412100000001</v>
      </c>
      <c r="DO225" s="17">
        <v>6508.3289999999997</v>
      </c>
      <c r="DP225" s="17">
        <v>6508.3289999999997</v>
      </c>
      <c r="DQ225" s="17">
        <v>29247.0501</v>
      </c>
      <c r="DR225" s="20">
        <f>SUM(Table2[[#This Row],[TOTAL Tax Revenues Net of Assistance Recapture and Penalty Through FY17]:[TOTAL Tax Revenues Net of Assistance Recapture and Penalty FY18 and After]])</f>
        <v>35755.379099999998</v>
      </c>
      <c r="DS225" s="20">
        <v>0</v>
      </c>
      <c r="DT225" s="20">
        <v>0</v>
      </c>
      <c r="DU225" s="20">
        <v>0</v>
      </c>
      <c r="DV225" s="20">
        <v>0</v>
      </c>
      <c r="DW225" s="15">
        <v>446</v>
      </c>
      <c r="DX225" s="15">
        <v>0</v>
      </c>
      <c r="DY225" s="15">
        <v>0</v>
      </c>
      <c r="DZ225" s="15">
        <v>55</v>
      </c>
      <c r="EA225" s="15">
        <v>446</v>
      </c>
      <c r="EB225" s="15">
        <v>0</v>
      </c>
      <c r="EC225" s="15">
        <v>0</v>
      </c>
      <c r="ED225" s="15">
        <v>55</v>
      </c>
      <c r="EE225" s="15">
        <v>100</v>
      </c>
      <c r="EF225" s="15">
        <v>0</v>
      </c>
      <c r="EG225" s="15">
        <v>0</v>
      </c>
      <c r="EH225" s="15">
        <v>100</v>
      </c>
      <c r="EI225" s="15">
        <f>SUM(Table2[[#This Row],[Total Industrial Employees FY17]:[Total Other Employees FY17]])</f>
        <v>501</v>
      </c>
      <c r="EJ225" s="15">
        <f>SUM(Table2[[#This Row],[Number of Industrial Employees Earning More than Living Wage FY17]:[Number of Other Employees Earning More than Living Wage FY17]])</f>
        <v>501</v>
      </c>
      <c r="EK225" s="15">
        <v>100</v>
      </c>
    </row>
    <row r="226" spans="1:141" x14ac:dyDescent="0.2">
      <c r="A226" s="6">
        <v>93967</v>
      </c>
      <c r="B226" s="6" t="s">
        <v>724</v>
      </c>
      <c r="C226" s="7" t="s">
        <v>725</v>
      </c>
      <c r="D226" s="7" t="s">
        <v>9</v>
      </c>
      <c r="E226" s="33">
        <v>35</v>
      </c>
      <c r="F226" s="8" t="s">
        <v>2342</v>
      </c>
      <c r="G226" s="41" t="s">
        <v>1983</v>
      </c>
      <c r="H226" s="35">
        <v>26365</v>
      </c>
      <c r="I226" s="35">
        <v>42370</v>
      </c>
      <c r="J226" s="39" t="s">
        <v>3347</v>
      </c>
      <c r="K226" s="11" t="s">
        <v>2453</v>
      </c>
      <c r="L226" s="13" t="s">
        <v>2971</v>
      </c>
      <c r="M226" s="13" t="s">
        <v>2470</v>
      </c>
      <c r="N226" s="23">
        <v>13983527</v>
      </c>
      <c r="O226" s="6" t="s">
        <v>2527</v>
      </c>
      <c r="P226" s="15">
        <v>11</v>
      </c>
      <c r="Q226" s="15">
        <v>2</v>
      </c>
      <c r="R226" s="15">
        <v>44</v>
      </c>
      <c r="S226" s="15">
        <v>5</v>
      </c>
      <c r="T226" s="15">
        <v>6</v>
      </c>
      <c r="U226" s="15">
        <v>68</v>
      </c>
      <c r="V226" s="15">
        <v>61</v>
      </c>
      <c r="W226" s="15">
        <v>1</v>
      </c>
      <c r="X226" s="15">
        <v>0</v>
      </c>
      <c r="Y226" s="15">
        <v>0</v>
      </c>
      <c r="Z226" s="15">
        <v>54</v>
      </c>
      <c r="AA226" s="15">
        <v>93</v>
      </c>
      <c r="AB226" s="15">
        <v>0</v>
      </c>
      <c r="AC226" s="15">
        <v>0</v>
      </c>
      <c r="AD226" s="15">
        <v>0</v>
      </c>
      <c r="AE226" s="15">
        <v>0</v>
      </c>
      <c r="AF226" s="15">
        <v>93</v>
      </c>
      <c r="AG226" s="15" t="s">
        <v>1860</v>
      </c>
      <c r="AH226" s="15" t="s">
        <v>1861</v>
      </c>
      <c r="AI226" s="17">
        <v>24.481000000000002</v>
      </c>
      <c r="AJ226" s="17">
        <v>113.57559999999999</v>
      </c>
      <c r="AK226" s="17">
        <v>128.81989999999999</v>
      </c>
      <c r="AL226" s="17">
        <f>SUM(Table2[[#This Row],[Company Direct Land Through FY17]:[Company Direct Land FY18 and After]])</f>
        <v>242.39549999999997</v>
      </c>
      <c r="AM226" s="17">
        <v>75.579800000000006</v>
      </c>
      <c r="AN226" s="17">
        <v>236.0333</v>
      </c>
      <c r="AO226" s="17">
        <v>397.70389999999998</v>
      </c>
      <c r="AP226" s="18">
        <f>SUM(Table2[[#This Row],[Company Direct Building Through FY17]:[Company Direct Building FY18 and After]])</f>
        <v>633.73720000000003</v>
      </c>
      <c r="AQ226" s="17">
        <v>0</v>
      </c>
      <c r="AR226" s="17">
        <v>0</v>
      </c>
      <c r="AS226" s="17">
        <v>0</v>
      </c>
      <c r="AT226" s="18">
        <f>SUM(Table2[[#This Row],[Mortgage Recording Tax Through FY17]:[Mortgage Recording Tax FY18 and After]])</f>
        <v>0</v>
      </c>
      <c r="AU226" s="17">
        <v>98.701300000000003</v>
      </c>
      <c r="AV226" s="17">
        <v>165.7441</v>
      </c>
      <c r="AW226" s="17">
        <v>519.37</v>
      </c>
      <c r="AX226" s="18">
        <f>SUM(Table2[[#This Row],[Pilot Savings Through FY17]:[Pilot Savings FY18 and After]])</f>
        <v>685.11410000000001</v>
      </c>
      <c r="AY226" s="17">
        <v>0</v>
      </c>
      <c r="AZ226" s="17">
        <v>0</v>
      </c>
      <c r="BA226" s="17">
        <v>0</v>
      </c>
      <c r="BB226" s="18">
        <f>SUM(Table2[[#This Row],[Mortgage Recording Tax Exemption Through FY17]:[Mortgage Recording Tax Exemption FY18 and After]])</f>
        <v>0</v>
      </c>
      <c r="BC226" s="17">
        <v>59.798099999999998</v>
      </c>
      <c r="BD226" s="17">
        <v>221.9984</v>
      </c>
      <c r="BE226" s="17">
        <v>309.16950000000003</v>
      </c>
      <c r="BF226" s="18">
        <f>SUM(Table2[[#This Row],[Indirect and Induced Land Through FY17]:[Indirect and Induced Land FY18 and After]])</f>
        <v>531.16790000000003</v>
      </c>
      <c r="BG226" s="17">
        <v>111.0535</v>
      </c>
      <c r="BH226" s="17">
        <v>412.28269999999998</v>
      </c>
      <c r="BI226" s="17">
        <v>574.17190000000005</v>
      </c>
      <c r="BJ226" s="18">
        <f>SUM(Table2[[#This Row],[Indirect and Induced Building Through FY17]:[Indirect and Induced Building FY18 and After]])</f>
        <v>986.45460000000003</v>
      </c>
      <c r="BK226" s="17">
        <v>172.21109999999999</v>
      </c>
      <c r="BL226" s="17">
        <v>818.14589999999998</v>
      </c>
      <c r="BM226" s="17">
        <v>890.49519999999995</v>
      </c>
      <c r="BN226" s="18">
        <f>SUM(Table2[[#This Row],[TOTAL Real Property Related Taxes Through FY17]:[TOTAL Real Property Related Taxes FY18 and After]])</f>
        <v>1708.6410999999998</v>
      </c>
      <c r="BO226" s="17">
        <v>440.39370000000002</v>
      </c>
      <c r="BP226" s="17">
        <v>1663.3887</v>
      </c>
      <c r="BQ226" s="17">
        <v>2281.5877999999998</v>
      </c>
      <c r="BR226" s="18">
        <f>SUM(Table2[[#This Row],[Company Direct Through FY17]:[Company Direct FY18 and After]])</f>
        <v>3944.9764999999998</v>
      </c>
      <c r="BS226" s="17">
        <v>0</v>
      </c>
      <c r="BT226" s="17">
        <v>26.729700000000001</v>
      </c>
      <c r="BU226" s="17">
        <v>0</v>
      </c>
      <c r="BV226" s="18">
        <f>SUM(Table2[[#This Row],[Sales Tax Exemption Through FY17]:[Sales Tax Exemption FY18 and After]])</f>
        <v>26.729700000000001</v>
      </c>
      <c r="BW226" s="17">
        <v>0</v>
      </c>
      <c r="BX226" s="17">
        <v>0</v>
      </c>
      <c r="BY226" s="17">
        <v>0</v>
      </c>
      <c r="BZ226" s="17">
        <f>SUM(Table2[[#This Row],[Energy Tax Savings Through FY17]:[Energy Tax Savings FY18 and After]])</f>
        <v>0</v>
      </c>
      <c r="CA226" s="17">
        <v>0</v>
      </c>
      <c r="CB226" s="17">
        <v>0</v>
      </c>
      <c r="CC226" s="17">
        <v>0</v>
      </c>
      <c r="CD226" s="18">
        <f>SUM(Table2[[#This Row],[Tax Exempt Bond Savings Through FY17]:[Tax Exempt Bond Savings FY18 and After]])</f>
        <v>0</v>
      </c>
      <c r="CE226" s="17">
        <v>204.69649999999999</v>
      </c>
      <c r="CF226" s="17">
        <v>769.99779999999998</v>
      </c>
      <c r="CG226" s="17">
        <v>1077.1208999999999</v>
      </c>
      <c r="CH226" s="18">
        <f>SUM(Table2[[#This Row],[Indirect and Induced Through FY17]:[Indirect and Induced FY18 and After]])</f>
        <v>1847.1187</v>
      </c>
      <c r="CI226" s="17">
        <v>645.09019999999998</v>
      </c>
      <c r="CJ226" s="17">
        <v>2406.6568000000002</v>
      </c>
      <c r="CK226" s="17">
        <v>3358.7087000000001</v>
      </c>
      <c r="CL226" s="18">
        <f>SUM(Table2[[#This Row],[TOTAL Income Consumption Use Taxes Through FY17]:[TOTAL Income Consumption Use Taxes FY18 and After]])</f>
        <v>5765.3654999999999</v>
      </c>
      <c r="CM226" s="17">
        <v>98.701300000000003</v>
      </c>
      <c r="CN226" s="17">
        <v>192.47380000000001</v>
      </c>
      <c r="CO226" s="17">
        <v>519.37</v>
      </c>
      <c r="CP226" s="18">
        <f>SUM(Table2[[#This Row],[Assistance Provided Through FY17]:[Assistance Provided FY18 and After]])</f>
        <v>711.84379999999999</v>
      </c>
      <c r="CQ226" s="17">
        <v>0</v>
      </c>
      <c r="CR226" s="17">
        <v>0</v>
      </c>
      <c r="CS226" s="17">
        <v>0</v>
      </c>
      <c r="CT226" s="18">
        <f>SUM(Table2[[#This Row],[Recapture Cancellation Reduction Amount Through FY17]:[Recapture Cancellation Reduction Amount FY18 and After]])</f>
        <v>0</v>
      </c>
      <c r="CU226" s="17">
        <v>0</v>
      </c>
      <c r="CV226" s="17">
        <v>0</v>
      </c>
      <c r="CW226" s="17">
        <v>0</v>
      </c>
      <c r="CX226" s="18">
        <f>SUM(Table2[[#This Row],[Penalty Paid Through FY17]:[Penalty Paid FY18 and After]])</f>
        <v>0</v>
      </c>
      <c r="CY226" s="17">
        <v>98.701300000000003</v>
      </c>
      <c r="CZ226" s="17">
        <v>192.47380000000001</v>
      </c>
      <c r="DA226" s="17">
        <v>519.37</v>
      </c>
      <c r="DB226" s="18">
        <f>SUM(Table2[[#This Row],[TOTAL Assistance Net of Recapture Penalties Through FY17]:[TOTAL Assistance Net of Recapture Penalties FY18 and After]])</f>
        <v>711.84379999999999</v>
      </c>
      <c r="DC226" s="17">
        <v>540.45450000000005</v>
      </c>
      <c r="DD226" s="17">
        <v>2012.9975999999999</v>
      </c>
      <c r="DE226" s="17">
        <v>2808.1116000000002</v>
      </c>
      <c r="DF226" s="18">
        <f>SUM(Table2[[#This Row],[Company Direct Tax Revenue Before Assistance Through FY17]:[Company Direct Tax Revenue Before Assistance FY18 and After]])</f>
        <v>4821.1091999999999</v>
      </c>
      <c r="DG226" s="17">
        <v>375.54809999999998</v>
      </c>
      <c r="DH226" s="17">
        <v>1404.2789</v>
      </c>
      <c r="DI226" s="17">
        <v>1960.4622999999999</v>
      </c>
      <c r="DJ226" s="18">
        <f>SUM(Table2[[#This Row],[Indirect and Induced Tax Revenues Through FY17]:[Indirect and Induced Tax Revenues FY18 and After]])</f>
        <v>3364.7411999999999</v>
      </c>
      <c r="DK226" s="17">
        <v>916.00260000000003</v>
      </c>
      <c r="DL226" s="17">
        <v>3417.2764999999999</v>
      </c>
      <c r="DM226" s="17">
        <v>4768.5739000000003</v>
      </c>
      <c r="DN226" s="17">
        <f>SUM(Table2[[#This Row],[TOTAL Tax Revenues Before Assistance Through FY17]:[TOTAL Tax Revenues Before Assistance FY18 and After]])</f>
        <v>8185.8504000000003</v>
      </c>
      <c r="DO226" s="17">
        <v>817.30129999999997</v>
      </c>
      <c r="DP226" s="17">
        <v>3224.8027000000002</v>
      </c>
      <c r="DQ226" s="17">
        <v>4249.2039000000004</v>
      </c>
      <c r="DR226" s="20">
        <f>SUM(Table2[[#This Row],[TOTAL Tax Revenues Net of Assistance Recapture and Penalty Through FY17]:[TOTAL Tax Revenues Net of Assistance Recapture and Penalty FY18 and After]])</f>
        <v>7474.0066000000006</v>
      </c>
      <c r="DS226" s="20">
        <v>0</v>
      </c>
      <c r="DT226" s="20">
        <v>0</v>
      </c>
      <c r="DU226" s="20">
        <v>0</v>
      </c>
      <c r="DV226" s="20">
        <v>0</v>
      </c>
      <c r="DW226" s="15">
        <v>68</v>
      </c>
      <c r="DX226" s="15">
        <v>0</v>
      </c>
      <c r="DY226" s="15">
        <v>0</v>
      </c>
      <c r="DZ226" s="15">
        <v>1</v>
      </c>
      <c r="EA226" s="15">
        <v>67</v>
      </c>
      <c r="EB226" s="15">
        <v>0</v>
      </c>
      <c r="EC226" s="15">
        <v>0</v>
      </c>
      <c r="ED226" s="15">
        <v>1</v>
      </c>
      <c r="EE226" s="15">
        <v>98.53</v>
      </c>
      <c r="EF226" s="15">
        <v>0</v>
      </c>
      <c r="EG226" s="15">
        <v>0</v>
      </c>
      <c r="EH226" s="15">
        <v>100</v>
      </c>
      <c r="EI226" s="15">
        <f>SUM(Table2[[#This Row],[Total Industrial Employees FY17]:[Total Other Employees FY17]])</f>
        <v>69</v>
      </c>
      <c r="EJ226" s="15">
        <f>SUM(Table2[[#This Row],[Number of Industrial Employees Earning More than Living Wage FY17]:[Number of Other Employees Earning More than Living Wage FY17]])</f>
        <v>68</v>
      </c>
      <c r="EK226" s="15">
        <v>98.550724637681171</v>
      </c>
    </row>
    <row r="227" spans="1:141" x14ac:dyDescent="0.2">
      <c r="A227" s="6">
        <v>92505</v>
      </c>
      <c r="B227" s="6" t="s">
        <v>180</v>
      </c>
      <c r="C227" s="7" t="s">
        <v>181</v>
      </c>
      <c r="D227" s="7" t="s">
        <v>19</v>
      </c>
      <c r="E227" s="33">
        <v>1</v>
      </c>
      <c r="F227" s="8" t="s">
        <v>1956</v>
      </c>
      <c r="G227" s="41" t="s">
        <v>1957</v>
      </c>
      <c r="H227" s="35">
        <v>9225</v>
      </c>
      <c r="I227" s="35">
        <v>8992</v>
      </c>
      <c r="J227" s="39" t="s">
        <v>3197</v>
      </c>
      <c r="K227" s="11" t="s">
        <v>2453</v>
      </c>
      <c r="L227" s="13" t="s">
        <v>2545</v>
      </c>
      <c r="M227" s="13" t="s">
        <v>2546</v>
      </c>
      <c r="N227" s="23">
        <v>1910000</v>
      </c>
      <c r="O227" s="6" t="s">
        <v>2500</v>
      </c>
      <c r="P227" s="15">
        <v>1</v>
      </c>
      <c r="Q227" s="15">
        <v>0</v>
      </c>
      <c r="R227" s="15">
        <v>9</v>
      </c>
      <c r="S227" s="15">
        <v>0</v>
      </c>
      <c r="T227" s="15">
        <v>0</v>
      </c>
      <c r="U227" s="15">
        <v>10</v>
      </c>
      <c r="V227" s="15">
        <v>9</v>
      </c>
      <c r="W227" s="15">
        <v>0</v>
      </c>
      <c r="X227" s="15">
        <v>0</v>
      </c>
      <c r="Y227" s="15">
        <v>0</v>
      </c>
      <c r="Z227" s="15">
        <v>2</v>
      </c>
      <c r="AA227" s="15">
        <v>90</v>
      </c>
      <c r="AB227" s="15">
        <v>0</v>
      </c>
      <c r="AC227" s="15">
        <v>0</v>
      </c>
      <c r="AD227" s="15">
        <v>0</v>
      </c>
      <c r="AE227" s="15">
        <v>0</v>
      </c>
      <c r="AF227" s="15">
        <v>90</v>
      </c>
      <c r="AG227" s="15" t="s">
        <v>1861</v>
      </c>
      <c r="AH227" s="15" t="s">
        <v>1861</v>
      </c>
      <c r="AI227" s="17">
        <v>4.2839999999999998</v>
      </c>
      <c r="AJ227" s="17">
        <v>108.21120000000001</v>
      </c>
      <c r="AK227" s="17">
        <v>10.469900000000001</v>
      </c>
      <c r="AL227" s="17">
        <f>SUM(Table2[[#This Row],[Company Direct Land Through FY17]:[Company Direct Land FY18 and After]])</f>
        <v>118.6811</v>
      </c>
      <c r="AM227" s="17">
        <v>93.328699999999998</v>
      </c>
      <c r="AN227" s="17">
        <v>302.76400000000001</v>
      </c>
      <c r="AO227" s="17">
        <v>228.09350000000001</v>
      </c>
      <c r="AP227" s="18">
        <f>SUM(Table2[[#This Row],[Company Direct Building Through FY17]:[Company Direct Building FY18 and After]])</f>
        <v>530.85750000000007</v>
      </c>
      <c r="AQ227" s="17">
        <v>0</v>
      </c>
      <c r="AR227" s="17">
        <v>22.369900000000001</v>
      </c>
      <c r="AS227" s="17">
        <v>0</v>
      </c>
      <c r="AT227" s="18">
        <f>SUM(Table2[[#This Row],[Mortgage Recording Tax Through FY17]:[Mortgage Recording Tax FY18 and After]])</f>
        <v>22.369900000000001</v>
      </c>
      <c r="AU227" s="17">
        <v>86.128299999999996</v>
      </c>
      <c r="AV227" s="17">
        <v>317.27269999999999</v>
      </c>
      <c r="AW227" s="17">
        <v>210.49600000000001</v>
      </c>
      <c r="AX227" s="18">
        <f>SUM(Table2[[#This Row],[Pilot Savings Through FY17]:[Pilot Savings FY18 and After]])</f>
        <v>527.76869999999997</v>
      </c>
      <c r="AY227" s="17">
        <v>0</v>
      </c>
      <c r="AZ227" s="17">
        <v>22.369900000000001</v>
      </c>
      <c r="BA227" s="17">
        <v>0</v>
      </c>
      <c r="BB227" s="18">
        <f>SUM(Table2[[#This Row],[Mortgage Recording Tax Exemption Through FY17]:[Mortgage Recording Tax Exemption FY18 and After]])</f>
        <v>22.369900000000001</v>
      </c>
      <c r="BC227" s="17">
        <v>15.5909</v>
      </c>
      <c r="BD227" s="17">
        <v>106.7663</v>
      </c>
      <c r="BE227" s="17">
        <v>38.103999999999999</v>
      </c>
      <c r="BF227" s="18">
        <f>SUM(Table2[[#This Row],[Indirect and Induced Land Through FY17]:[Indirect and Induced Land FY18 and After]])</f>
        <v>144.87029999999999</v>
      </c>
      <c r="BG227" s="17">
        <v>28.954499999999999</v>
      </c>
      <c r="BH227" s="17">
        <v>198.28059999999999</v>
      </c>
      <c r="BI227" s="17">
        <v>70.764499999999998</v>
      </c>
      <c r="BJ227" s="18">
        <f>SUM(Table2[[#This Row],[Indirect and Induced Building Through FY17]:[Indirect and Induced Building FY18 and After]])</f>
        <v>269.04509999999999</v>
      </c>
      <c r="BK227" s="17">
        <v>56.029800000000002</v>
      </c>
      <c r="BL227" s="17">
        <v>398.74939999999998</v>
      </c>
      <c r="BM227" s="17">
        <v>136.9359</v>
      </c>
      <c r="BN227" s="18">
        <f>SUM(Table2[[#This Row],[TOTAL Real Property Related Taxes Through FY17]:[TOTAL Real Property Related Taxes FY18 and After]])</f>
        <v>535.68529999999998</v>
      </c>
      <c r="BO227" s="17">
        <v>89.632099999999994</v>
      </c>
      <c r="BP227" s="17">
        <v>644.88369999999998</v>
      </c>
      <c r="BQ227" s="17">
        <v>219.059</v>
      </c>
      <c r="BR227" s="18">
        <f>SUM(Table2[[#This Row],[Company Direct Through FY17]:[Company Direct FY18 and After]])</f>
        <v>863.94269999999995</v>
      </c>
      <c r="BS227" s="17">
        <v>0</v>
      </c>
      <c r="BT227" s="17">
        <v>0</v>
      </c>
      <c r="BU227" s="17">
        <v>0</v>
      </c>
      <c r="BV227" s="18">
        <f>SUM(Table2[[#This Row],[Sales Tax Exemption Through FY17]:[Sales Tax Exemption FY18 and After]])</f>
        <v>0</v>
      </c>
      <c r="BW227" s="17">
        <v>0</v>
      </c>
      <c r="BX227" s="17">
        <v>0.77339999999999998</v>
      </c>
      <c r="BY227" s="17">
        <v>0</v>
      </c>
      <c r="BZ227" s="17">
        <f>SUM(Table2[[#This Row],[Energy Tax Savings Through FY17]:[Energy Tax Savings FY18 and After]])</f>
        <v>0.77339999999999998</v>
      </c>
      <c r="CA227" s="17">
        <v>0</v>
      </c>
      <c r="CB227" s="17">
        <v>0</v>
      </c>
      <c r="CC227" s="17">
        <v>0</v>
      </c>
      <c r="CD227" s="18">
        <f>SUM(Table2[[#This Row],[Tax Exempt Bond Savings Through FY17]:[Tax Exempt Bond Savings FY18 and After]])</f>
        <v>0</v>
      </c>
      <c r="CE227" s="17">
        <v>44.615600000000001</v>
      </c>
      <c r="CF227" s="17">
        <v>356.87830000000002</v>
      </c>
      <c r="CG227" s="17">
        <v>109.0395</v>
      </c>
      <c r="CH227" s="18">
        <f>SUM(Table2[[#This Row],[Indirect and Induced Through FY17]:[Indirect and Induced FY18 and After]])</f>
        <v>465.91780000000006</v>
      </c>
      <c r="CI227" s="17">
        <v>134.24770000000001</v>
      </c>
      <c r="CJ227" s="17">
        <v>1000.9886</v>
      </c>
      <c r="CK227" s="17">
        <v>328.0985</v>
      </c>
      <c r="CL227" s="18">
        <f>SUM(Table2[[#This Row],[TOTAL Income Consumption Use Taxes Through FY17]:[TOTAL Income Consumption Use Taxes FY18 and After]])</f>
        <v>1329.0871</v>
      </c>
      <c r="CM227" s="17">
        <v>86.128299999999996</v>
      </c>
      <c r="CN227" s="17">
        <v>340.416</v>
      </c>
      <c r="CO227" s="17">
        <v>210.49600000000001</v>
      </c>
      <c r="CP227" s="18">
        <f>SUM(Table2[[#This Row],[Assistance Provided Through FY17]:[Assistance Provided FY18 and After]])</f>
        <v>550.91200000000003</v>
      </c>
      <c r="CQ227" s="17">
        <v>0</v>
      </c>
      <c r="CR227" s="17">
        <v>0</v>
      </c>
      <c r="CS227" s="17">
        <v>0</v>
      </c>
      <c r="CT227" s="18">
        <f>SUM(Table2[[#This Row],[Recapture Cancellation Reduction Amount Through FY17]:[Recapture Cancellation Reduction Amount FY18 and After]])</f>
        <v>0</v>
      </c>
      <c r="CU227" s="17">
        <v>0</v>
      </c>
      <c r="CV227" s="17">
        <v>0</v>
      </c>
      <c r="CW227" s="17">
        <v>0</v>
      </c>
      <c r="CX227" s="18">
        <f>SUM(Table2[[#This Row],[Penalty Paid Through FY17]:[Penalty Paid FY18 and After]])</f>
        <v>0</v>
      </c>
      <c r="CY227" s="17">
        <v>86.128299999999996</v>
      </c>
      <c r="CZ227" s="17">
        <v>340.416</v>
      </c>
      <c r="DA227" s="17">
        <v>210.49600000000001</v>
      </c>
      <c r="DB227" s="18">
        <f>SUM(Table2[[#This Row],[TOTAL Assistance Net of Recapture Penalties Through FY17]:[TOTAL Assistance Net of Recapture Penalties FY18 and After]])</f>
        <v>550.91200000000003</v>
      </c>
      <c r="DC227" s="17">
        <v>187.2448</v>
      </c>
      <c r="DD227" s="17">
        <v>1078.2288000000001</v>
      </c>
      <c r="DE227" s="17">
        <v>457.62240000000003</v>
      </c>
      <c r="DF227" s="18">
        <f>SUM(Table2[[#This Row],[Company Direct Tax Revenue Before Assistance Through FY17]:[Company Direct Tax Revenue Before Assistance FY18 and After]])</f>
        <v>1535.8512000000001</v>
      </c>
      <c r="DG227" s="17">
        <v>89.161000000000001</v>
      </c>
      <c r="DH227" s="17">
        <v>661.92520000000002</v>
      </c>
      <c r="DI227" s="17">
        <v>217.90799999999999</v>
      </c>
      <c r="DJ227" s="18">
        <f>SUM(Table2[[#This Row],[Indirect and Induced Tax Revenues Through FY17]:[Indirect and Induced Tax Revenues FY18 and After]])</f>
        <v>879.83320000000003</v>
      </c>
      <c r="DK227" s="17">
        <v>276.4058</v>
      </c>
      <c r="DL227" s="17">
        <v>1740.154</v>
      </c>
      <c r="DM227" s="17">
        <v>675.53039999999999</v>
      </c>
      <c r="DN227" s="17">
        <f>SUM(Table2[[#This Row],[TOTAL Tax Revenues Before Assistance Through FY17]:[TOTAL Tax Revenues Before Assistance FY18 and After]])</f>
        <v>2415.6844000000001</v>
      </c>
      <c r="DO227" s="17">
        <v>190.2775</v>
      </c>
      <c r="DP227" s="17">
        <v>1399.7380000000001</v>
      </c>
      <c r="DQ227" s="17">
        <v>465.03440000000001</v>
      </c>
      <c r="DR227" s="20">
        <f>SUM(Table2[[#This Row],[TOTAL Tax Revenues Net of Assistance Recapture and Penalty Through FY17]:[TOTAL Tax Revenues Net of Assistance Recapture and Penalty FY18 and After]])</f>
        <v>1864.7724000000001</v>
      </c>
      <c r="DS227" s="20">
        <v>0</v>
      </c>
      <c r="DT227" s="20">
        <v>0</v>
      </c>
      <c r="DU227" s="20">
        <v>0</v>
      </c>
      <c r="DV227" s="20">
        <v>0</v>
      </c>
      <c r="DW227" s="15">
        <v>0</v>
      </c>
      <c r="DX227" s="15">
        <v>0</v>
      </c>
      <c r="DY227" s="15">
        <v>0</v>
      </c>
      <c r="DZ227" s="15">
        <v>0</v>
      </c>
      <c r="EA227" s="15">
        <v>0</v>
      </c>
      <c r="EB227" s="15">
        <v>0</v>
      </c>
      <c r="EC227" s="15">
        <v>0</v>
      </c>
      <c r="ED227" s="15">
        <v>0</v>
      </c>
      <c r="EE227" s="15">
        <v>0</v>
      </c>
      <c r="EF227" s="15">
        <v>0</v>
      </c>
      <c r="EG227" s="15">
        <v>0</v>
      </c>
      <c r="EH227" s="15">
        <v>0</v>
      </c>
      <c r="EI227" s="15">
        <f>SUM(Table2[[#This Row],[Total Industrial Employees FY17]:[Total Other Employees FY17]])</f>
        <v>0</v>
      </c>
      <c r="EJ227" s="15">
        <f>SUM(Table2[[#This Row],[Number of Industrial Employees Earning More than Living Wage FY17]:[Number of Other Employees Earning More than Living Wage FY17]])</f>
        <v>0</v>
      </c>
      <c r="EK227" s="15">
        <v>0</v>
      </c>
    </row>
    <row r="228" spans="1:141" x14ac:dyDescent="0.2">
      <c r="A228" s="6">
        <v>93238</v>
      </c>
      <c r="B228" s="6" t="s">
        <v>492</v>
      </c>
      <c r="C228" s="7" t="s">
        <v>493</v>
      </c>
      <c r="D228" s="7" t="s">
        <v>19</v>
      </c>
      <c r="E228" s="33">
        <v>1</v>
      </c>
      <c r="F228" s="8" t="s">
        <v>1903</v>
      </c>
      <c r="G228" s="41" t="s">
        <v>2190</v>
      </c>
      <c r="H228" s="35">
        <v>377201</v>
      </c>
      <c r="I228" s="35">
        <v>7611496</v>
      </c>
      <c r="J228" s="39" t="s">
        <v>3308</v>
      </c>
      <c r="K228" s="11" t="s">
        <v>2704</v>
      </c>
      <c r="L228" s="13" t="s">
        <v>2787</v>
      </c>
      <c r="M228" s="13" t="s">
        <v>2788</v>
      </c>
      <c r="N228" s="23">
        <v>0</v>
      </c>
      <c r="O228" s="6" t="s">
        <v>2707</v>
      </c>
      <c r="P228" s="15">
        <v>42</v>
      </c>
      <c r="Q228" s="15">
        <v>0</v>
      </c>
      <c r="R228" s="15">
        <v>9048</v>
      </c>
      <c r="S228" s="15">
        <v>0</v>
      </c>
      <c r="T228" s="15">
        <v>2287</v>
      </c>
      <c r="U228" s="15">
        <v>11377</v>
      </c>
      <c r="V228" s="15">
        <v>11356</v>
      </c>
      <c r="W228" s="15">
        <v>0</v>
      </c>
      <c r="X228" s="15">
        <v>9309</v>
      </c>
      <c r="Y228" s="15">
        <v>0</v>
      </c>
      <c r="Z228" s="15">
        <v>0</v>
      </c>
      <c r="AA228" s="15">
        <v>56</v>
      </c>
      <c r="AB228" s="15">
        <v>0</v>
      </c>
      <c r="AC228" s="15">
        <v>0</v>
      </c>
      <c r="AD228" s="15">
        <v>0</v>
      </c>
      <c r="AE228" s="15">
        <v>10</v>
      </c>
      <c r="AF228" s="15">
        <v>56</v>
      </c>
      <c r="AG228" s="15" t="s">
        <v>1860</v>
      </c>
      <c r="AH228" s="15" t="s">
        <v>1860</v>
      </c>
      <c r="AI228" s="17">
        <v>91379.510999999999</v>
      </c>
      <c r="AJ228" s="17">
        <v>139381.20879999999</v>
      </c>
      <c r="AK228" s="17">
        <v>230495.40979999999</v>
      </c>
      <c r="AL228" s="17">
        <f>SUM(Table2[[#This Row],[Company Direct Land Through FY17]:[Company Direct Land FY18 and After]])</f>
        <v>369876.61859999999</v>
      </c>
      <c r="AM228" s="17">
        <v>19534.444</v>
      </c>
      <c r="AN228" s="17">
        <v>199815.1924</v>
      </c>
      <c r="AO228" s="17">
        <v>49273.624000000003</v>
      </c>
      <c r="AP228" s="18">
        <f>SUM(Table2[[#This Row],[Company Direct Building Through FY17]:[Company Direct Building FY18 and After]])</f>
        <v>249088.81640000001</v>
      </c>
      <c r="AQ228" s="17">
        <v>0</v>
      </c>
      <c r="AR228" s="17">
        <v>0</v>
      </c>
      <c r="AS228" s="17">
        <v>0</v>
      </c>
      <c r="AT228" s="18">
        <f>SUM(Table2[[#This Row],[Mortgage Recording Tax Through FY17]:[Mortgage Recording Tax FY18 and After]])</f>
        <v>0</v>
      </c>
      <c r="AU228" s="17">
        <v>0</v>
      </c>
      <c r="AV228" s="17">
        <v>0</v>
      </c>
      <c r="AW228" s="17">
        <v>0</v>
      </c>
      <c r="AX228" s="18">
        <f>SUM(Table2[[#This Row],[Pilot Savings Through FY17]:[Pilot Savings FY18 and After]])</f>
        <v>0</v>
      </c>
      <c r="AY228" s="17">
        <v>0</v>
      </c>
      <c r="AZ228" s="17">
        <v>0</v>
      </c>
      <c r="BA228" s="17">
        <v>0</v>
      </c>
      <c r="BB228" s="18">
        <f>SUM(Table2[[#This Row],[Mortgage Recording Tax Exemption Through FY17]:[Mortgage Recording Tax Exemption FY18 and After]])</f>
        <v>0</v>
      </c>
      <c r="BC228" s="17">
        <v>33721.4257</v>
      </c>
      <c r="BD228" s="17">
        <v>173890.18520000001</v>
      </c>
      <c r="BE228" s="17">
        <v>85058.824800000002</v>
      </c>
      <c r="BF228" s="18">
        <f>SUM(Table2[[#This Row],[Indirect and Induced Land Through FY17]:[Indirect and Induced Land FY18 and After]])</f>
        <v>258949.01</v>
      </c>
      <c r="BG228" s="17">
        <v>62625.5049</v>
      </c>
      <c r="BH228" s="17">
        <v>322938.91580000002</v>
      </c>
      <c r="BI228" s="17">
        <v>157966.38920000001</v>
      </c>
      <c r="BJ228" s="18">
        <f>SUM(Table2[[#This Row],[Indirect and Induced Building Through FY17]:[Indirect and Induced Building FY18 and After]])</f>
        <v>480905.30500000005</v>
      </c>
      <c r="BK228" s="17">
        <v>207260.88560000001</v>
      </c>
      <c r="BL228" s="17">
        <v>836025.50219999999</v>
      </c>
      <c r="BM228" s="17">
        <v>522794.24780000001</v>
      </c>
      <c r="BN228" s="18">
        <f>SUM(Table2[[#This Row],[TOTAL Real Property Related Taxes Through FY17]:[TOTAL Real Property Related Taxes FY18 and After]])</f>
        <v>1358819.75</v>
      </c>
      <c r="BO228" s="17">
        <v>92539.211599999995</v>
      </c>
      <c r="BP228" s="17">
        <v>568843.16240000003</v>
      </c>
      <c r="BQ228" s="17">
        <v>233420.6349</v>
      </c>
      <c r="BR228" s="18">
        <f>SUM(Table2[[#This Row],[Company Direct Through FY17]:[Company Direct FY18 and After]])</f>
        <v>802263.79729999998</v>
      </c>
      <c r="BS228" s="17">
        <v>0</v>
      </c>
      <c r="BT228" s="17">
        <v>0</v>
      </c>
      <c r="BU228" s="17">
        <v>0</v>
      </c>
      <c r="BV228" s="18">
        <f>SUM(Table2[[#This Row],[Sales Tax Exemption Through FY17]:[Sales Tax Exemption FY18 and After]])</f>
        <v>0</v>
      </c>
      <c r="BW228" s="17">
        <v>59.717300000000002</v>
      </c>
      <c r="BX228" s="17">
        <v>354.77019999999999</v>
      </c>
      <c r="BY228" s="17">
        <v>150.6309</v>
      </c>
      <c r="BZ228" s="17">
        <f>SUM(Table2[[#This Row],[Energy Tax Savings Through FY17]:[Energy Tax Savings FY18 and After]])</f>
        <v>505.40109999999999</v>
      </c>
      <c r="CA228" s="17">
        <v>0</v>
      </c>
      <c r="CB228" s="17">
        <v>0</v>
      </c>
      <c r="CC228" s="17">
        <v>0</v>
      </c>
      <c r="CD228" s="18">
        <f>SUM(Table2[[#This Row],[Tax Exempt Bond Savings Through FY17]:[Tax Exempt Bond Savings FY18 and After]])</f>
        <v>0</v>
      </c>
      <c r="CE228" s="17">
        <v>96498.685899999997</v>
      </c>
      <c r="CF228" s="17">
        <v>546987.74540000001</v>
      </c>
      <c r="CG228" s="17">
        <v>243408.00140000001</v>
      </c>
      <c r="CH228" s="18">
        <f>SUM(Table2[[#This Row],[Indirect and Induced Through FY17]:[Indirect and Induced FY18 and After]])</f>
        <v>790395.74680000008</v>
      </c>
      <c r="CI228" s="17">
        <v>188978.1802</v>
      </c>
      <c r="CJ228" s="17">
        <v>1115476.1376</v>
      </c>
      <c r="CK228" s="17">
        <v>476678.00540000002</v>
      </c>
      <c r="CL228" s="18">
        <f>SUM(Table2[[#This Row],[TOTAL Income Consumption Use Taxes Through FY17]:[TOTAL Income Consumption Use Taxes FY18 and After]])</f>
        <v>1592154.1430000002</v>
      </c>
      <c r="CM228" s="17">
        <v>59.717300000000002</v>
      </c>
      <c r="CN228" s="17">
        <v>354.77019999999999</v>
      </c>
      <c r="CO228" s="17">
        <v>150.6309</v>
      </c>
      <c r="CP228" s="18">
        <f>SUM(Table2[[#This Row],[Assistance Provided Through FY17]:[Assistance Provided FY18 and After]])</f>
        <v>505.40109999999999</v>
      </c>
      <c r="CQ228" s="17">
        <v>0</v>
      </c>
      <c r="CR228" s="17">
        <v>0</v>
      </c>
      <c r="CS228" s="17">
        <v>0</v>
      </c>
      <c r="CT228" s="18">
        <f>SUM(Table2[[#This Row],[Recapture Cancellation Reduction Amount Through FY17]:[Recapture Cancellation Reduction Amount FY18 and After]])</f>
        <v>0</v>
      </c>
      <c r="CU228" s="17">
        <v>0</v>
      </c>
      <c r="CV228" s="17">
        <v>0</v>
      </c>
      <c r="CW228" s="17">
        <v>0</v>
      </c>
      <c r="CX228" s="18">
        <f>SUM(Table2[[#This Row],[Penalty Paid Through FY17]:[Penalty Paid FY18 and After]])</f>
        <v>0</v>
      </c>
      <c r="CY228" s="17">
        <v>59.717300000000002</v>
      </c>
      <c r="CZ228" s="17">
        <v>354.77019999999999</v>
      </c>
      <c r="DA228" s="17">
        <v>150.6309</v>
      </c>
      <c r="DB228" s="18">
        <f>SUM(Table2[[#This Row],[TOTAL Assistance Net of Recapture Penalties Through FY17]:[TOTAL Assistance Net of Recapture Penalties FY18 and After]])</f>
        <v>505.40109999999999</v>
      </c>
      <c r="DC228" s="17">
        <v>203453.1666</v>
      </c>
      <c r="DD228" s="17">
        <v>908039.56359999999</v>
      </c>
      <c r="DE228" s="17">
        <v>513189.66869999998</v>
      </c>
      <c r="DF228" s="18">
        <f>SUM(Table2[[#This Row],[Company Direct Tax Revenue Before Assistance Through FY17]:[Company Direct Tax Revenue Before Assistance FY18 and After]])</f>
        <v>1421229.2323</v>
      </c>
      <c r="DG228" s="17">
        <v>192845.6165</v>
      </c>
      <c r="DH228" s="17">
        <v>1043816.8464</v>
      </c>
      <c r="DI228" s="17">
        <v>486433.21539999999</v>
      </c>
      <c r="DJ228" s="18">
        <f>SUM(Table2[[#This Row],[Indirect and Induced Tax Revenues Through FY17]:[Indirect and Induced Tax Revenues FY18 and After]])</f>
        <v>1530250.0618</v>
      </c>
      <c r="DK228" s="17">
        <v>396298.7831</v>
      </c>
      <c r="DL228" s="17">
        <v>1951856.41</v>
      </c>
      <c r="DM228" s="17">
        <v>999622.88410000002</v>
      </c>
      <c r="DN228" s="17">
        <f>SUM(Table2[[#This Row],[TOTAL Tax Revenues Before Assistance Through FY17]:[TOTAL Tax Revenues Before Assistance FY18 and After]])</f>
        <v>2951479.2941000001</v>
      </c>
      <c r="DO228" s="17">
        <v>396239.06579999998</v>
      </c>
      <c r="DP228" s="17">
        <v>1951501.6398</v>
      </c>
      <c r="DQ228" s="17">
        <v>999472.25320000004</v>
      </c>
      <c r="DR228" s="20">
        <f>SUM(Table2[[#This Row],[TOTAL Tax Revenues Net of Assistance Recapture and Penalty Through FY17]:[TOTAL Tax Revenues Net of Assistance Recapture and Penalty FY18 and After]])</f>
        <v>2950973.8930000002</v>
      </c>
      <c r="DS228" s="20">
        <v>0</v>
      </c>
      <c r="DT228" s="20">
        <v>851.779</v>
      </c>
      <c r="DU228" s="20">
        <v>0</v>
      </c>
      <c r="DV228" s="20">
        <v>0</v>
      </c>
      <c r="DW228" s="15">
        <v>0</v>
      </c>
      <c r="DX228" s="15">
        <v>0</v>
      </c>
      <c r="DY228" s="15">
        <v>0</v>
      </c>
      <c r="DZ228" s="15">
        <v>9090</v>
      </c>
      <c r="EA228" s="15">
        <v>0</v>
      </c>
      <c r="EB228" s="15">
        <v>0</v>
      </c>
      <c r="EC228" s="15">
        <v>0</v>
      </c>
      <c r="ED228" s="15">
        <v>9090</v>
      </c>
      <c r="EE228" s="15">
        <v>0</v>
      </c>
      <c r="EF228" s="15">
        <v>0</v>
      </c>
      <c r="EG228" s="15">
        <v>0</v>
      </c>
      <c r="EH228" s="15">
        <v>100</v>
      </c>
      <c r="EI228" s="15">
        <f>SUM(Table2[[#This Row],[Total Industrial Employees FY17]:[Total Other Employees FY17]])</f>
        <v>9090</v>
      </c>
      <c r="EJ228" s="15">
        <f>SUM(Table2[[#This Row],[Number of Industrial Employees Earning More than Living Wage FY17]:[Number of Other Employees Earning More than Living Wage FY17]])</f>
        <v>9090</v>
      </c>
      <c r="EK228" s="15">
        <v>100</v>
      </c>
    </row>
    <row r="229" spans="1:141" x14ac:dyDescent="0.2">
      <c r="A229" s="6">
        <v>92648</v>
      </c>
      <c r="B229" s="6" t="s">
        <v>157</v>
      </c>
      <c r="C229" s="7" t="s">
        <v>158</v>
      </c>
      <c r="D229" s="7" t="s">
        <v>12</v>
      </c>
      <c r="E229" s="33">
        <v>30</v>
      </c>
      <c r="F229" s="8" t="s">
        <v>1951</v>
      </c>
      <c r="G229" s="41" t="s">
        <v>1998</v>
      </c>
      <c r="H229" s="35">
        <v>23431</v>
      </c>
      <c r="I229" s="35">
        <v>39000</v>
      </c>
      <c r="J229" s="39" t="s">
        <v>3239</v>
      </c>
      <c r="K229" s="11" t="s">
        <v>2453</v>
      </c>
      <c r="L229" s="13" t="s">
        <v>2585</v>
      </c>
      <c r="M229" s="13" t="s">
        <v>2546</v>
      </c>
      <c r="N229" s="23">
        <v>3000000</v>
      </c>
      <c r="O229" s="6" t="s">
        <v>2458</v>
      </c>
      <c r="P229" s="15">
        <v>9</v>
      </c>
      <c r="Q229" s="15">
        <v>0</v>
      </c>
      <c r="R229" s="15">
        <v>5</v>
      </c>
      <c r="S229" s="15">
        <v>0</v>
      </c>
      <c r="T229" s="15">
        <v>0</v>
      </c>
      <c r="U229" s="15">
        <v>14</v>
      </c>
      <c r="V229" s="15">
        <v>9</v>
      </c>
      <c r="W229" s="15">
        <v>0</v>
      </c>
      <c r="X229" s="15">
        <v>0</v>
      </c>
      <c r="Y229" s="15">
        <v>0</v>
      </c>
      <c r="Z229" s="15">
        <v>4</v>
      </c>
      <c r="AA229" s="15">
        <v>0</v>
      </c>
      <c r="AB229" s="15">
        <v>0</v>
      </c>
      <c r="AC229" s="15">
        <v>0</v>
      </c>
      <c r="AD229" s="15">
        <v>0</v>
      </c>
      <c r="AE229" s="15">
        <v>0</v>
      </c>
      <c r="AF229" s="15">
        <v>0</v>
      </c>
      <c r="AG229" s="15" t="s">
        <v>1861</v>
      </c>
      <c r="AH229" s="15" t="s">
        <v>1861</v>
      </c>
      <c r="AI229" s="17">
        <v>17.918600000000001</v>
      </c>
      <c r="AJ229" s="17">
        <v>214.76589999999999</v>
      </c>
      <c r="AK229" s="17">
        <v>47.186700000000002</v>
      </c>
      <c r="AL229" s="17">
        <f>SUM(Table2[[#This Row],[Company Direct Land Through FY17]:[Company Direct Land FY18 and After]])</f>
        <v>261.95259999999996</v>
      </c>
      <c r="AM229" s="17">
        <v>58.388500000000001</v>
      </c>
      <c r="AN229" s="17">
        <v>386.68040000000002</v>
      </c>
      <c r="AO229" s="17">
        <v>153.75980000000001</v>
      </c>
      <c r="AP229" s="18">
        <f>SUM(Table2[[#This Row],[Company Direct Building Through FY17]:[Company Direct Building FY18 and After]])</f>
        <v>540.4402</v>
      </c>
      <c r="AQ229" s="17">
        <v>0</v>
      </c>
      <c r="AR229" s="17">
        <v>14.9133</v>
      </c>
      <c r="AS229" s="17">
        <v>0</v>
      </c>
      <c r="AT229" s="18">
        <f>SUM(Table2[[#This Row],[Mortgage Recording Tax Through FY17]:[Mortgage Recording Tax FY18 and After]])</f>
        <v>14.9133</v>
      </c>
      <c r="AU229" s="17">
        <v>26.829499999999999</v>
      </c>
      <c r="AV229" s="17">
        <v>133.34899999999999</v>
      </c>
      <c r="AW229" s="17">
        <v>70.6524</v>
      </c>
      <c r="AX229" s="18">
        <f>SUM(Table2[[#This Row],[Pilot Savings Through FY17]:[Pilot Savings FY18 and After]])</f>
        <v>204.00139999999999</v>
      </c>
      <c r="AY229" s="17">
        <v>0</v>
      </c>
      <c r="AZ229" s="17">
        <v>14.9133</v>
      </c>
      <c r="BA229" s="17">
        <v>0</v>
      </c>
      <c r="BB229" s="18">
        <f>SUM(Table2[[#This Row],[Mortgage Recording Tax Exemption Through FY17]:[Mortgage Recording Tax Exemption FY18 and After]])</f>
        <v>14.9133</v>
      </c>
      <c r="BC229" s="17">
        <v>17.155999999999999</v>
      </c>
      <c r="BD229" s="17">
        <v>164.84479999999999</v>
      </c>
      <c r="BE229" s="17">
        <v>45.178400000000003</v>
      </c>
      <c r="BF229" s="18">
        <f>SUM(Table2[[#This Row],[Indirect and Induced Land Through FY17]:[Indirect and Induced Land FY18 and After]])</f>
        <v>210.0232</v>
      </c>
      <c r="BG229" s="17">
        <v>31.8611</v>
      </c>
      <c r="BH229" s="17">
        <v>306.14069999999998</v>
      </c>
      <c r="BI229" s="17">
        <v>83.902799999999999</v>
      </c>
      <c r="BJ229" s="18">
        <f>SUM(Table2[[#This Row],[Indirect and Induced Building Through FY17]:[Indirect and Induced Building FY18 and After]])</f>
        <v>390.04349999999999</v>
      </c>
      <c r="BK229" s="17">
        <v>98.494699999999995</v>
      </c>
      <c r="BL229" s="17">
        <v>939.08280000000002</v>
      </c>
      <c r="BM229" s="17">
        <v>259.37529999999998</v>
      </c>
      <c r="BN229" s="18">
        <f>SUM(Table2[[#This Row],[TOTAL Real Property Related Taxes Through FY17]:[TOTAL Real Property Related Taxes FY18 and After]])</f>
        <v>1198.4581000000001</v>
      </c>
      <c r="BO229" s="17">
        <v>97.076400000000007</v>
      </c>
      <c r="BP229" s="17">
        <v>1060.3822</v>
      </c>
      <c r="BQ229" s="17">
        <v>255.64</v>
      </c>
      <c r="BR229" s="18">
        <f>SUM(Table2[[#This Row],[Company Direct Through FY17]:[Company Direct FY18 and After]])</f>
        <v>1316.0221999999999</v>
      </c>
      <c r="BS229" s="17">
        <v>0</v>
      </c>
      <c r="BT229" s="17">
        <v>4.8461999999999996</v>
      </c>
      <c r="BU229" s="17">
        <v>0</v>
      </c>
      <c r="BV229" s="18">
        <f>SUM(Table2[[#This Row],[Sales Tax Exemption Through FY17]:[Sales Tax Exemption FY18 and After]])</f>
        <v>4.8461999999999996</v>
      </c>
      <c r="BW229" s="17">
        <v>0</v>
      </c>
      <c r="BX229" s="17">
        <v>0</v>
      </c>
      <c r="BY229" s="17">
        <v>0</v>
      </c>
      <c r="BZ229" s="17">
        <f>SUM(Table2[[#This Row],[Energy Tax Savings Through FY17]:[Energy Tax Savings FY18 and After]])</f>
        <v>0</v>
      </c>
      <c r="CA229" s="17">
        <v>0</v>
      </c>
      <c r="CB229" s="17">
        <v>0</v>
      </c>
      <c r="CC229" s="17">
        <v>0</v>
      </c>
      <c r="CD229" s="18">
        <f>SUM(Table2[[#This Row],[Tax Exempt Bond Savings Through FY17]:[Tax Exempt Bond Savings FY18 and After]])</f>
        <v>0</v>
      </c>
      <c r="CE229" s="17">
        <v>53.944000000000003</v>
      </c>
      <c r="CF229" s="17">
        <v>595.14970000000005</v>
      </c>
      <c r="CG229" s="17">
        <v>142.05539999999999</v>
      </c>
      <c r="CH229" s="18">
        <f>SUM(Table2[[#This Row],[Indirect and Induced Through FY17]:[Indirect and Induced FY18 and After]])</f>
        <v>737.20510000000002</v>
      </c>
      <c r="CI229" s="17">
        <v>151.0204</v>
      </c>
      <c r="CJ229" s="17">
        <v>1650.6857</v>
      </c>
      <c r="CK229" s="17">
        <v>397.69540000000001</v>
      </c>
      <c r="CL229" s="18">
        <f>SUM(Table2[[#This Row],[TOTAL Income Consumption Use Taxes Through FY17]:[TOTAL Income Consumption Use Taxes FY18 and After]])</f>
        <v>2048.3811000000001</v>
      </c>
      <c r="CM229" s="17">
        <v>26.829499999999999</v>
      </c>
      <c r="CN229" s="17">
        <v>153.10849999999999</v>
      </c>
      <c r="CO229" s="17">
        <v>70.6524</v>
      </c>
      <c r="CP229" s="18">
        <f>SUM(Table2[[#This Row],[Assistance Provided Through FY17]:[Assistance Provided FY18 and After]])</f>
        <v>223.76089999999999</v>
      </c>
      <c r="CQ229" s="17">
        <v>0</v>
      </c>
      <c r="CR229" s="17">
        <v>0</v>
      </c>
      <c r="CS229" s="17">
        <v>0</v>
      </c>
      <c r="CT229" s="18">
        <f>SUM(Table2[[#This Row],[Recapture Cancellation Reduction Amount Through FY17]:[Recapture Cancellation Reduction Amount FY18 and After]])</f>
        <v>0</v>
      </c>
      <c r="CU229" s="17">
        <v>0</v>
      </c>
      <c r="CV229" s="17">
        <v>0</v>
      </c>
      <c r="CW229" s="17">
        <v>0</v>
      </c>
      <c r="CX229" s="18">
        <f>SUM(Table2[[#This Row],[Penalty Paid Through FY17]:[Penalty Paid FY18 and After]])</f>
        <v>0</v>
      </c>
      <c r="CY229" s="17">
        <v>26.829499999999999</v>
      </c>
      <c r="CZ229" s="17">
        <v>153.10849999999999</v>
      </c>
      <c r="DA229" s="17">
        <v>70.6524</v>
      </c>
      <c r="DB229" s="18">
        <f>SUM(Table2[[#This Row],[TOTAL Assistance Net of Recapture Penalties Through FY17]:[TOTAL Assistance Net of Recapture Penalties FY18 and After]])</f>
        <v>223.76089999999999</v>
      </c>
      <c r="DC229" s="17">
        <v>173.3835</v>
      </c>
      <c r="DD229" s="17">
        <v>1676.7418</v>
      </c>
      <c r="DE229" s="17">
        <v>456.5865</v>
      </c>
      <c r="DF229" s="18">
        <f>SUM(Table2[[#This Row],[Company Direct Tax Revenue Before Assistance Through FY17]:[Company Direct Tax Revenue Before Assistance FY18 and After]])</f>
        <v>2133.3283000000001</v>
      </c>
      <c r="DG229" s="17">
        <v>102.9611</v>
      </c>
      <c r="DH229" s="17">
        <v>1066.1351999999999</v>
      </c>
      <c r="DI229" s="17">
        <v>271.13659999999999</v>
      </c>
      <c r="DJ229" s="18">
        <f>SUM(Table2[[#This Row],[Indirect and Induced Tax Revenues Through FY17]:[Indirect and Induced Tax Revenues FY18 and After]])</f>
        <v>1337.2718</v>
      </c>
      <c r="DK229" s="17">
        <v>276.34460000000001</v>
      </c>
      <c r="DL229" s="17">
        <v>2742.877</v>
      </c>
      <c r="DM229" s="17">
        <v>727.72310000000004</v>
      </c>
      <c r="DN229" s="17">
        <f>SUM(Table2[[#This Row],[TOTAL Tax Revenues Before Assistance Through FY17]:[TOTAL Tax Revenues Before Assistance FY18 and After]])</f>
        <v>3470.6001000000001</v>
      </c>
      <c r="DO229" s="17">
        <v>249.51509999999999</v>
      </c>
      <c r="DP229" s="17">
        <v>2589.7685000000001</v>
      </c>
      <c r="DQ229" s="17">
        <v>657.07069999999999</v>
      </c>
      <c r="DR229" s="20">
        <f>SUM(Table2[[#This Row],[TOTAL Tax Revenues Net of Assistance Recapture and Penalty Through FY17]:[TOTAL Tax Revenues Net of Assistance Recapture and Penalty FY18 and After]])</f>
        <v>3246.8392000000003</v>
      </c>
      <c r="DS229" s="20">
        <v>0</v>
      </c>
      <c r="DT229" s="20">
        <v>0</v>
      </c>
      <c r="DU229" s="20">
        <v>0</v>
      </c>
      <c r="DV229" s="20">
        <v>0</v>
      </c>
      <c r="DW229" s="15">
        <v>0</v>
      </c>
      <c r="DX229" s="15">
        <v>0</v>
      </c>
      <c r="DY229" s="15">
        <v>0</v>
      </c>
      <c r="DZ229" s="15">
        <v>14</v>
      </c>
      <c r="EA229" s="15">
        <v>0</v>
      </c>
      <c r="EB229" s="15">
        <v>0</v>
      </c>
      <c r="EC229" s="15">
        <v>0</v>
      </c>
      <c r="ED229" s="15">
        <v>14</v>
      </c>
      <c r="EE229" s="15">
        <v>0</v>
      </c>
      <c r="EF229" s="15">
        <v>0</v>
      </c>
      <c r="EG229" s="15">
        <v>0</v>
      </c>
      <c r="EH229" s="15">
        <v>100</v>
      </c>
      <c r="EI229" s="15">
        <f>SUM(Table2[[#This Row],[Total Industrial Employees FY17]:[Total Other Employees FY17]])</f>
        <v>14</v>
      </c>
      <c r="EJ229" s="15">
        <f>SUM(Table2[[#This Row],[Number of Industrial Employees Earning More than Living Wage FY17]:[Number of Other Employees Earning More than Living Wage FY17]])</f>
        <v>14</v>
      </c>
      <c r="EK229" s="15">
        <v>100</v>
      </c>
    </row>
    <row r="230" spans="1:141" x14ac:dyDescent="0.2">
      <c r="A230" s="6">
        <v>94058</v>
      </c>
      <c r="B230" s="6" t="s">
        <v>1592</v>
      </c>
      <c r="C230" s="7" t="s">
        <v>1638</v>
      </c>
      <c r="D230" s="7" t="s">
        <v>6</v>
      </c>
      <c r="E230" s="33">
        <v>17</v>
      </c>
      <c r="F230" s="8" t="s">
        <v>2384</v>
      </c>
      <c r="G230" s="41" t="s">
        <v>2385</v>
      </c>
      <c r="H230" s="35">
        <v>13000</v>
      </c>
      <c r="I230" s="35">
        <v>12636</v>
      </c>
      <c r="J230" s="39" t="s">
        <v>3323</v>
      </c>
      <c r="K230" s="11" t="s">
        <v>2453</v>
      </c>
      <c r="L230" s="13" t="s">
        <v>3070</v>
      </c>
      <c r="M230" s="13" t="s">
        <v>3053</v>
      </c>
      <c r="N230" s="23">
        <v>4225000</v>
      </c>
      <c r="O230" s="6" t="s">
        <v>2527</v>
      </c>
      <c r="P230" s="15">
        <v>0</v>
      </c>
      <c r="Q230" s="15">
        <v>0</v>
      </c>
      <c r="R230" s="15">
        <v>0</v>
      </c>
      <c r="S230" s="15">
        <v>0</v>
      </c>
      <c r="T230" s="15">
        <v>0</v>
      </c>
      <c r="U230" s="15">
        <v>0</v>
      </c>
      <c r="V230" s="15">
        <v>0</v>
      </c>
      <c r="W230" s="15">
        <v>10</v>
      </c>
      <c r="X230" s="15">
        <v>0</v>
      </c>
      <c r="Y230" s="15">
        <v>0</v>
      </c>
      <c r="Z230" s="15">
        <v>3</v>
      </c>
      <c r="AA230" s="15">
        <v>0</v>
      </c>
      <c r="AB230" s="15">
        <v>0</v>
      </c>
      <c r="AC230" s="15">
        <v>0</v>
      </c>
      <c r="AD230" s="15">
        <v>0</v>
      </c>
      <c r="AE230" s="15">
        <v>0</v>
      </c>
      <c r="AF230" s="15">
        <v>0</v>
      </c>
      <c r="AG230" s="15" t="s">
        <v>1861</v>
      </c>
      <c r="AH230" s="15" t="s">
        <v>1861</v>
      </c>
      <c r="AI230" s="17">
        <v>6.2816999999999998</v>
      </c>
      <c r="AJ230" s="17">
        <v>18.4651</v>
      </c>
      <c r="AK230" s="17">
        <v>103.9289</v>
      </c>
      <c r="AL230" s="17">
        <f>SUM(Table2[[#This Row],[Company Direct Land Through FY17]:[Company Direct Land FY18 and After]])</f>
        <v>122.39400000000001</v>
      </c>
      <c r="AM230" s="17">
        <v>35.100900000000003</v>
      </c>
      <c r="AN230" s="17">
        <v>56.348599999999998</v>
      </c>
      <c r="AO230" s="17">
        <v>580.72990000000004</v>
      </c>
      <c r="AP230" s="18">
        <f>SUM(Table2[[#This Row],[Company Direct Building Through FY17]:[Company Direct Building FY18 and After]])</f>
        <v>637.07850000000008</v>
      </c>
      <c r="AQ230" s="17">
        <v>0</v>
      </c>
      <c r="AR230" s="17">
        <v>0</v>
      </c>
      <c r="AS230" s="17">
        <v>0</v>
      </c>
      <c r="AT230" s="18">
        <f>SUM(Table2[[#This Row],[Mortgage Recording Tax Through FY17]:[Mortgage Recording Tax FY18 and After]])</f>
        <v>0</v>
      </c>
      <c r="AU230" s="17">
        <v>8.4039000000000001</v>
      </c>
      <c r="AV230" s="17">
        <v>7.9096000000000002</v>
      </c>
      <c r="AW230" s="17">
        <v>139.03829999999999</v>
      </c>
      <c r="AX230" s="18">
        <f>SUM(Table2[[#This Row],[Pilot Savings Through FY17]:[Pilot Savings FY18 and After]])</f>
        <v>146.9479</v>
      </c>
      <c r="AY230" s="17">
        <v>0</v>
      </c>
      <c r="AZ230" s="17">
        <v>0</v>
      </c>
      <c r="BA230" s="17">
        <v>0</v>
      </c>
      <c r="BB230" s="18">
        <f>SUM(Table2[[#This Row],[Mortgage Recording Tax Exemption Through FY17]:[Mortgage Recording Tax Exemption FY18 and After]])</f>
        <v>0</v>
      </c>
      <c r="BC230" s="17">
        <v>11.037000000000001</v>
      </c>
      <c r="BD230" s="17">
        <v>94.907200000000003</v>
      </c>
      <c r="BE230" s="17">
        <v>9.8800000000000008</v>
      </c>
      <c r="BF230" s="18">
        <f>SUM(Table2[[#This Row],[Indirect and Induced Land Through FY17]:[Indirect and Induced Land FY18 and After]])</f>
        <v>104.7872</v>
      </c>
      <c r="BG230" s="17">
        <v>20.497199999999999</v>
      </c>
      <c r="BH230" s="17">
        <v>176.2561</v>
      </c>
      <c r="BI230" s="17">
        <v>18.3489</v>
      </c>
      <c r="BJ230" s="18">
        <f>SUM(Table2[[#This Row],[Indirect and Induced Building Through FY17]:[Indirect and Induced Building FY18 and After]])</f>
        <v>194.60500000000002</v>
      </c>
      <c r="BK230" s="17">
        <v>64.512900000000002</v>
      </c>
      <c r="BL230" s="17">
        <v>338.06740000000002</v>
      </c>
      <c r="BM230" s="17">
        <v>573.84939999999995</v>
      </c>
      <c r="BN230" s="18">
        <f>SUM(Table2[[#This Row],[TOTAL Real Property Related Taxes Through FY17]:[TOTAL Real Property Related Taxes FY18 and After]])</f>
        <v>911.91679999999997</v>
      </c>
      <c r="BO230" s="17">
        <v>62.6905</v>
      </c>
      <c r="BP230" s="17">
        <v>546.178</v>
      </c>
      <c r="BQ230" s="17">
        <v>0</v>
      </c>
      <c r="BR230" s="18">
        <f>SUM(Table2[[#This Row],[Company Direct Through FY17]:[Company Direct FY18 and After]])</f>
        <v>546.178</v>
      </c>
      <c r="BS230" s="17">
        <v>0</v>
      </c>
      <c r="BT230" s="17">
        <v>0</v>
      </c>
      <c r="BU230" s="17">
        <v>82.939599999999999</v>
      </c>
      <c r="BV230" s="18">
        <f>SUM(Table2[[#This Row],[Sales Tax Exemption Through FY17]:[Sales Tax Exemption FY18 and After]])</f>
        <v>82.939599999999999</v>
      </c>
      <c r="BW230" s="17">
        <v>0</v>
      </c>
      <c r="BX230" s="17">
        <v>0</v>
      </c>
      <c r="BY230" s="17">
        <v>0</v>
      </c>
      <c r="BZ230" s="17">
        <f>SUM(Table2[[#This Row],[Energy Tax Savings Through FY17]:[Energy Tax Savings FY18 and After]])</f>
        <v>0</v>
      </c>
      <c r="CA230" s="17">
        <v>0</v>
      </c>
      <c r="CB230" s="17">
        <v>0</v>
      </c>
      <c r="CC230" s="17">
        <v>0</v>
      </c>
      <c r="CD230" s="18">
        <f>SUM(Table2[[#This Row],[Tax Exempt Bond Savings Through FY17]:[Tax Exempt Bond Savings FY18 and After]])</f>
        <v>0</v>
      </c>
      <c r="CE230" s="17">
        <v>34.832000000000001</v>
      </c>
      <c r="CF230" s="17">
        <v>302.7559</v>
      </c>
      <c r="CG230" s="17">
        <v>576.28359999999998</v>
      </c>
      <c r="CH230" s="18">
        <f>SUM(Table2[[#This Row],[Indirect and Induced Through FY17]:[Indirect and Induced FY18 and After]])</f>
        <v>879.03949999999998</v>
      </c>
      <c r="CI230" s="17">
        <v>97.522499999999994</v>
      </c>
      <c r="CJ230" s="17">
        <v>848.93389999999999</v>
      </c>
      <c r="CK230" s="17">
        <v>493.34399999999999</v>
      </c>
      <c r="CL230" s="18">
        <f>SUM(Table2[[#This Row],[TOTAL Income Consumption Use Taxes Through FY17]:[TOTAL Income Consumption Use Taxes FY18 and After]])</f>
        <v>1342.2779</v>
      </c>
      <c r="CM230" s="17">
        <v>8.4039000000000001</v>
      </c>
      <c r="CN230" s="17">
        <v>7.9096000000000002</v>
      </c>
      <c r="CO230" s="17">
        <v>221.97790000000001</v>
      </c>
      <c r="CP230" s="18">
        <f>SUM(Table2[[#This Row],[Assistance Provided Through FY17]:[Assistance Provided FY18 and After]])</f>
        <v>229.88750000000002</v>
      </c>
      <c r="CQ230" s="17">
        <v>0</v>
      </c>
      <c r="CR230" s="17">
        <v>0</v>
      </c>
      <c r="CS230" s="17">
        <v>0</v>
      </c>
      <c r="CT230" s="18">
        <f>SUM(Table2[[#This Row],[Recapture Cancellation Reduction Amount Through FY17]:[Recapture Cancellation Reduction Amount FY18 and After]])</f>
        <v>0</v>
      </c>
      <c r="CU230" s="17">
        <v>0</v>
      </c>
      <c r="CV230" s="17">
        <v>0</v>
      </c>
      <c r="CW230" s="17">
        <v>0</v>
      </c>
      <c r="CX230" s="18">
        <f>SUM(Table2[[#This Row],[Penalty Paid Through FY17]:[Penalty Paid FY18 and After]])</f>
        <v>0</v>
      </c>
      <c r="CY230" s="17">
        <v>8.4039000000000001</v>
      </c>
      <c r="CZ230" s="17">
        <v>7.9096000000000002</v>
      </c>
      <c r="DA230" s="17">
        <v>221.97790000000001</v>
      </c>
      <c r="DB230" s="18">
        <f>SUM(Table2[[#This Row],[TOTAL Assistance Net of Recapture Penalties Through FY17]:[TOTAL Assistance Net of Recapture Penalties FY18 and After]])</f>
        <v>229.88750000000002</v>
      </c>
      <c r="DC230" s="17">
        <v>104.0731</v>
      </c>
      <c r="DD230" s="17">
        <v>620.99170000000004</v>
      </c>
      <c r="DE230" s="17">
        <v>684.65880000000004</v>
      </c>
      <c r="DF230" s="18">
        <f>SUM(Table2[[#This Row],[Company Direct Tax Revenue Before Assistance Through FY17]:[Company Direct Tax Revenue Before Assistance FY18 and After]])</f>
        <v>1305.6505000000002</v>
      </c>
      <c r="DG230" s="17">
        <v>66.366200000000006</v>
      </c>
      <c r="DH230" s="17">
        <v>573.91920000000005</v>
      </c>
      <c r="DI230" s="17">
        <v>604.51250000000005</v>
      </c>
      <c r="DJ230" s="18">
        <f>SUM(Table2[[#This Row],[Indirect and Induced Tax Revenues Through FY17]:[Indirect and Induced Tax Revenues FY18 and After]])</f>
        <v>1178.4317000000001</v>
      </c>
      <c r="DK230" s="17">
        <v>170.4393</v>
      </c>
      <c r="DL230" s="17">
        <v>1194.9109000000001</v>
      </c>
      <c r="DM230" s="17">
        <v>1289.1713</v>
      </c>
      <c r="DN230" s="17">
        <f>SUM(Table2[[#This Row],[TOTAL Tax Revenues Before Assistance Through FY17]:[TOTAL Tax Revenues Before Assistance FY18 and After]])</f>
        <v>2484.0821999999998</v>
      </c>
      <c r="DO230" s="17">
        <v>162.03540000000001</v>
      </c>
      <c r="DP230" s="17">
        <v>1187.0012999999999</v>
      </c>
      <c r="DQ230" s="17">
        <v>1067.1934000000001</v>
      </c>
      <c r="DR230" s="20">
        <f>SUM(Table2[[#This Row],[TOTAL Tax Revenues Net of Assistance Recapture and Penalty Through FY17]:[TOTAL Tax Revenues Net of Assistance Recapture and Penalty FY18 and After]])</f>
        <v>2254.1947</v>
      </c>
      <c r="DS230" s="20">
        <v>0</v>
      </c>
      <c r="DT230" s="20">
        <v>0</v>
      </c>
      <c r="DU230" s="20">
        <v>0</v>
      </c>
      <c r="DV230" s="20">
        <v>0</v>
      </c>
      <c r="DW230" s="15">
        <v>0</v>
      </c>
      <c r="DX230" s="15">
        <v>0</v>
      </c>
      <c r="DY230" s="15">
        <v>0</v>
      </c>
      <c r="DZ230" s="15">
        <v>0</v>
      </c>
      <c r="EA230" s="15">
        <v>0</v>
      </c>
      <c r="EB230" s="15">
        <v>0</v>
      </c>
      <c r="EC230" s="15">
        <v>0</v>
      </c>
      <c r="ED230" s="15">
        <v>0</v>
      </c>
      <c r="EE230" s="15">
        <v>0</v>
      </c>
      <c r="EF230" s="15">
        <v>0</v>
      </c>
      <c r="EG230" s="15">
        <v>0</v>
      </c>
      <c r="EH230" s="15">
        <v>0</v>
      </c>
      <c r="EI230" s="15">
        <f>SUM(Table2[[#This Row],[Total Industrial Employees FY17]:[Total Other Employees FY17]])</f>
        <v>0</v>
      </c>
      <c r="EJ230" s="15">
        <f>SUM(Table2[[#This Row],[Number of Industrial Employees Earning More than Living Wage FY17]:[Number of Other Employees Earning More than Living Wage FY17]])</f>
        <v>0</v>
      </c>
      <c r="EK230" s="15">
        <v>0</v>
      </c>
    </row>
    <row r="231" spans="1:141" x14ac:dyDescent="0.2">
      <c r="A231" s="6">
        <v>93186</v>
      </c>
      <c r="B231" s="6" t="s">
        <v>437</v>
      </c>
      <c r="C231" s="7" t="s">
        <v>438</v>
      </c>
      <c r="D231" s="7" t="s">
        <v>12</v>
      </c>
      <c r="E231" s="33">
        <v>31</v>
      </c>
      <c r="F231" s="8" t="s">
        <v>2157</v>
      </c>
      <c r="G231" s="41" t="s">
        <v>1927</v>
      </c>
      <c r="H231" s="35">
        <v>60736</v>
      </c>
      <c r="I231" s="35">
        <v>57811</v>
      </c>
      <c r="J231" s="39" t="s">
        <v>3301</v>
      </c>
      <c r="K231" s="11" t="s">
        <v>2477</v>
      </c>
      <c r="L231" s="13" t="s">
        <v>2754</v>
      </c>
      <c r="M231" s="13" t="s">
        <v>2712</v>
      </c>
      <c r="N231" s="23">
        <v>6000000</v>
      </c>
      <c r="O231" s="6" t="s">
        <v>2452</v>
      </c>
      <c r="P231" s="15">
        <v>0</v>
      </c>
      <c r="Q231" s="15">
        <v>0</v>
      </c>
      <c r="R231" s="15">
        <v>290</v>
      </c>
      <c r="S231" s="15">
        <v>0</v>
      </c>
      <c r="T231" s="15">
        <v>0</v>
      </c>
      <c r="U231" s="15">
        <v>290</v>
      </c>
      <c r="V231" s="15">
        <v>290</v>
      </c>
      <c r="W231" s="15">
        <v>0</v>
      </c>
      <c r="X231" s="15">
        <v>0</v>
      </c>
      <c r="Y231" s="15">
        <v>0</v>
      </c>
      <c r="Z231" s="15">
        <v>66</v>
      </c>
      <c r="AA231" s="15">
        <v>85</v>
      </c>
      <c r="AB231" s="15">
        <v>53</v>
      </c>
      <c r="AC231" s="15">
        <v>24</v>
      </c>
      <c r="AD231" s="15">
        <v>2</v>
      </c>
      <c r="AE231" s="15">
        <v>0</v>
      </c>
      <c r="AF231" s="15">
        <v>85</v>
      </c>
      <c r="AG231" s="15" t="s">
        <v>1860</v>
      </c>
      <c r="AH231" s="15" t="s">
        <v>1861</v>
      </c>
      <c r="AI231" s="17">
        <v>269.84989999999999</v>
      </c>
      <c r="AJ231" s="17">
        <v>562.23469999999998</v>
      </c>
      <c r="AK231" s="17">
        <v>1801.3542</v>
      </c>
      <c r="AL231" s="17">
        <f>SUM(Table2[[#This Row],[Company Direct Land Through FY17]:[Company Direct Land FY18 and After]])</f>
        <v>2363.5888999999997</v>
      </c>
      <c r="AM231" s="17">
        <v>45.8245</v>
      </c>
      <c r="AN231" s="17">
        <v>917.18340000000001</v>
      </c>
      <c r="AO231" s="17">
        <v>305.89729999999997</v>
      </c>
      <c r="AP231" s="18">
        <f>SUM(Table2[[#This Row],[Company Direct Building Through FY17]:[Company Direct Building FY18 and After]])</f>
        <v>1223.0807</v>
      </c>
      <c r="AQ231" s="17">
        <v>0</v>
      </c>
      <c r="AR231" s="17">
        <v>0</v>
      </c>
      <c r="AS231" s="17">
        <v>0</v>
      </c>
      <c r="AT231" s="18">
        <f>SUM(Table2[[#This Row],[Mortgage Recording Tax Through FY17]:[Mortgage Recording Tax FY18 and After]])</f>
        <v>0</v>
      </c>
      <c r="AU231" s="17">
        <v>63.486899999999999</v>
      </c>
      <c r="AV231" s="17">
        <v>336.08519999999999</v>
      </c>
      <c r="AW231" s="17">
        <v>423.79969999999997</v>
      </c>
      <c r="AX231" s="18">
        <f>SUM(Table2[[#This Row],[Pilot Savings Through FY17]:[Pilot Savings FY18 and After]])</f>
        <v>759.88490000000002</v>
      </c>
      <c r="AY231" s="17">
        <v>0</v>
      </c>
      <c r="AZ231" s="17">
        <v>0</v>
      </c>
      <c r="BA231" s="17">
        <v>0</v>
      </c>
      <c r="BB231" s="18">
        <f>SUM(Table2[[#This Row],[Mortgage Recording Tax Exemption Through FY17]:[Mortgage Recording Tax Exemption FY18 and After]])</f>
        <v>0</v>
      </c>
      <c r="BC231" s="17">
        <v>385.86630000000002</v>
      </c>
      <c r="BD231" s="17">
        <v>2525.8258000000001</v>
      </c>
      <c r="BE231" s="17">
        <v>2575.8096</v>
      </c>
      <c r="BF231" s="18">
        <f>SUM(Table2[[#This Row],[Indirect and Induced Land Through FY17]:[Indirect and Induced Land FY18 and After]])</f>
        <v>5101.6354000000001</v>
      </c>
      <c r="BG231" s="17">
        <v>716.60879999999997</v>
      </c>
      <c r="BH231" s="17">
        <v>4690.8194999999996</v>
      </c>
      <c r="BI231" s="17">
        <v>4783.6459999999997</v>
      </c>
      <c r="BJ231" s="18">
        <f>SUM(Table2[[#This Row],[Indirect and Induced Building Through FY17]:[Indirect and Induced Building FY18 and After]])</f>
        <v>9474.4654999999984</v>
      </c>
      <c r="BK231" s="17">
        <v>1354.6626000000001</v>
      </c>
      <c r="BL231" s="17">
        <v>8359.9781999999996</v>
      </c>
      <c r="BM231" s="17">
        <v>9042.9074000000001</v>
      </c>
      <c r="BN231" s="18">
        <f>SUM(Table2[[#This Row],[TOTAL Real Property Related Taxes Through FY17]:[TOTAL Real Property Related Taxes FY18 and After]])</f>
        <v>17402.885600000001</v>
      </c>
      <c r="BO231" s="17">
        <v>3758.4115000000002</v>
      </c>
      <c r="BP231" s="17">
        <v>27595.650099999999</v>
      </c>
      <c r="BQ231" s="17">
        <v>25088.8786</v>
      </c>
      <c r="BR231" s="18">
        <f>SUM(Table2[[#This Row],[Company Direct Through FY17]:[Company Direct FY18 and After]])</f>
        <v>52684.528699999995</v>
      </c>
      <c r="BS231" s="17">
        <v>0</v>
      </c>
      <c r="BT231" s="17">
        <v>239.27760000000001</v>
      </c>
      <c r="BU231" s="17">
        <v>0</v>
      </c>
      <c r="BV231" s="18">
        <f>SUM(Table2[[#This Row],[Sales Tax Exemption Through FY17]:[Sales Tax Exemption FY18 and After]])</f>
        <v>239.27760000000001</v>
      </c>
      <c r="BW231" s="17">
        <v>0</v>
      </c>
      <c r="BX231" s="17">
        <v>0</v>
      </c>
      <c r="BY231" s="17">
        <v>0</v>
      </c>
      <c r="BZ231" s="17">
        <f>SUM(Table2[[#This Row],[Energy Tax Savings Through FY17]:[Energy Tax Savings FY18 and After]])</f>
        <v>0</v>
      </c>
      <c r="CA231" s="17">
        <v>0</v>
      </c>
      <c r="CB231" s="17">
        <v>22.392199999999999</v>
      </c>
      <c r="CC231" s="17">
        <v>0</v>
      </c>
      <c r="CD231" s="18">
        <f>SUM(Table2[[#This Row],[Tax Exempt Bond Savings Through FY17]:[Tax Exempt Bond Savings FY18 and After]])</f>
        <v>22.392199999999999</v>
      </c>
      <c r="CE231" s="17">
        <v>1213.2879</v>
      </c>
      <c r="CF231" s="17">
        <v>8939.7916000000005</v>
      </c>
      <c r="CG231" s="17">
        <v>8099.1756999999998</v>
      </c>
      <c r="CH231" s="18">
        <f>SUM(Table2[[#This Row],[Indirect and Induced Through FY17]:[Indirect and Induced FY18 and After]])</f>
        <v>17038.9673</v>
      </c>
      <c r="CI231" s="17">
        <v>4971.6994000000004</v>
      </c>
      <c r="CJ231" s="17">
        <v>36273.7719</v>
      </c>
      <c r="CK231" s="17">
        <v>33188.054300000003</v>
      </c>
      <c r="CL231" s="18">
        <f>SUM(Table2[[#This Row],[TOTAL Income Consumption Use Taxes Through FY17]:[TOTAL Income Consumption Use Taxes FY18 and After]])</f>
        <v>69461.82620000001</v>
      </c>
      <c r="CM231" s="17">
        <v>63.486899999999999</v>
      </c>
      <c r="CN231" s="17">
        <v>597.755</v>
      </c>
      <c r="CO231" s="17">
        <v>423.79969999999997</v>
      </c>
      <c r="CP231" s="18">
        <f>SUM(Table2[[#This Row],[Assistance Provided Through FY17]:[Assistance Provided FY18 and After]])</f>
        <v>1021.5546999999999</v>
      </c>
      <c r="CQ231" s="17">
        <v>0</v>
      </c>
      <c r="CR231" s="17">
        <v>0</v>
      </c>
      <c r="CS231" s="17">
        <v>0</v>
      </c>
      <c r="CT231" s="18">
        <f>SUM(Table2[[#This Row],[Recapture Cancellation Reduction Amount Through FY17]:[Recapture Cancellation Reduction Amount FY18 and After]])</f>
        <v>0</v>
      </c>
      <c r="CU231" s="17">
        <v>0</v>
      </c>
      <c r="CV231" s="17">
        <v>0</v>
      </c>
      <c r="CW231" s="17">
        <v>0</v>
      </c>
      <c r="CX231" s="18">
        <f>SUM(Table2[[#This Row],[Penalty Paid Through FY17]:[Penalty Paid FY18 and After]])</f>
        <v>0</v>
      </c>
      <c r="CY231" s="17">
        <v>63.486899999999999</v>
      </c>
      <c r="CZ231" s="17">
        <v>597.755</v>
      </c>
      <c r="DA231" s="17">
        <v>423.79969999999997</v>
      </c>
      <c r="DB231" s="18">
        <f>SUM(Table2[[#This Row],[TOTAL Assistance Net of Recapture Penalties Through FY17]:[TOTAL Assistance Net of Recapture Penalties FY18 and After]])</f>
        <v>1021.5546999999999</v>
      </c>
      <c r="DC231" s="17">
        <v>4074.0859</v>
      </c>
      <c r="DD231" s="17">
        <v>29075.068200000002</v>
      </c>
      <c r="DE231" s="17">
        <v>27196.130099999998</v>
      </c>
      <c r="DF231" s="18">
        <f>SUM(Table2[[#This Row],[Company Direct Tax Revenue Before Assistance Through FY17]:[Company Direct Tax Revenue Before Assistance FY18 and After]])</f>
        <v>56271.198300000004</v>
      </c>
      <c r="DG231" s="17">
        <v>2315.7629999999999</v>
      </c>
      <c r="DH231" s="17">
        <v>16156.436900000001</v>
      </c>
      <c r="DI231" s="17">
        <v>15458.631299999999</v>
      </c>
      <c r="DJ231" s="18">
        <f>SUM(Table2[[#This Row],[Indirect and Induced Tax Revenues Through FY17]:[Indirect and Induced Tax Revenues FY18 and After]])</f>
        <v>31615.068200000002</v>
      </c>
      <c r="DK231" s="17">
        <v>6389.8489</v>
      </c>
      <c r="DL231" s="17">
        <v>45231.505100000002</v>
      </c>
      <c r="DM231" s="17">
        <v>42654.761400000003</v>
      </c>
      <c r="DN231" s="17">
        <f>SUM(Table2[[#This Row],[TOTAL Tax Revenues Before Assistance Through FY17]:[TOTAL Tax Revenues Before Assistance FY18 and After]])</f>
        <v>87886.266499999998</v>
      </c>
      <c r="DO231" s="17">
        <v>6326.3620000000001</v>
      </c>
      <c r="DP231" s="17">
        <v>44633.750099999997</v>
      </c>
      <c r="DQ231" s="17">
        <v>42230.9617</v>
      </c>
      <c r="DR231" s="20">
        <f>SUM(Table2[[#This Row],[TOTAL Tax Revenues Net of Assistance Recapture and Penalty Through FY17]:[TOTAL Tax Revenues Net of Assistance Recapture and Penalty FY18 and After]])</f>
        <v>86864.71179999999</v>
      </c>
      <c r="DS231" s="20">
        <v>0</v>
      </c>
      <c r="DT231" s="20">
        <v>0</v>
      </c>
      <c r="DU231" s="20">
        <v>0</v>
      </c>
      <c r="DV231" s="20">
        <v>0</v>
      </c>
      <c r="DW231" s="15">
        <v>0</v>
      </c>
      <c r="DX231" s="15">
        <v>0</v>
      </c>
      <c r="DY231" s="15">
        <v>0</v>
      </c>
      <c r="DZ231" s="15">
        <v>290</v>
      </c>
      <c r="EA231" s="15">
        <v>0</v>
      </c>
      <c r="EB231" s="15">
        <v>0</v>
      </c>
      <c r="EC231" s="15">
        <v>0</v>
      </c>
      <c r="ED231" s="15">
        <v>290</v>
      </c>
      <c r="EE231" s="15">
        <v>0</v>
      </c>
      <c r="EF231" s="15">
        <v>0</v>
      </c>
      <c r="EG231" s="15">
        <v>0</v>
      </c>
      <c r="EH231" s="15">
        <v>100</v>
      </c>
      <c r="EI231" s="15">
        <f>SUM(Table2[[#This Row],[Total Industrial Employees FY17]:[Total Other Employees FY17]])</f>
        <v>290</v>
      </c>
      <c r="EJ231" s="15">
        <f>SUM(Table2[[#This Row],[Number of Industrial Employees Earning More than Living Wage FY17]:[Number of Other Employees Earning More than Living Wage FY17]])</f>
        <v>290</v>
      </c>
      <c r="EK231" s="15">
        <v>100</v>
      </c>
    </row>
    <row r="232" spans="1:141" x14ac:dyDescent="0.2">
      <c r="A232" s="6">
        <v>93351</v>
      </c>
      <c r="B232" s="6" t="s">
        <v>542</v>
      </c>
      <c r="C232" s="7" t="s">
        <v>543</v>
      </c>
      <c r="D232" s="7" t="s">
        <v>6</v>
      </c>
      <c r="E232" s="33">
        <v>17</v>
      </c>
      <c r="F232" s="8" t="s">
        <v>1888</v>
      </c>
      <c r="G232" s="41" t="s">
        <v>2218</v>
      </c>
      <c r="H232" s="35">
        <v>19520</v>
      </c>
      <c r="I232" s="35">
        <v>14320</v>
      </c>
      <c r="J232" s="39" t="s">
        <v>3201</v>
      </c>
      <c r="K232" s="11" t="s">
        <v>2453</v>
      </c>
      <c r="L232" s="13" t="s">
        <v>2827</v>
      </c>
      <c r="M232" s="13" t="s">
        <v>2819</v>
      </c>
      <c r="N232" s="23">
        <v>4900000</v>
      </c>
      <c r="O232" s="6" t="s">
        <v>2458</v>
      </c>
      <c r="P232" s="15">
        <v>0</v>
      </c>
      <c r="Q232" s="15">
        <v>0</v>
      </c>
      <c r="R232" s="15">
        <v>0</v>
      </c>
      <c r="S232" s="15">
        <v>0</v>
      </c>
      <c r="T232" s="15">
        <v>0</v>
      </c>
      <c r="U232" s="15">
        <v>0</v>
      </c>
      <c r="V232" s="15">
        <v>0</v>
      </c>
      <c r="W232" s="15">
        <v>0</v>
      </c>
      <c r="X232" s="15">
        <v>0</v>
      </c>
      <c r="Y232" s="15">
        <v>0</v>
      </c>
      <c r="Z232" s="15">
        <v>26</v>
      </c>
      <c r="AA232" s="15">
        <v>0</v>
      </c>
      <c r="AB232" s="15">
        <v>0</v>
      </c>
      <c r="AC232" s="15">
        <v>0</v>
      </c>
      <c r="AD232" s="15">
        <v>0</v>
      </c>
      <c r="AE232" s="15">
        <v>0</v>
      </c>
      <c r="AF232" s="15">
        <v>0</v>
      </c>
      <c r="AG232" s="15" t="s">
        <v>1860</v>
      </c>
      <c r="AH232" s="15" t="s">
        <v>1861</v>
      </c>
      <c r="AI232" s="17">
        <v>32.067599999999999</v>
      </c>
      <c r="AJ232" s="17">
        <v>107.4058</v>
      </c>
      <c r="AK232" s="17">
        <v>19.233000000000001</v>
      </c>
      <c r="AL232" s="17">
        <f>SUM(Table2[[#This Row],[Company Direct Land Through FY17]:[Company Direct Land FY18 and After]])</f>
        <v>126.6388</v>
      </c>
      <c r="AM232" s="17">
        <v>11.9032</v>
      </c>
      <c r="AN232" s="17">
        <v>184.78360000000001</v>
      </c>
      <c r="AO232" s="17">
        <v>7.1391</v>
      </c>
      <c r="AP232" s="18">
        <f>SUM(Table2[[#This Row],[Company Direct Building Through FY17]:[Company Direct Building FY18 and After]])</f>
        <v>191.92270000000002</v>
      </c>
      <c r="AQ232" s="17">
        <v>0</v>
      </c>
      <c r="AR232" s="17">
        <v>42.427</v>
      </c>
      <c r="AS232" s="17">
        <v>0</v>
      </c>
      <c r="AT232" s="18">
        <f>SUM(Table2[[#This Row],[Mortgage Recording Tax Through FY17]:[Mortgage Recording Tax FY18 and After]])</f>
        <v>42.427</v>
      </c>
      <c r="AU232" s="17">
        <v>29.221399999999999</v>
      </c>
      <c r="AV232" s="17">
        <v>161.12389999999999</v>
      </c>
      <c r="AW232" s="17">
        <v>17.5259</v>
      </c>
      <c r="AX232" s="18">
        <f>SUM(Table2[[#This Row],[Pilot Savings Through FY17]:[Pilot Savings FY18 and After]])</f>
        <v>178.6498</v>
      </c>
      <c r="AY232" s="17">
        <v>0</v>
      </c>
      <c r="AZ232" s="17">
        <v>42.427</v>
      </c>
      <c r="BA232" s="17">
        <v>0</v>
      </c>
      <c r="BB232" s="18">
        <f>SUM(Table2[[#This Row],[Mortgage Recording Tax Exemption Through FY17]:[Mortgage Recording Tax Exemption FY18 and After]])</f>
        <v>42.427</v>
      </c>
      <c r="BC232" s="17">
        <v>0</v>
      </c>
      <c r="BD232" s="17">
        <v>647.48820000000001</v>
      </c>
      <c r="BE232" s="17">
        <v>0</v>
      </c>
      <c r="BF232" s="18">
        <f>SUM(Table2[[#This Row],[Indirect and Induced Land Through FY17]:[Indirect and Induced Land FY18 and After]])</f>
        <v>647.48820000000001</v>
      </c>
      <c r="BG232" s="17">
        <v>0</v>
      </c>
      <c r="BH232" s="17">
        <v>1202.4783</v>
      </c>
      <c r="BI232" s="17">
        <v>0</v>
      </c>
      <c r="BJ232" s="18">
        <f>SUM(Table2[[#This Row],[Indirect and Induced Building Through FY17]:[Indirect and Induced Building FY18 and After]])</f>
        <v>1202.4783</v>
      </c>
      <c r="BK232" s="17">
        <v>14.7494</v>
      </c>
      <c r="BL232" s="17">
        <v>1981.0319999999999</v>
      </c>
      <c r="BM232" s="17">
        <v>8.8461999999999996</v>
      </c>
      <c r="BN232" s="18">
        <f>SUM(Table2[[#This Row],[TOTAL Real Property Related Taxes Through FY17]:[TOTAL Real Property Related Taxes FY18 and After]])</f>
        <v>1989.8781999999999</v>
      </c>
      <c r="BO232" s="17">
        <v>0</v>
      </c>
      <c r="BP232" s="17">
        <v>3921.1581999999999</v>
      </c>
      <c r="BQ232" s="17">
        <v>0</v>
      </c>
      <c r="BR232" s="18">
        <f>SUM(Table2[[#This Row],[Company Direct Through FY17]:[Company Direct FY18 and After]])</f>
        <v>3921.1581999999999</v>
      </c>
      <c r="BS232" s="17">
        <v>0</v>
      </c>
      <c r="BT232" s="17">
        <v>18.879200000000001</v>
      </c>
      <c r="BU232" s="17">
        <v>0</v>
      </c>
      <c r="BV232" s="18">
        <f>SUM(Table2[[#This Row],[Sales Tax Exemption Through FY17]:[Sales Tax Exemption FY18 and After]])</f>
        <v>18.879200000000001</v>
      </c>
      <c r="BW232" s="17">
        <v>0</v>
      </c>
      <c r="BX232" s="17">
        <v>0</v>
      </c>
      <c r="BY232" s="17">
        <v>0</v>
      </c>
      <c r="BZ232" s="17">
        <f>SUM(Table2[[#This Row],[Energy Tax Savings Through FY17]:[Energy Tax Savings FY18 and After]])</f>
        <v>0</v>
      </c>
      <c r="CA232" s="17">
        <v>0</v>
      </c>
      <c r="CB232" s="17">
        <v>0</v>
      </c>
      <c r="CC232" s="17">
        <v>0</v>
      </c>
      <c r="CD232" s="18">
        <f>SUM(Table2[[#This Row],[Tax Exempt Bond Savings Through FY17]:[Tax Exempt Bond Savings FY18 and After]])</f>
        <v>0</v>
      </c>
      <c r="CE232" s="17">
        <v>0</v>
      </c>
      <c r="CF232" s="17">
        <v>2172.1869999999999</v>
      </c>
      <c r="CG232" s="17">
        <v>0</v>
      </c>
      <c r="CH232" s="18">
        <f>SUM(Table2[[#This Row],[Indirect and Induced Through FY17]:[Indirect and Induced FY18 and After]])</f>
        <v>2172.1869999999999</v>
      </c>
      <c r="CI232" s="17">
        <v>0</v>
      </c>
      <c r="CJ232" s="17">
        <v>6074.4660000000003</v>
      </c>
      <c r="CK232" s="17">
        <v>0</v>
      </c>
      <c r="CL232" s="18">
        <f>SUM(Table2[[#This Row],[TOTAL Income Consumption Use Taxes Through FY17]:[TOTAL Income Consumption Use Taxes FY18 and After]])</f>
        <v>6074.4660000000003</v>
      </c>
      <c r="CM232" s="17">
        <v>29.221399999999999</v>
      </c>
      <c r="CN232" s="17">
        <v>222.43010000000001</v>
      </c>
      <c r="CO232" s="17">
        <v>17.5259</v>
      </c>
      <c r="CP232" s="18">
        <f>SUM(Table2[[#This Row],[Assistance Provided Through FY17]:[Assistance Provided FY18 and After]])</f>
        <v>239.95600000000002</v>
      </c>
      <c r="CQ232" s="17">
        <v>0</v>
      </c>
      <c r="CR232" s="17">
        <v>0</v>
      </c>
      <c r="CS232" s="17">
        <v>0</v>
      </c>
      <c r="CT232" s="18">
        <f>SUM(Table2[[#This Row],[Recapture Cancellation Reduction Amount Through FY17]:[Recapture Cancellation Reduction Amount FY18 and After]])</f>
        <v>0</v>
      </c>
      <c r="CU232" s="17">
        <v>0</v>
      </c>
      <c r="CV232" s="17">
        <v>0</v>
      </c>
      <c r="CW232" s="17">
        <v>0</v>
      </c>
      <c r="CX232" s="18">
        <f>SUM(Table2[[#This Row],[Penalty Paid Through FY17]:[Penalty Paid FY18 and After]])</f>
        <v>0</v>
      </c>
      <c r="CY232" s="17">
        <v>29.221399999999999</v>
      </c>
      <c r="CZ232" s="17">
        <v>222.43010000000001</v>
      </c>
      <c r="DA232" s="17">
        <v>17.5259</v>
      </c>
      <c r="DB232" s="18">
        <f>SUM(Table2[[#This Row],[TOTAL Assistance Net of Recapture Penalties Through FY17]:[TOTAL Assistance Net of Recapture Penalties FY18 and After]])</f>
        <v>239.95600000000002</v>
      </c>
      <c r="DC232" s="17">
        <v>43.970799999999997</v>
      </c>
      <c r="DD232" s="17">
        <v>4255.7745999999997</v>
      </c>
      <c r="DE232" s="17">
        <v>26.3721</v>
      </c>
      <c r="DF232" s="18">
        <f>SUM(Table2[[#This Row],[Company Direct Tax Revenue Before Assistance Through FY17]:[Company Direct Tax Revenue Before Assistance FY18 and After]])</f>
        <v>4282.1466999999993</v>
      </c>
      <c r="DG232" s="17">
        <v>0</v>
      </c>
      <c r="DH232" s="17">
        <v>4022.1534999999999</v>
      </c>
      <c r="DI232" s="17">
        <v>0</v>
      </c>
      <c r="DJ232" s="18">
        <f>SUM(Table2[[#This Row],[Indirect and Induced Tax Revenues Through FY17]:[Indirect and Induced Tax Revenues FY18 and After]])</f>
        <v>4022.1534999999999</v>
      </c>
      <c r="DK232" s="17">
        <v>43.970799999999997</v>
      </c>
      <c r="DL232" s="17">
        <v>8277.9280999999992</v>
      </c>
      <c r="DM232" s="17">
        <v>26.3721</v>
      </c>
      <c r="DN232" s="17">
        <f>SUM(Table2[[#This Row],[TOTAL Tax Revenues Before Assistance Through FY17]:[TOTAL Tax Revenues Before Assistance FY18 and After]])</f>
        <v>8304.3001999999997</v>
      </c>
      <c r="DO232" s="17">
        <v>14.7494</v>
      </c>
      <c r="DP232" s="17">
        <v>8055.4979999999996</v>
      </c>
      <c r="DQ232" s="17">
        <v>8.8461999999999996</v>
      </c>
      <c r="DR232" s="20">
        <f>SUM(Table2[[#This Row],[TOTAL Tax Revenues Net of Assistance Recapture and Penalty Through FY17]:[TOTAL Tax Revenues Net of Assistance Recapture and Penalty FY18 and After]])</f>
        <v>8064.3441999999995</v>
      </c>
      <c r="DS232" s="20">
        <v>0</v>
      </c>
      <c r="DT232" s="20">
        <v>0</v>
      </c>
      <c r="DU232" s="20">
        <v>0</v>
      </c>
      <c r="DV232" s="20">
        <v>0</v>
      </c>
      <c r="DW232" s="15">
        <v>0</v>
      </c>
      <c r="DX232" s="15">
        <v>0</v>
      </c>
      <c r="DY232" s="15">
        <v>0</v>
      </c>
      <c r="DZ232" s="15">
        <v>0</v>
      </c>
      <c r="EA232" s="15">
        <v>0</v>
      </c>
      <c r="EB232" s="15">
        <v>0</v>
      </c>
      <c r="EC232" s="15">
        <v>0</v>
      </c>
      <c r="ED232" s="15">
        <v>0</v>
      </c>
      <c r="EE232" s="15">
        <v>0</v>
      </c>
      <c r="EF232" s="15">
        <v>0</v>
      </c>
      <c r="EG232" s="15">
        <v>0</v>
      </c>
      <c r="EH232" s="15">
        <v>0</v>
      </c>
      <c r="EI232" s="15">
        <f>SUM(Table2[[#This Row],[Total Industrial Employees FY17]:[Total Other Employees FY17]])</f>
        <v>0</v>
      </c>
      <c r="EJ232" s="15">
        <f>SUM(Table2[[#This Row],[Number of Industrial Employees Earning More than Living Wage FY17]:[Number of Other Employees Earning More than Living Wage FY17]])</f>
        <v>0</v>
      </c>
      <c r="EK232" s="15">
        <v>0</v>
      </c>
    </row>
    <row r="233" spans="1:141" x14ac:dyDescent="0.2">
      <c r="A233" s="6">
        <v>93954</v>
      </c>
      <c r="B233" s="6" t="s">
        <v>427</v>
      </c>
      <c r="C233" s="7" t="s">
        <v>428</v>
      </c>
      <c r="D233" s="7" t="s">
        <v>19</v>
      </c>
      <c r="E233" s="33">
        <v>2</v>
      </c>
      <c r="F233" s="8" t="s">
        <v>2329</v>
      </c>
      <c r="G233" s="41" t="s">
        <v>1863</v>
      </c>
      <c r="H233" s="35">
        <v>100900</v>
      </c>
      <c r="I233" s="35">
        <v>286426</v>
      </c>
      <c r="J233" s="39" t="s">
        <v>3204</v>
      </c>
      <c r="K233" s="11" t="s">
        <v>2804</v>
      </c>
      <c r="L233" s="13" t="s">
        <v>2978</v>
      </c>
      <c r="M233" s="13" t="s">
        <v>2918</v>
      </c>
      <c r="N233" s="23">
        <v>40000000</v>
      </c>
      <c r="O233" s="6" t="s">
        <v>2503</v>
      </c>
      <c r="P233" s="15">
        <v>11</v>
      </c>
      <c r="Q233" s="15">
        <v>33</v>
      </c>
      <c r="R233" s="15">
        <v>171</v>
      </c>
      <c r="S233" s="15">
        <v>0</v>
      </c>
      <c r="T233" s="15">
        <v>1</v>
      </c>
      <c r="U233" s="15">
        <v>216</v>
      </c>
      <c r="V233" s="15">
        <v>193</v>
      </c>
      <c r="W233" s="15">
        <v>0</v>
      </c>
      <c r="X233" s="15">
        <v>0</v>
      </c>
      <c r="Y233" s="15">
        <v>24</v>
      </c>
      <c r="Z233" s="15">
        <v>31</v>
      </c>
      <c r="AA233" s="15">
        <v>83</v>
      </c>
      <c r="AB233" s="15">
        <v>0</v>
      </c>
      <c r="AC233" s="15">
        <v>0</v>
      </c>
      <c r="AD233" s="15">
        <v>0</v>
      </c>
      <c r="AE233" s="15">
        <v>0</v>
      </c>
      <c r="AF233" s="15">
        <v>83</v>
      </c>
      <c r="AG233" s="15" t="s">
        <v>1860</v>
      </c>
      <c r="AH233" s="15" t="s">
        <v>1861</v>
      </c>
      <c r="AI233" s="17">
        <v>0</v>
      </c>
      <c r="AJ233" s="17">
        <v>0</v>
      </c>
      <c r="AK233" s="17">
        <v>0</v>
      </c>
      <c r="AL233" s="17">
        <f>SUM(Table2[[#This Row],[Company Direct Land Through FY17]:[Company Direct Land FY18 and After]])</f>
        <v>0</v>
      </c>
      <c r="AM233" s="17">
        <v>0</v>
      </c>
      <c r="AN233" s="17">
        <v>0</v>
      </c>
      <c r="AO233" s="17">
        <v>0</v>
      </c>
      <c r="AP233" s="18">
        <f>SUM(Table2[[#This Row],[Company Direct Building Through FY17]:[Company Direct Building FY18 and After]])</f>
        <v>0</v>
      </c>
      <c r="AQ233" s="17">
        <v>0</v>
      </c>
      <c r="AR233" s="17">
        <v>0</v>
      </c>
      <c r="AS233" s="17">
        <v>0</v>
      </c>
      <c r="AT233" s="18">
        <f>SUM(Table2[[#This Row],[Mortgage Recording Tax Through FY17]:[Mortgage Recording Tax FY18 and After]])</f>
        <v>0</v>
      </c>
      <c r="AU233" s="17">
        <v>0</v>
      </c>
      <c r="AV233" s="17">
        <v>0</v>
      </c>
      <c r="AW233" s="17">
        <v>0</v>
      </c>
      <c r="AX233" s="18">
        <f>SUM(Table2[[#This Row],[Pilot Savings Through FY17]:[Pilot Savings FY18 and After]])</f>
        <v>0</v>
      </c>
      <c r="AY233" s="17">
        <v>0</v>
      </c>
      <c r="AZ233" s="17">
        <v>0</v>
      </c>
      <c r="BA233" s="17">
        <v>0</v>
      </c>
      <c r="BB233" s="18">
        <f>SUM(Table2[[#This Row],[Mortgage Recording Tax Exemption Through FY17]:[Mortgage Recording Tax Exemption FY18 and After]])</f>
        <v>0</v>
      </c>
      <c r="BC233" s="17">
        <v>128.5128</v>
      </c>
      <c r="BD233" s="17">
        <v>417.10090000000002</v>
      </c>
      <c r="BE233" s="17">
        <v>2045.9937</v>
      </c>
      <c r="BF233" s="18">
        <f>SUM(Table2[[#This Row],[Indirect and Induced Land Through FY17]:[Indirect and Induced Land FY18 and After]])</f>
        <v>2463.0945999999999</v>
      </c>
      <c r="BG233" s="17">
        <v>238.66669999999999</v>
      </c>
      <c r="BH233" s="17">
        <v>774.61599999999999</v>
      </c>
      <c r="BI233" s="17">
        <v>3799.7031000000002</v>
      </c>
      <c r="BJ233" s="18">
        <f>SUM(Table2[[#This Row],[Indirect and Induced Building Through FY17]:[Indirect and Induced Building FY18 and After]])</f>
        <v>4574.3191000000006</v>
      </c>
      <c r="BK233" s="17">
        <v>367.17950000000002</v>
      </c>
      <c r="BL233" s="17">
        <v>1191.7168999999999</v>
      </c>
      <c r="BM233" s="17">
        <v>5845.6967999999997</v>
      </c>
      <c r="BN233" s="18">
        <f>SUM(Table2[[#This Row],[TOTAL Real Property Related Taxes Through FY17]:[TOTAL Real Property Related Taxes FY18 and After]])</f>
        <v>7037.4136999999992</v>
      </c>
      <c r="BO233" s="17">
        <v>319.30509999999998</v>
      </c>
      <c r="BP233" s="17">
        <v>1027.5499</v>
      </c>
      <c r="BQ233" s="17">
        <v>5083.5138999999999</v>
      </c>
      <c r="BR233" s="18">
        <f>SUM(Table2[[#This Row],[Company Direct Through FY17]:[Company Direct FY18 and After]])</f>
        <v>6111.0637999999999</v>
      </c>
      <c r="BS233" s="17">
        <v>0</v>
      </c>
      <c r="BT233" s="17">
        <v>0</v>
      </c>
      <c r="BU233" s="17">
        <v>0</v>
      </c>
      <c r="BV233" s="18">
        <f>SUM(Table2[[#This Row],[Sales Tax Exemption Through FY17]:[Sales Tax Exemption FY18 and After]])</f>
        <v>0</v>
      </c>
      <c r="BW233" s="17">
        <v>0</v>
      </c>
      <c r="BX233" s="17">
        <v>0</v>
      </c>
      <c r="BY233" s="17">
        <v>0</v>
      </c>
      <c r="BZ233" s="17">
        <f>SUM(Table2[[#This Row],[Energy Tax Savings Through FY17]:[Energy Tax Savings FY18 and After]])</f>
        <v>0</v>
      </c>
      <c r="CA233" s="17">
        <v>16.087199999999999</v>
      </c>
      <c r="CB233" s="17">
        <v>59.597700000000003</v>
      </c>
      <c r="CC233" s="17">
        <v>172.8347</v>
      </c>
      <c r="CD233" s="18">
        <f>SUM(Table2[[#This Row],[Tax Exempt Bond Savings Through FY17]:[Tax Exempt Bond Savings FY18 and After]])</f>
        <v>232.4324</v>
      </c>
      <c r="CE233" s="17">
        <v>367.75790000000001</v>
      </c>
      <c r="CF233" s="17">
        <v>1202.6635000000001</v>
      </c>
      <c r="CG233" s="17">
        <v>5854.9067999999997</v>
      </c>
      <c r="CH233" s="18">
        <f>SUM(Table2[[#This Row],[Indirect and Induced Through FY17]:[Indirect and Induced FY18 and After]])</f>
        <v>7057.5702999999994</v>
      </c>
      <c r="CI233" s="17">
        <v>670.97580000000005</v>
      </c>
      <c r="CJ233" s="17">
        <v>2170.6156999999998</v>
      </c>
      <c r="CK233" s="17">
        <v>10765.585999999999</v>
      </c>
      <c r="CL233" s="18">
        <f>SUM(Table2[[#This Row],[TOTAL Income Consumption Use Taxes Through FY17]:[TOTAL Income Consumption Use Taxes FY18 and After]])</f>
        <v>12936.2017</v>
      </c>
      <c r="CM233" s="17">
        <v>16.087199999999999</v>
      </c>
      <c r="CN233" s="17">
        <v>59.597700000000003</v>
      </c>
      <c r="CO233" s="17">
        <v>172.8347</v>
      </c>
      <c r="CP233" s="18">
        <f>SUM(Table2[[#This Row],[Assistance Provided Through FY17]:[Assistance Provided FY18 and After]])</f>
        <v>232.4324</v>
      </c>
      <c r="CQ233" s="17">
        <v>0</v>
      </c>
      <c r="CR233" s="17">
        <v>0</v>
      </c>
      <c r="CS233" s="17">
        <v>0</v>
      </c>
      <c r="CT233" s="18">
        <f>SUM(Table2[[#This Row],[Recapture Cancellation Reduction Amount Through FY17]:[Recapture Cancellation Reduction Amount FY18 and After]])</f>
        <v>0</v>
      </c>
      <c r="CU233" s="17">
        <v>0</v>
      </c>
      <c r="CV233" s="17">
        <v>0</v>
      </c>
      <c r="CW233" s="17">
        <v>0</v>
      </c>
      <c r="CX233" s="18">
        <f>SUM(Table2[[#This Row],[Penalty Paid Through FY17]:[Penalty Paid FY18 and After]])</f>
        <v>0</v>
      </c>
      <c r="CY233" s="17">
        <v>16.087199999999999</v>
      </c>
      <c r="CZ233" s="17">
        <v>59.597700000000003</v>
      </c>
      <c r="DA233" s="17">
        <v>172.8347</v>
      </c>
      <c r="DB233" s="18">
        <f>SUM(Table2[[#This Row],[TOTAL Assistance Net of Recapture Penalties Through FY17]:[TOTAL Assistance Net of Recapture Penalties FY18 and After]])</f>
        <v>232.4324</v>
      </c>
      <c r="DC233" s="17">
        <v>319.30509999999998</v>
      </c>
      <c r="DD233" s="17">
        <v>1027.5499</v>
      </c>
      <c r="DE233" s="17">
        <v>5083.5138999999999</v>
      </c>
      <c r="DF233" s="18">
        <f>SUM(Table2[[#This Row],[Company Direct Tax Revenue Before Assistance Through FY17]:[Company Direct Tax Revenue Before Assistance FY18 and After]])</f>
        <v>6111.0637999999999</v>
      </c>
      <c r="DG233" s="17">
        <v>734.93740000000003</v>
      </c>
      <c r="DH233" s="17">
        <v>2394.3804</v>
      </c>
      <c r="DI233" s="17">
        <v>11700.6036</v>
      </c>
      <c r="DJ233" s="18">
        <f>SUM(Table2[[#This Row],[Indirect and Induced Tax Revenues Through FY17]:[Indirect and Induced Tax Revenues FY18 and After]])</f>
        <v>14094.984</v>
      </c>
      <c r="DK233" s="17">
        <v>1054.2425000000001</v>
      </c>
      <c r="DL233" s="17">
        <v>3421.9303</v>
      </c>
      <c r="DM233" s="17">
        <v>16784.1175</v>
      </c>
      <c r="DN233" s="17">
        <f>SUM(Table2[[#This Row],[TOTAL Tax Revenues Before Assistance Through FY17]:[TOTAL Tax Revenues Before Assistance FY18 and After]])</f>
        <v>20206.0478</v>
      </c>
      <c r="DO233" s="17">
        <v>1038.1552999999999</v>
      </c>
      <c r="DP233" s="17">
        <v>3362.3326000000002</v>
      </c>
      <c r="DQ233" s="17">
        <v>16611.282800000001</v>
      </c>
      <c r="DR233" s="20">
        <f>SUM(Table2[[#This Row],[TOTAL Tax Revenues Net of Assistance Recapture and Penalty Through FY17]:[TOTAL Tax Revenues Net of Assistance Recapture and Penalty FY18 and After]])</f>
        <v>19973.615400000002</v>
      </c>
      <c r="DS233" s="20">
        <v>0</v>
      </c>
      <c r="DT233" s="20">
        <v>0</v>
      </c>
      <c r="DU233" s="20">
        <v>0</v>
      </c>
      <c r="DV233" s="20">
        <v>0</v>
      </c>
      <c r="DW233" s="15">
        <v>0</v>
      </c>
      <c r="DX233" s="15">
        <v>0</v>
      </c>
      <c r="DY233" s="15">
        <v>0</v>
      </c>
      <c r="DZ233" s="15">
        <v>215</v>
      </c>
      <c r="EA233" s="15">
        <v>0</v>
      </c>
      <c r="EB233" s="15">
        <v>0</v>
      </c>
      <c r="EC233" s="15">
        <v>0</v>
      </c>
      <c r="ED233" s="15">
        <v>215</v>
      </c>
      <c r="EE233" s="15">
        <v>0</v>
      </c>
      <c r="EF233" s="15">
        <v>0</v>
      </c>
      <c r="EG233" s="15">
        <v>0</v>
      </c>
      <c r="EH233" s="15">
        <v>100</v>
      </c>
      <c r="EI233" s="15">
        <f>SUM(Table2[[#This Row],[Total Industrial Employees FY17]:[Total Other Employees FY17]])</f>
        <v>215</v>
      </c>
      <c r="EJ233" s="15">
        <f>SUM(Table2[[#This Row],[Number of Industrial Employees Earning More than Living Wage FY17]:[Number of Other Employees Earning More than Living Wage FY17]])</f>
        <v>215</v>
      </c>
      <c r="EK233" s="15">
        <v>100</v>
      </c>
    </row>
    <row r="234" spans="1:141" x14ac:dyDescent="0.2">
      <c r="A234" s="6">
        <v>92506</v>
      </c>
      <c r="B234" s="6" t="s">
        <v>163</v>
      </c>
      <c r="C234" s="7" t="s">
        <v>164</v>
      </c>
      <c r="D234" s="7" t="s">
        <v>19</v>
      </c>
      <c r="E234" s="33">
        <v>8</v>
      </c>
      <c r="F234" s="8" t="s">
        <v>1958</v>
      </c>
      <c r="G234" s="41" t="s">
        <v>1959</v>
      </c>
      <c r="H234" s="35">
        <v>10069</v>
      </c>
      <c r="I234" s="35">
        <v>15765</v>
      </c>
      <c r="J234" s="39" t="s">
        <v>3221</v>
      </c>
      <c r="K234" s="11" t="s">
        <v>2453</v>
      </c>
      <c r="L234" s="13" t="s">
        <v>2547</v>
      </c>
      <c r="M234" s="13" t="s">
        <v>2532</v>
      </c>
      <c r="N234" s="23">
        <v>2900000</v>
      </c>
      <c r="O234" s="6" t="s">
        <v>2458</v>
      </c>
      <c r="P234" s="15">
        <v>3</v>
      </c>
      <c r="Q234" s="15">
        <v>0</v>
      </c>
      <c r="R234" s="15">
        <v>22</v>
      </c>
      <c r="S234" s="15">
        <v>0</v>
      </c>
      <c r="T234" s="15">
        <v>0</v>
      </c>
      <c r="U234" s="15">
        <v>25</v>
      </c>
      <c r="V234" s="15">
        <v>23</v>
      </c>
      <c r="W234" s="15">
        <v>0</v>
      </c>
      <c r="X234" s="15">
        <v>0</v>
      </c>
      <c r="Y234" s="15">
        <v>0</v>
      </c>
      <c r="Z234" s="15">
        <v>20</v>
      </c>
      <c r="AA234" s="15">
        <v>58</v>
      </c>
      <c r="AB234" s="15">
        <v>0</v>
      </c>
      <c r="AC234" s="15">
        <v>0</v>
      </c>
      <c r="AD234" s="15">
        <v>0</v>
      </c>
      <c r="AE234" s="15">
        <v>0</v>
      </c>
      <c r="AF234" s="15">
        <v>58</v>
      </c>
      <c r="AG234" s="15" t="s">
        <v>1860</v>
      </c>
      <c r="AH234" s="15" t="s">
        <v>1860</v>
      </c>
      <c r="AI234" s="17">
        <v>11.120900000000001</v>
      </c>
      <c r="AJ234" s="17">
        <v>243.5119</v>
      </c>
      <c r="AK234" s="17">
        <v>3.2357999999999998</v>
      </c>
      <c r="AL234" s="17">
        <f>SUM(Table2[[#This Row],[Company Direct Land Through FY17]:[Company Direct Land FY18 and After]])</f>
        <v>246.74770000000001</v>
      </c>
      <c r="AM234" s="17">
        <v>85.054900000000004</v>
      </c>
      <c r="AN234" s="17">
        <v>283.7627</v>
      </c>
      <c r="AO234" s="17">
        <v>24.7483</v>
      </c>
      <c r="AP234" s="18">
        <f>SUM(Table2[[#This Row],[Company Direct Building Through FY17]:[Company Direct Building FY18 and After]])</f>
        <v>308.51099999999997</v>
      </c>
      <c r="AQ234" s="17">
        <v>0</v>
      </c>
      <c r="AR234" s="17">
        <v>44.2239</v>
      </c>
      <c r="AS234" s="17">
        <v>0</v>
      </c>
      <c r="AT234" s="18">
        <f>SUM(Table2[[#This Row],[Mortgage Recording Tax Through FY17]:[Mortgage Recording Tax FY18 and After]])</f>
        <v>44.2239</v>
      </c>
      <c r="AU234" s="17">
        <v>43.920200000000001</v>
      </c>
      <c r="AV234" s="17">
        <v>356.05919999999998</v>
      </c>
      <c r="AW234" s="17">
        <v>12.779400000000001</v>
      </c>
      <c r="AX234" s="18">
        <f>SUM(Table2[[#This Row],[Pilot Savings Through FY17]:[Pilot Savings FY18 and After]])</f>
        <v>368.83859999999999</v>
      </c>
      <c r="AY234" s="17">
        <v>0</v>
      </c>
      <c r="AZ234" s="17">
        <v>44.2239</v>
      </c>
      <c r="BA234" s="17">
        <v>0</v>
      </c>
      <c r="BB234" s="18">
        <f>SUM(Table2[[#This Row],[Mortgage Recording Tax Exemption Through FY17]:[Mortgage Recording Tax Exemption FY18 and After]])</f>
        <v>44.2239</v>
      </c>
      <c r="BC234" s="17">
        <v>10.472300000000001</v>
      </c>
      <c r="BD234" s="17">
        <v>40.637500000000003</v>
      </c>
      <c r="BE234" s="17">
        <v>3.0470999999999999</v>
      </c>
      <c r="BF234" s="18">
        <f>SUM(Table2[[#This Row],[Indirect and Induced Land Through FY17]:[Indirect and Induced Land FY18 and After]])</f>
        <v>43.684600000000003</v>
      </c>
      <c r="BG234" s="17">
        <v>19.448499999999999</v>
      </c>
      <c r="BH234" s="17">
        <v>75.469899999999996</v>
      </c>
      <c r="BI234" s="17">
        <v>5.6589</v>
      </c>
      <c r="BJ234" s="18">
        <f>SUM(Table2[[#This Row],[Indirect and Induced Building Through FY17]:[Indirect and Induced Building FY18 and After]])</f>
        <v>81.128799999999998</v>
      </c>
      <c r="BK234" s="17">
        <v>82.176400000000001</v>
      </c>
      <c r="BL234" s="17">
        <v>287.32279999999997</v>
      </c>
      <c r="BM234" s="17">
        <v>23.910699999999999</v>
      </c>
      <c r="BN234" s="18">
        <f>SUM(Table2[[#This Row],[TOTAL Real Property Related Taxes Through FY17]:[TOTAL Real Property Related Taxes FY18 and After]])</f>
        <v>311.23349999999999</v>
      </c>
      <c r="BO234" s="17">
        <v>44.242899999999999</v>
      </c>
      <c r="BP234" s="17">
        <v>193.68629999999999</v>
      </c>
      <c r="BQ234" s="17">
        <v>12.8733</v>
      </c>
      <c r="BR234" s="18">
        <f>SUM(Table2[[#This Row],[Company Direct Through FY17]:[Company Direct FY18 and After]])</f>
        <v>206.55959999999999</v>
      </c>
      <c r="BS234" s="17">
        <v>0</v>
      </c>
      <c r="BT234" s="17">
        <v>0.54949999999999999</v>
      </c>
      <c r="BU234" s="17">
        <v>0</v>
      </c>
      <c r="BV234" s="18">
        <f>SUM(Table2[[#This Row],[Sales Tax Exemption Through FY17]:[Sales Tax Exemption FY18 and After]])</f>
        <v>0.54949999999999999</v>
      </c>
      <c r="BW234" s="17">
        <v>0</v>
      </c>
      <c r="BX234" s="17">
        <v>0</v>
      </c>
      <c r="BY234" s="17">
        <v>0</v>
      </c>
      <c r="BZ234" s="17">
        <f>SUM(Table2[[#This Row],[Energy Tax Savings Through FY17]:[Energy Tax Savings FY18 and After]])</f>
        <v>0</v>
      </c>
      <c r="CA234" s="17">
        <v>0</v>
      </c>
      <c r="CB234" s="17">
        <v>0</v>
      </c>
      <c r="CC234" s="17">
        <v>0</v>
      </c>
      <c r="CD234" s="18">
        <f>SUM(Table2[[#This Row],[Tax Exempt Bond Savings Through FY17]:[Tax Exempt Bond Savings FY18 and After]])</f>
        <v>0</v>
      </c>
      <c r="CE234" s="17">
        <v>29.9679</v>
      </c>
      <c r="CF234" s="17">
        <v>134.37880000000001</v>
      </c>
      <c r="CG234" s="17">
        <v>8.7196999999999996</v>
      </c>
      <c r="CH234" s="18">
        <f>SUM(Table2[[#This Row],[Indirect and Induced Through FY17]:[Indirect and Induced FY18 and After]])</f>
        <v>143.0985</v>
      </c>
      <c r="CI234" s="17">
        <v>74.210800000000006</v>
      </c>
      <c r="CJ234" s="17">
        <v>327.51560000000001</v>
      </c>
      <c r="CK234" s="17">
        <v>21.593</v>
      </c>
      <c r="CL234" s="18">
        <f>SUM(Table2[[#This Row],[TOTAL Income Consumption Use Taxes Through FY17]:[TOTAL Income Consumption Use Taxes FY18 and After]])</f>
        <v>349.10860000000002</v>
      </c>
      <c r="CM234" s="17">
        <v>43.920200000000001</v>
      </c>
      <c r="CN234" s="17">
        <v>400.83260000000001</v>
      </c>
      <c r="CO234" s="17">
        <v>12.779400000000001</v>
      </c>
      <c r="CP234" s="18">
        <f>SUM(Table2[[#This Row],[Assistance Provided Through FY17]:[Assistance Provided FY18 and After]])</f>
        <v>413.61200000000002</v>
      </c>
      <c r="CQ234" s="17">
        <v>0</v>
      </c>
      <c r="CR234" s="17">
        <v>0</v>
      </c>
      <c r="CS234" s="17">
        <v>0</v>
      </c>
      <c r="CT234" s="18">
        <f>SUM(Table2[[#This Row],[Recapture Cancellation Reduction Amount Through FY17]:[Recapture Cancellation Reduction Amount FY18 and After]])</f>
        <v>0</v>
      </c>
      <c r="CU234" s="17">
        <v>0</v>
      </c>
      <c r="CV234" s="17">
        <v>0</v>
      </c>
      <c r="CW234" s="17">
        <v>0</v>
      </c>
      <c r="CX234" s="18">
        <f>SUM(Table2[[#This Row],[Penalty Paid Through FY17]:[Penalty Paid FY18 and After]])</f>
        <v>0</v>
      </c>
      <c r="CY234" s="17">
        <v>43.920200000000001</v>
      </c>
      <c r="CZ234" s="17">
        <v>400.83260000000001</v>
      </c>
      <c r="DA234" s="17">
        <v>12.779400000000001</v>
      </c>
      <c r="DB234" s="18">
        <f>SUM(Table2[[#This Row],[TOTAL Assistance Net of Recapture Penalties Through FY17]:[TOTAL Assistance Net of Recapture Penalties FY18 and After]])</f>
        <v>413.61200000000002</v>
      </c>
      <c r="DC234" s="17">
        <v>140.4187</v>
      </c>
      <c r="DD234" s="17">
        <v>765.1848</v>
      </c>
      <c r="DE234" s="17">
        <v>40.857399999999998</v>
      </c>
      <c r="DF234" s="18">
        <f>SUM(Table2[[#This Row],[Company Direct Tax Revenue Before Assistance Through FY17]:[Company Direct Tax Revenue Before Assistance FY18 and After]])</f>
        <v>806.04219999999998</v>
      </c>
      <c r="DG234" s="17">
        <v>59.8887</v>
      </c>
      <c r="DH234" s="17">
        <v>250.4862</v>
      </c>
      <c r="DI234" s="17">
        <v>17.425699999999999</v>
      </c>
      <c r="DJ234" s="18">
        <f>SUM(Table2[[#This Row],[Indirect and Induced Tax Revenues Through FY17]:[Indirect and Induced Tax Revenues FY18 and After]])</f>
        <v>267.9119</v>
      </c>
      <c r="DK234" s="17">
        <v>200.3074</v>
      </c>
      <c r="DL234" s="17">
        <v>1015.671</v>
      </c>
      <c r="DM234" s="17">
        <v>58.283099999999997</v>
      </c>
      <c r="DN234" s="17">
        <f>SUM(Table2[[#This Row],[TOTAL Tax Revenues Before Assistance Through FY17]:[TOTAL Tax Revenues Before Assistance FY18 and After]])</f>
        <v>1073.9541000000002</v>
      </c>
      <c r="DO234" s="17">
        <v>156.38720000000001</v>
      </c>
      <c r="DP234" s="17">
        <v>614.83839999999998</v>
      </c>
      <c r="DQ234" s="17">
        <v>45.503700000000002</v>
      </c>
      <c r="DR234" s="20">
        <f>SUM(Table2[[#This Row],[TOTAL Tax Revenues Net of Assistance Recapture and Penalty Through FY17]:[TOTAL Tax Revenues Net of Assistance Recapture and Penalty FY18 and After]])</f>
        <v>660.34209999999996</v>
      </c>
      <c r="DS234" s="20">
        <v>0</v>
      </c>
      <c r="DT234" s="20">
        <v>0</v>
      </c>
      <c r="DU234" s="20">
        <v>0</v>
      </c>
      <c r="DV234" s="20">
        <v>0</v>
      </c>
      <c r="DW234" s="15">
        <v>0</v>
      </c>
      <c r="DX234" s="15">
        <v>0</v>
      </c>
      <c r="DY234" s="15">
        <v>0</v>
      </c>
      <c r="DZ234" s="15">
        <v>12</v>
      </c>
      <c r="EA234" s="15">
        <v>0</v>
      </c>
      <c r="EB234" s="15">
        <v>0</v>
      </c>
      <c r="EC234" s="15">
        <v>0</v>
      </c>
      <c r="ED234" s="15">
        <v>12</v>
      </c>
      <c r="EE234" s="15">
        <v>0</v>
      </c>
      <c r="EF234" s="15">
        <v>0</v>
      </c>
      <c r="EG234" s="15">
        <v>0</v>
      </c>
      <c r="EH234" s="15">
        <v>100</v>
      </c>
      <c r="EI234" s="15">
        <f>SUM(Table2[[#This Row],[Total Industrial Employees FY17]:[Total Other Employees FY17]])</f>
        <v>12</v>
      </c>
      <c r="EJ234" s="15">
        <f>SUM(Table2[[#This Row],[Number of Industrial Employees Earning More than Living Wage FY17]:[Number of Other Employees Earning More than Living Wage FY17]])</f>
        <v>12</v>
      </c>
      <c r="EK234" s="15">
        <v>100</v>
      </c>
    </row>
    <row r="235" spans="1:141" x14ac:dyDescent="0.2">
      <c r="A235" s="6">
        <v>93278</v>
      </c>
      <c r="B235" s="6" t="s">
        <v>475</v>
      </c>
      <c r="C235" s="7" t="s">
        <v>476</v>
      </c>
      <c r="D235" s="7" t="s">
        <v>12</v>
      </c>
      <c r="E235" s="33">
        <v>26</v>
      </c>
      <c r="F235" s="8" t="s">
        <v>2193</v>
      </c>
      <c r="G235" s="41" t="s">
        <v>2062</v>
      </c>
      <c r="H235" s="35">
        <v>7533</v>
      </c>
      <c r="I235" s="35">
        <v>14652</v>
      </c>
      <c r="J235" s="39" t="s">
        <v>3212</v>
      </c>
      <c r="K235" s="11" t="s">
        <v>2453</v>
      </c>
      <c r="L235" s="13" t="s">
        <v>2795</v>
      </c>
      <c r="M235" s="13" t="s">
        <v>2774</v>
      </c>
      <c r="N235" s="23">
        <v>3390500</v>
      </c>
      <c r="O235" s="6" t="s">
        <v>2458</v>
      </c>
      <c r="P235" s="15">
        <v>1</v>
      </c>
      <c r="Q235" s="15">
        <v>0</v>
      </c>
      <c r="R235" s="15">
        <v>16</v>
      </c>
      <c r="S235" s="15">
        <v>0</v>
      </c>
      <c r="T235" s="15">
        <v>0</v>
      </c>
      <c r="U235" s="15">
        <v>17</v>
      </c>
      <c r="V235" s="15">
        <v>16</v>
      </c>
      <c r="W235" s="15">
        <v>0</v>
      </c>
      <c r="X235" s="15">
        <v>0</v>
      </c>
      <c r="Y235" s="15">
        <v>0</v>
      </c>
      <c r="Z235" s="15">
        <v>2</v>
      </c>
      <c r="AA235" s="15">
        <v>100</v>
      </c>
      <c r="AB235" s="15">
        <v>0</v>
      </c>
      <c r="AC235" s="15">
        <v>0</v>
      </c>
      <c r="AD235" s="15">
        <v>0</v>
      </c>
      <c r="AE235" s="15">
        <v>0</v>
      </c>
      <c r="AF235" s="15">
        <v>100</v>
      </c>
      <c r="AG235" s="15" t="s">
        <v>1861</v>
      </c>
      <c r="AH235" s="15" t="s">
        <v>1861</v>
      </c>
      <c r="AI235" s="17">
        <v>8.6004000000000005</v>
      </c>
      <c r="AJ235" s="17">
        <v>99.916399999999996</v>
      </c>
      <c r="AK235" s="17">
        <v>64.274699999999996</v>
      </c>
      <c r="AL235" s="17">
        <f>SUM(Table2[[#This Row],[Company Direct Land Through FY17]:[Company Direct Land FY18 and After]])</f>
        <v>164.19110000000001</v>
      </c>
      <c r="AM235" s="17">
        <v>46.849800000000002</v>
      </c>
      <c r="AN235" s="17">
        <v>262.98039999999997</v>
      </c>
      <c r="AO235" s="17">
        <v>350.13200000000001</v>
      </c>
      <c r="AP235" s="18">
        <f>SUM(Table2[[#This Row],[Company Direct Building Through FY17]:[Company Direct Building FY18 and After]])</f>
        <v>613.11239999999998</v>
      </c>
      <c r="AQ235" s="17">
        <v>0</v>
      </c>
      <c r="AR235" s="17">
        <v>35.683300000000003</v>
      </c>
      <c r="AS235" s="17">
        <v>0</v>
      </c>
      <c r="AT235" s="18">
        <f>SUM(Table2[[#This Row],[Mortgage Recording Tax Through FY17]:[Mortgage Recording Tax FY18 and After]])</f>
        <v>35.683300000000003</v>
      </c>
      <c r="AU235" s="17">
        <v>48.077199999999998</v>
      </c>
      <c r="AV235" s="17">
        <v>234.73050000000001</v>
      </c>
      <c r="AW235" s="17">
        <v>359.30599999999998</v>
      </c>
      <c r="AX235" s="18">
        <f>SUM(Table2[[#This Row],[Pilot Savings Through FY17]:[Pilot Savings FY18 and After]])</f>
        <v>594.03649999999993</v>
      </c>
      <c r="AY235" s="17">
        <v>0</v>
      </c>
      <c r="AZ235" s="17">
        <v>35.683300000000003</v>
      </c>
      <c r="BA235" s="17">
        <v>0</v>
      </c>
      <c r="BB235" s="18">
        <f>SUM(Table2[[#This Row],[Mortgage Recording Tax Exemption Through FY17]:[Mortgage Recording Tax Exemption FY18 and After]])</f>
        <v>35.683300000000003</v>
      </c>
      <c r="BC235" s="17">
        <v>17.509499999999999</v>
      </c>
      <c r="BD235" s="17">
        <v>194.7013</v>
      </c>
      <c r="BE235" s="17">
        <v>130.85759999999999</v>
      </c>
      <c r="BF235" s="18">
        <f>SUM(Table2[[#This Row],[Indirect and Induced Land Through FY17]:[Indirect and Induced Land FY18 and After]])</f>
        <v>325.55889999999999</v>
      </c>
      <c r="BG235" s="17">
        <v>32.517699999999998</v>
      </c>
      <c r="BH235" s="17">
        <v>361.58870000000002</v>
      </c>
      <c r="BI235" s="17">
        <v>243.0215</v>
      </c>
      <c r="BJ235" s="18">
        <f>SUM(Table2[[#This Row],[Indirect and Induced Building Through FY17]:[Indirect and Induced Building FY18 and After]])</f>
        <v>604.61020000000008</v>
      </c>
      <c r="BK235" s="17">
        <v>57.400199999999998</v>
      </c>
      <c r="BL235" s="17">
        <v>684.45630000000006</v>
      </c>
      <c r="BM235" s="17">
        <v>428.97980000000001</v>
      </c>
      <c r="BN235" s="18">
        <f>SUM(Table2[[#This Row],[TOTAL Real Property Related Taxes Through FY17]:[TOTAL Real Property Related Taxes FY18 and After]])</f>
        <v>1113.4361000000001</v>
      </c>
      <c r="BO235" s="17">
        <v>108.6516</v>
      </c>
      <c r="BP235" s="17">
        <v>1295.3733999999999</v>
      </c>
      <c r="BQ235" s="17">
        <v>812.00930000000005</v>
      </c>
      <c r="BR235" s="18">
        <f>SUM(Table2[[#This Row],[Company Direct Through FY17]:[Company Direct FY18 and After]])</f>
        <v>2107.3827000000001</v>
      </c>
      <c r="BS235" s="17">
        <v>0</v>
      </c>
      <c r="BT235" s="17">
        <v>72.825400000000002</v>
      </c>
      <c r="BU235" s="17">
        <v>0</v>
      </c>
      <c r="BV235" s="18">
        <f>SUM(Table2[[#This Row],[Sales Tax Exemption Through FY17]:[Sales Tax Exemption FY18 and After]])</f>
        <v>72.825400000000002</v>
      </c>
      <c r="BW235" s="17">
        <v>0</v>
      </c>
      <c r="BX235" s="17">
        <v>0</v>
      </c>
      <c r="BY235" s="17">
        <v>0</v>
      </c>
      <c r="BZ235" s="17">
        <f>SUM(Table2[[#This Row],[Energy Tax Savings Through FY17]:[Energy Tax Savings FY18 and After]])</f>
        <v>0</v>
      </c>
      <c r="CA235" s="17">
        <v>0</v>
      </c>
      <c r="CB235" s="17">
        <v>0</v>
      </c>
      <c r="CC235" s="17">
        <v>0</v>
      </c>
      <c r="CD235" s="18">
        <f>SUM(Table2[[#This Row],[Tax Exempt Bond Savings Through FY17]:[Tax Exempt Bond Savings FY18 and After]])</f>
        <v>0</v>
      </c>
      <c r="CE235" s="17">
        <v>55.055599999999998</v>
      </c>
      <c r="CF235" s="17">
        <v>695.47730000000001</v>
      </c>
      <c r="CG235" s="17">
        <v>411.45819999999998</v>
      </c>
      <c r="CH235" s="18">
        <f>SUM(Table2[[#This Row],[Indirect and Induced Through FY17]:[Indirect and Induced FY18 and After]])</f>
        <v>1106.9355</v>
      </c>
      <c r="CI235" s="17">
        <v>163.7072</v>
      </c>
      <c r="CJ235" s="17">
        <v>1918.0253</v>
      </c>
      <c r="CK235" s="17">
        <v>1223.4675</v>
      </c>
      <c r="CL235" s="18">
        <f>SUM(Table2[[#This Row],[TOTAL Income Consumption Use Taxes Through FY17]:[TOTAL Income Consumption Use Taxes FY18 and After]])</f>
        <v>3141.4928</v>
      </c>
      <c r="CM235" s="17">
        <v>48.077199999999998</v>
      </c>
      <c r="CN235" s="17">
        <v>343.23919999999998</v>
      </c>
      <c r="CO235" s="17">
        <v>359.30599999999998</v>
      </c>
      <c r="CP235" s="18">
        <f>SUM(Table2[[#This Row],[Assistance Provided Through FY17]:[Assistance Provided FY18 and After]])</f>
        <v>702.54520000000002</v>
      </c>
      <c r="CQ235" s="17">
        <v>0</v>
      </c>
      <c r="CR235" s="17">
        <v>0</v>
      </c>
      <c r="CS235" s="17">
        <v>0</v>
      </c>
      <c r="CT235" s="18">
        <f>SUM(Table2[[#This Row],[Recapture Cancellation Reduction Amount Through FY17]:[Recapture Cancellation Reduction Amount FY18 and After]])</f>
        <v>0</v>
      </c>
      <c r="CU235" s="17">
        <v>0</v>
      </c>
      <c r="CV235" s="17">
        <v>0</v>
      </c>
      <c r="CW235" s="17">
        <v>0</v>
      </c>
      <c r="CX235" s="18">
        <f>SUM(Table2[[#This Row],[Penalty Paid Through FY17]:[Penalty Paid FY18 and After]])</f>
        <v>0</v>
      </c>
      <c r="CY235" s="17">
        <v>48.077199999999998</v>
      </c>
      <c r="CZ235" s="17">
        <v>343.23919999999998</v>
      </c>
      <c r="DA235" s="17">
        <v>359.30599999999998</v>
      </c>
      <c r="DB235" s="18">
        <f>SUM(Table2[[#This Row],[TOTAL Assistance Net of Recapture Penalties Through FY17]:[TOTAL Assistance Net of Recapture Penalties FY18 and After]])</f>
        <v>702.54520000000002</v>
      </c>
      <c r="DC235" s="17">
        <v>164.1018</v>
      </c>
      <c r="DD235" s="17">
        <v>1693.9535000000001</v>
      </c>
      <c r="DE235" s="17">
        <v>1226.4159999999999</v>
      </c>
      <c r="DF235" s="18">
        <f>SUM(Table2[[#This Row],[Company Direct Tax Revenue Before Assistance Through FY17]:[Company Direct Tax Revenue Before Assistance FY18 and After]])</f>
        <v>2920.3694999999998</v>
      </c>
      <c r="DG235" s="17">
        <v>105.08280000000001</v>
      </c>
      <c r="DH235" s="17">
        <v>1251.7673</v>
      </c>
      <c r="DI235" s="17">
        <v>785.33730000000003</v>
      </c>
      <c r="DJ235" s="18">
        <f>SUM(Table2[[#This Row],[Indirect and Induced Tax Revenues Through FY17]:[Indirect and Induced Tax Revenues FY18 and After]])</f>
        <v>2037.1046000000001</v>
      </c>
      <c r="DK235" s="17">
        <v>269.18459999999999</v>
      </c>
      <c r="DL235" s="17">
        <v>2945.7208000000001</v>
      </c>
      <c r="DM235" s="17">
        <v>2011.7533000000001</v>
      </c>
      <c r="DN235" s="17">
        <f>SUM(Table2[[#This Row],[TOTAL Tax Revenues Before Assistance Through FY17]:[TOTAL Tax Revenues Before Assistance FY18 and After]])</f>
        <v>4957.4741000000004</v>
      </c>
      <c r="DO235" s="17">
        <v>221.10740000000001</v>
      </c>
      <c r="DP235" s="17">
        <v>2602.4816000000001</v>
      </c>
      <c r="DQ235" s="17">
        <v>1652.4473</v>
      </c>
      <c r="DR235" s="20">
        <f>SUM(Table2[[#This Row],[TOTAL Tax Revenues Net of Assistance Recapture and Penalty Through FY17]:[TOTAL Tax Revenues Net of Assistance Recapture and Penalty FY18 and After]])</f>
        <v>4254.9288999999999</v>
      </c>
      <c r="DS235" s="20">
        <v>0</v>
      </c>
      <c r="DT235" s="20">
        <v>0</v>
      </c>
      <c r="DU235" s="20">
        <v>1.5</v>
      </c>
      <c r="DV235" s="20">
        <v>0</v>
      </c>
      <c r="DW235" s="15">
        <v>17</v>
      </c>
      <c r="DX235" s="15">
        <v>0</v>
      </c>
      <c r="DY235" s="15">
        <v>0</v>
      </c>
      <c r="DZ235" s="15">
        <v>0</v>
      </c>
      <c r="EA235" s="15">
        <v>0</v>
      </c>
      <c r="EB235" s="15">
        <v>0</v>
      </c>
      <c r="EC235" s="15">
        <v>0</v>
      </c>
      <c r="ED235" s="15">
        <v>0</v>
      </c>
      <c r="EE235" s="15">
        <v>0</v>
      </c>
      <c r="EF235" s="15">
        <v>0</v>
      </c>
      <c r="EG235" s="15">
        <v>0</v>
      </c>
      <c r="EH235" s="15">
        <v>0</v>
      </c>
      <c r="EI235" s="15">
        <f>SUM(Table2[[#This Row],[Total Industrial Employees FY17]:[Total Other Employees FY17]])</f>
        <v>17</v>
      </c>
      <c r="EJ235" s="15">
        <f>SUM(Table2[[#This Row],[Number of Industrial Employees Earning More than Living Wage FY17]:[Number of Other Employees Earning More than Living Wage FY17]])</f>
        <v>0</v>
      </c>
      <c r="EK235" s="15">
        <v>0</v>
      </c>
    </row>
    <row r="236" spans="1:141" x14ac:dyDescent="0.2">
      <c r="A236" s="6">
        <v>92708</v>
      </c>
      <c r="B236" s="6" t="s">
        <v>260</v>
      </c>
      <c r="C236" s="7" t="s">
        <v>261</v>
      </c>
      <c r="D236" s="7" t="s">
        <v>12</v>
      </c>
      <c r="E236" s="33">
        <v>26</v>
      </c>
      <c r="F236" s="8" t="s">
        <v>2024</v>
      </c>
      <c r="G236" s="41" t="s">
        <v>2025</v>
      </c>
      <c r="H236" s="35">
        <v>20000</v>
      </c>
      <c r="I236" s="35">
        <v>42000</v>
      </c>
      <c r="J236" s="39" t="s">
        <v>3252</v>
      </c>
      <c r="K236" s="11" t="s">
        <v>2453</v>
      </c>
      <c r="L236" s="13" t="s">
        <v>2616</v>
      </c>
      <c r="M236" s="13" t="s">
        <v>2571</v>
      </c>
      <c r="N236" s="23">
        <v>2500000</v>
      </c>
      <c r="O236" s="6" t="s">
        <v>2458</v>
      </c>
      <c r="P236" s="15">
        <v>2</v>
      </c>
      <c r="Q236" s="15">
        <v>0</v>
      </c>
      <c r="R236" s="15">
        <v>14</v>
      </c>
      <c r="S236" s="15">
        <v>0</v>
      </c>
      <c r="T236" s="15">
        <v>0</v>
      </c>
      <c r="U236" s="15">
        <v>16</v>
      </c>
      <c r="V236" s="15">
        <v>15</v>
      </c>
      <c r="W236" s="15">
        <v>0</v>
      </c>
      <c r="X236" s="15">
        <v>0</v>
      </c>
      <c r="Y236" s="15">
        <v>26</v>
      </c>
      <c r="Z236" s="15">
        <v>20</v>
      </c>
      <c r="AA236" s="15">
        <v>100</v>
      </c>
      <c r="AB236" s="15">
        <v>0</v>
      </c>
      <c r="AC236" s="15">
        <v>0</v>
      </c>
      <c r="AD236" s="15">
        <v>0</v>
      </c>
      <c r="AE236" s="15">
        <v>0</v>
      </c>
      <c r="AF236" s="15">
        <v>100</v>
      </c>
      <c r="AG236" s="15" t="s">
        <v>1860</v>
      </c>
      <c r="AH236" s="15" t="s">
        <v>1860</v>
      </c>
      <c r="AI236" s="17">
        <v>31.265999999999998</v>
      </c>
      <c r="AJ236" s="17">
        <v>284.89080000000001</v>
      </c>
      <c r="AK236" s="17">
        <v>95.779399999999995</v>
      </c>
      <c r="AL236" s="17">
        <f>SUM(Table2[[#This Row],[Company Direct Land Through FY17]:[Company Direct Land FY18 and After]])</f>
        <v>380.67020000000002</v>
      </c>
      <c r="AM236" s="17">
        <v>158.67500000000001</v>
      </c>
      <c r="AN236" s="17">
        <v>700.33889999999997</v>
      </c>
      <c r="AO236" s="17">
        <v>486.08080000000001</v>
      </c>
      <c r="AP236" s="18">
        <f>SUM(Table2[[#This Row],[Company Direct Building Through FY17]:[Company Direct Building FY18 and After]])</f>
        <v>1186.4196999999999</v>
      </c>
      <c r="AQ236" s="17">
        <v>0</v>
      </c>
      <c r="AR236" s="17">
        <v>35.090000000000003</v>
      </c>
      <c r="AS236" s="17">
        <v>0</v>
      </c>
      <c r="AT236" s="18">
        <f>SUM(Table2[[#This Row],[Mortgage Recording Tax Through FY17]:[Mortgage Recording Tax FY18 and After]])</f>
        <v>35.090000000000003</v>
      </c>
      <c r="AU236" s="17">
        <v>131.83629999999999</v>
      </c>
      <c r="AV236" s="17">
        <v>651.41589999999997</v>
      </c>
      <c r="AW236" s="17">
        <v>403.86399999999998</v>
      </c>
      <c r="AX236" s="18">
        <f>SUM(Table2[[#This Row],[Pilot Savings Through FY17]:[Pilot Savings FY18 and After]])</f>
        <v>1055.2799</v>
      </c>
      <c r="AY236" s="17">
        <v>0</v>
      </c>
      <c r="AZ236" s="17">
        <v>35.090000000000003</v>
      </c>
      <c r="BA236" s="17">
        <v>0</v>
      </c>
      <c r="BB236" s="18">
        <f>SUM(Table2[[#This Row],[Mortgage Recording Tax Exemption Through FY17]:[Mortgage Recording Tax Exemption FY18 and After]])</f>
        <v>35.090000000000003</v>
      </c>
      <c r="BC236" s="17">
        <v>12.6738</v>
      </c>
      <c r="BD236" s="17">
        <v>285.5453</v>
      </c>
      <c r="BE236" s="17">
        <v>38.8247</v>
      </c>
      <c r="BF236" s="18">
        <f>SUM(Table2[[#This Row],[Indirect and Induced Land Through FY17]:[Indirect and Induced Land FY18 and After]])</f>
        <v>324.37</v>
      </c>
      <c r="BG236" s="17">
        <v>23.536999999999999</v>
      </c>
      <c r="BH236" s="17">
        <v>530.29859999999996</v>
      </c>
      <c r="BI236" s="17">
        <v>72.102800000000002</v>
      </c>
      <c r="BJ236" s="18">
        <f>SUM(Table2[[#This Row],[Indirect and Induced Building Through FY17]:[Indirect and Induced Building FY18 and After]])</f>
        <v>602.40139999999997</v>
      </c>
      <c r="BK236" s="17">
        <v>94.3155</v>
      </c>
      <c r="BL236" s="17">
        <v>1149.6577</v>
      </c>
      <c r="BM236" s="17">
        <v>288.9237</v>
      </c>
      <c r="BN236" s="18">
        <f>SUM(Table2[[#This Row],[TOTAL Real Property Related Taxes Through FY17]:[TOTAL Real Property Related Taxes FY18 and After]])</f>
        <v>1438.5814</v>
      </c>
      <c r="BO236" s="17">
        <v>60.510100000000001</v>
      </c>
      <c r="BP236" s="17">
        <v>1419.5795000000001</v>
      </c>
      <c r="BQ236" s="17">
        <v>185.36519999999999</v>
      </c>
      <c r="BR236" s="18">
        <f>SUM(Table2[[#This Row],[Company Direct Through FY17]:[Company Direct FY18 and After]])</f>
        <v>1604.9447</v>
      </c>
      <c r="BS236" s="17">
        <v>0</v>
      </c>
      <c r="BT236" s="17">
        <v>0</v>
      </c>
      <c r="BU236" s="17">
        <v>0</v>
      </c>
      <c r="BV236" s="18">
        <f>SUM(Table2[[#This Row],[Sales Tax Exemption Through FY17]:[Sales Tax Exemption FY18 and After]])</f>
        <v>0</v>
      </c>
      <c r="BW236" s="17">
        <v>0</v>
      </c>
      <c r="BX236" s="17">
        <v>0</v>
      </c>
      <c r="BY236" s="17">
        <v>0</v>
      </c>
      <c r="BZ236" s="17">
        <f>SUM(Table2[[#This Row],[Energy Tax Savings Through FY17]:[Energy Tax Savings FY18 and After]])</f>
        <v>0</v>
      </c>
      <c r="CA236" s="17">
        <v>0</v>
      </c>
      <c r="CB236" s="17">
        <v>0</v>
      </c>
      <c r="CC236" s="17">
        <v>0</v>
      </c>
      <c r="CD236" s="18">
        <f>SUM(Table2[[#This Row],[Tax Exempt Bond Savings Through FY17]:[Tax Exempt Bond Savings FY18 and After]])</f>
        <v>0</v>
      </c>
      <c r="CE236" s="17">
        <v>39.8504</v>
      </c>
      <c r="CF236" s="17">
        <v>1061.5248999999999</v>
      </c>
      <c r="CG236" s="17">
        <v>122.0766</v>
      </c>
      <c r="CH236" s="18">
        <f>SUM(Table2[[#This Row],[Indirect and Induced Through FY17]:[Indirect and Induced FY18 and After]])</f>
        <v>1183.6015</v>
      </c>
      <c r="CI236" s="17">
        <v>100.3605</v>
      </c>
      <c r="CJ236" s="17">
        <v>2481.1044000000002</v>
      </c>
      <c r="CK236" s="17">
        <v>307.4418</v>
      </c>
      <c r="CL236" s="18">
        <f>SUM(Table2[[#This Row],[TOTAL Income Consumption Use Taxes Through FY17]:[TOTAL Income Consumption Use Taxes FY18 and After]])</f>
        <v>2788.5462000000002</v>
      </c>
      <c r="CM236" s="17">
        <v>131.83629999999999</v>
      </c>
      <c r="CN236" s="17">
        <v>686.5059</v>
      </c>
      <c r="CO236" s="17">
        <v>403.86399999999998</v>
      </c>
      <c r="CP236" s="18">
        <f>SUM(Table2[[#This Row],[Assistance Provided Through FY17]:[Assistance Provided FY18 and After]])</f>
        <v>1090.3698999999999</v>
      </c>
      <c r="CQ236" s="17">
        <v>0</v>
      </c>
      <c r="CR236" s="17">
        <v>0</v>
      </c>
      <c r="CS236" s="17">
        <v>0</v>
      </c>
      <c r="CT236" s="18">
        <f>SUM(Table2[[#This Row],[Recapture Cancellation Reduction Amount Through FY17]:[Recapture Cancellation Reduction Amount FY18 and After]])</f>
        <v>0</v>
      </c>
      <c r="CU236" s="17">
        <v>0</v>
      </c>
      <c r="CV236" s="17">
        <v>0</v>
      </c>
      <c r="CW236" s="17">
        <v>0</v>
      </c>
      <c r="CX236" s="18">
        <f>SUM(Table2[[#This Row],[Penalty Paid Through FY17]:[Penalty Paid FY18 and After]])</f>
        <v>0</v>
      </c>
      <c r="CY236" s="17">
        <v>131.83629999999999</v>
      </c>
      <c r="CZ236" s="17">
        <v>686.5059</v>
      </c>
      <c r="DA236" s="17">
        <v>403.86399999999998</v>
      </c>
      <c r="DB236" s="18">
        <f>SUM(Table2[[#This Row],[TOTAL Assistance Net of Recapture Penalties Through FY17]:[TOTAL Assistance Net of Recapture Penalties FY18 and After]])</f>
        <v>1090.3698999999999</v>
      </c>
      <c r="DC236" s="17">
        <v>250.4511</v>
      </c>
      <c r="DD236" s="17">
        <v>2439.8991999999998</v>
      </c>
      <c r="DE236" s="17">
        <v>767.22540000000004</v>
      </c>
      <c r="DF236" s="18">
        <f>SUM(Table2[[#This Row],[Company Direct Tax Revenue Before Assistance Through FY17]:[Company Direct Tax Revenue Before Assistance FY18 and After]])</f>
        <v>3207.1246000000001</v>
      </c>
      <c r="DG236" s="17">
        <v>76.061199999999999</v>
      </c>
      <c r="DH236" s="17">
        <v>1877.3688</v>
      </c>
      <c r="DI236" s="17">
        <v>233.00409999999999</v>
      </c>
      <c r="DJ236" s="18">
        <f>SUM(Table2[[#This Row],[Indirect and Induced Tax Revenues Through FY17]:[Indirect and Induced Tax Revenues FY18 and After]])</f>
        <v>2110.3728999999998</v>
      </c>
      <c r="DK236" s="17">
        <v>326.51229999999998</v>
      </c>
      <c r="DL236" s="17">
        <v>4317.268</v>
      </c>
      <c r="DM236" s="17">
        <v>1000.2295</v>
      </c>
      <c r="DN236" s="17">
        <f>SUM(Table2[[#This Row],[TOTAL Tax Revenues Before Assistance Through FY17]:[TOTAL Tax Revenues Before Assistance FY18 and After]])</f>
        <v>5317.4975000000004</v>
      </c>
      <c r="DO236" s="17">
        <v>194.67599999999999</v>
      </c>
      <c r="DP236" s="17">
        <v>3630.7620999999999</v>
      </c>
      <c r="DQ236" s="17">
        <v>596.3655</v>
      </c>
      <c r="DR236" s="20">
        <f>SUM(Table2[[#This Row],[TOTAL Tax Revenues Net of Assistance Recapture and Penalty Through FY17]:[TOTAL Tax Revenues Net of Assistance Recapture and Penalty FY18 and After]])</f>
        <v>4227.1275999999998</v>
      </c>
      <c r="DS236" s="20">
        <v>0</v>
      </c>
      <c r="DT236" s="20">
        <v>0</v>
      </c>
      <c r="DU236" s="20">
        <v>0</v>
      </c>
      <c r="DV236" s="20">
        <v>0</v>
      </c>
      <c r="DW236" s="15">
        <v>0</v>
      </c>
      <c r="DX236" s="15">
        <v>0</v>
      </c>
      <c r="DY236" s="15">
        <v>0</v>
      </c>
      <c r="DZ236" s="15">
        <v>16</v>
      </c>
      <c r="EA236" s="15">
        <v>0</v>
      </c>
      <c r="EB236" s="15">
        <v>0</v>
      </c>
      <c r="EC236" s="15">
        <v>0</v>
      </c>
      <c r="ED236" s="15">
        <v>16</v>
      </c>
      <c r="EE236" s="15">
        <v>0</v>
      </c>
      <c r="EF236" s="15">
        <v>0</v>
      </c>
      <c r="EG236" s="15">
        <v>0</v>
      </c>
      <c r="EH236" s="15">
        <v>100</v>
      </c>
      <c r="EI236" s="15">
        <f>SUM(Table2[[#This Row],[Total Industrial Employees FY17]:[Total Other Employees FY17]])</f>
        <v>16</v>
      </c>
      <c r="EJ236" s="15">
        <f>SUM(Table2[[#This Row],[Number of Industrial Employees Earning More than Living Wage FY17]:[Number of Other Employees Earning More than Living Wage FY17]])</f>
        <v>16</v>
      </c>
      <c r="EK236" s="15">
        <v>100</v>
      </c>
    </row>
    <row r="237" spans="1:141" x14ac:dyDescent="0.2">
      <c r="A237" s="6">
        <v>92778</v>
      </c>
      <c r="B237" s="6" t="s">
        <v>297</v>
      </c>
      <c r="C237" s="7" t="s">
        <v>298</v>
      </c>
      <c r="D237" s="7" t="s">
        <v>12</v>
      </c>
      <c r="E237" s="33">
        <v>19</v>
      </c>
      <c r="F237" s="8" t="s">
        <v>2049</v>
      </c>
      <c r="G237" s="41" t="s">
        <v>1863</v>
      </c>
      <c r="H237" s="35">
        <v>306000</v>
      </c>
      <c r="I237" s="35">
        <v>92705</v>
      </c>
      <c r="J237" s="39" t="s">
        <v>3259</v>
      </c>
      <c r="K237" s="11" t="s">
        <v>2453</v>
      </c>
      <c r="L237" s="13" t="s">
        <v>2633</v>
      </c>
      <c r="M237" s="13" t="s">
        <v>2611</v>
      </c>
      <c r="N237" s="23">
        <v>24696000</v>
      </c>
      <c r="O237" s="6" t="s">
        <v>2634</v>
      </c>
      <c r="P237" s="15">
        <v>0</v>
      </c>
      <c r="Q237" s="15">
        <v>0</v>
      </c>
      <c r="R237" s="15">
        <v>0</v>
      </c>
      <c r="S237" s="15">
        <v>0</v>
      </c>
      <c r="T237" s="15">
        <v>0</v>
      </c>
      <c r="U237" s="15">
        <v>0</v>
      </c>
      <c r="V237" s="15">
        <v>61</v>
      </c>
      <c r="W237" s="15">
        <v>0</v>
      </c>
      <c r="X237" s="15">
        <v>0</v>
      </c>
      <c r="Y237" s="15">
        <v>0</v>
      </c>
      <c r="Z237" s="15">
        <v>32</v>
      </c>
      <c r="AA237" s="15">
        <v>0</v>
      </c>
      <c r="AB237" s="15">
        <v>0</v>
      </c>
      <c r="AC237" s="15">
        <v>0</v>
      </c>
      <c r="AD237" s="15">
        <v>0</v>
      </c>
      <c r="AE237" s="15">
        <v>0</v>
      </c>
      <c r="AF237" s="15">
        <v>0</v>
      </c>
      <c r="AG237" s="15"/>
      <c r="AH237" s="15"/>
      <c r="AI237" s="17">
        <v>910.83920000000001</v>
      </c>
      <c r="AJ237" s="17">
        <v>2803.3714</v>
      </c>
      <c r="AK237" s="17">
        <v>3219.4425999999999</v>
      </c>
      <c r="AL237" s="17">
        <f>SUM(Table2[[#This Row],[Company Direct Land Through FY17]:[Company Direct Land FY18 and After]])</f>
        <v>6022.8140000000003</v>
      </c>
      <c r="AM237" s="17">
        <v>446.77949999999998</v>
      </c>
      <c r="AN237" s="17">
        <v>2198.3198000000002</v>
      </c>
      <c r="AO237" s="17">
        <v>1579.1817000000001</v>
      </c>
      <c r="AP237" s="18">
        <f>SUM(Table2[[#This Row],[Company Direct Building Through FY17]:[Company Direct Building FY18 and After]])</f>
        <v>3777.5015000000003</v>
      </c>
      <c r="AQ237" s="17">
        <v>0</v>
      </c>
      <c r="AR237" s="17">
        <v>210.54</v>
      </c>
      <c r="AS237" s="17">
        <v>0</v>
      </c>
      <c r="AT237" s="18">
        <f>SUM(Table2[[#This Row],[Mortgage Recording Tax Through FY17]:[Mortgage Recording Tax FY18 and After]])</f>
        <v>210.54</v>
      </c>
      <c r="AU237" s="17">
        <v>0</v>
      </c>
      <c r="AV237" s="17">
        <v>0</v>
      </c>
      <c r="AW237" s="17">
        <v>0</v>
      </c>
      <c r="AX237" s="18">
        <f>SUM(Table2[[#This Row],[Pilot Savings Through FY17]:[Pilot Savings FY18 and After]])</f>
        <v>0</v>
      </c>
      <c r="AY237" s="17">
        <v>0</v>
      </c>
      <c r="AZ237" s="17">
        <v>210.54</v>
      </c>
      <c r="BA237" s="17">
        <v>0</v>
      </c>
      <c r="BB237" s="18">
        <f>SUM(Table2[[#This Row],[Mortgage Recording Tax Exemption Through FY17]:[Mortgage Recording Tax Exemption FY18 and After]])</f>
        <v>210.54</v>
      </c>
      <c r="BC237" s="17">
        <v>55.102699999999999</v>
      </c>
      <c r="BD237" s="17">
        <v>428.07429999999999</v>
      </c>
      <c r="BE237" s="17">
        <v>194.7655</v>
      </c>
      <c r="BF237" s="18">
        <f>SUM(Table2[[#This Row],[Indirect and Induced Land Through FY17]:[Indirect and Induced Land FY18 and After]])</f>
        <v>622.83979999999997</v>
      </c>
      <c r="BG237" s="17">
        <v>102.3336</v>
      </c>
      <c r="BH237" s="17">
        <v>794.995</v>
      </c>
      <c r="BI237" s="17">
        <v>361.70740000000001</v>
      </c>
      <c r="BJ237" s="18">
        <f>SUM(Table2[[#This Row],[Indirect and Induced Building Through FY17]:[Indirect and Induced Building FY18 and After]])</f>
        <v>1156.7024000000001</v>
      </c>
      <c r="BK237" s="17">
        <v>1515.0550000000001</v>
      </c>
      <c r="BL237" s="17">
        <v>6224.7605000000003</v>
      </c>
      <c r="BM237" s="17">
        <v>5355.0972000000002</v>
      </c>
      <c r="BN237" s="18">
        <f>SUM(Table2[[#This Row],[TOTAL Real Property Related Taxes Through FY17]:[TOTAL Real Property Related Taxes FY18 and After]])</f>
        <v>11579.8577</v>
      </c>
      <c r="BO237" s="17">
        <v>222.98689999999999</v>
      </c>
      <c r="BP237" s="17">
        <v>1914.6736000000001</v>
      </c>
      <c r="BQ237" s="17">
        <v>788.16700000000003</v>
      </c>
      <c r="BR237" s="18">
        <f>SUM(Table2[[#This Row],[Company Direct Through FY17]:[Company Direct FY18 and After]])</f>
        <v>2702.8406</v>
      </c>
      <c r="BS237" s="17">
        <v>0</v>
      </c>
      <c r="BT237" s="17">
        <v>341.81389999999999</v>
      </c>
      <c r="BU237" s="17">
        <v>0</v>
      </c>
      <c r="BV237" s="18">
        <f>SUM(Table2[[#This Row],[Sales Tax Exemption Through FY17]:[Sales Tax Exemption FY18 and After]])</f>
        <v>341.81389999999999</v>
      </c>
      <c r="BW237" s="17">
        <v>0</v>
      </c>
      <c r="BX237" s="17">
        <v>0</v>
      </c>
      <c r="BY237" s="17">
        <v>0</v>
      </c>
      <c r="BZ237" s="17">
        <f>SUM(Table2[[#This Row],[Energy Tax Savings Through FY17]:[Energy Tax Savings FY18 and After]])</f>
        <v>0</v>
      </c>
      <c r="CA237" s="17">
        <v>0</v>
      </c>
      <c r="CB237" s="17">
        <v>0</v>
      </c>
      <c r="CC237" s="17">
        <v>0</v>
      </c>
      <c r="CD237" s="18">
        <f>SUM(Table2[[#This Row],[Tax Exempt Bond Savings Through FY17]:[Tax Exempt Bond Savings FY18 and After]])</f>
        <v>0</v>
      </c>
      <c r="CE237" s="17">
        <v>173.26070000000001</v>
      </c>
      <c r="CF237" s="17">
        <v>1548.7811999999999</v>
      </c>
      <c r="CG237" s="17">
        <v>612.40539999999999</v>
      </c>
      <c r="CH237" s="18">
        <f>SUM(Table2[[#This Row],[Indirect and Induced Through FY17]:[Indirect and Induced FY18 and After]])</f>
        <v>2161.1866</v>
      </c>
      <c r="CI237" s="17">
        <v>396.24759999999998</v>
      </c>
      <c r="CJ237" s="17">
        <v>3121.6408999999999</v>
      </c>
      <c r="CK237" s="17">
        <v>1400.5724</v>
      </c>
      <c r="CL237" s="18">
        <f>SUM(Table2[[#This Row],[TOTAL Income Consumption Use Taxes Through FY17]:[TOTAL Income Consumption Use Taxes FY18 and After]])</f>
        <v>4522.2132999999994</v>
      </c>
      <c r="CM237" s="17">
        <v>0</v>
      </c>
      <c r="CN237" s="17">
        <v>552.35389999999995</v>
      </c>
      <c r="CO237" s="17">
        <v>0</v>
      </c>
      <c r="CP237" s="18">
        <f>SUM(Table2[[#This Row],[Assistance Provided Through FY17]:[Assistance Provided FY18 and After]])</f>
        <v>552.35389999999995</v>
      </c>
      <c r="CQ237" s="17">
        <v>0</v>
      </c>
      <c r="CR237" s="17">
        <v>0</v>
      </c>
      <c r="CS237" s="17">
        <v>0</v>
      </c>
      <c r="CT237" s="18">
        <f>SUM(Table2[[#This Row],[Recapture Cancellation Reduction Amount Through FY17]:[Recapture Cancellation Reduction Amount FY18 and After]])</f>
        <v>0</v>
      </c>
      <c r="CU237" s="17">
        <v>0</v>
      </c>
      <c r="CV237" s="17">
        <v>0</v>
      </c>
      <c r="CW237" s="17">
        <v>0</v>
      </c>
      <c r="CX237" s="18">
        <f>SUM(Table2[[#This Row],[Penalty Paid Through FY17]:[Penalty Paid FY18 and After]])</f>
        <v>0</v>
      </c>
      <c r="CY237" s="17">
        <v>0</v>
      </c>
      <c r="CZ237" s="17">
        <v>552.35389999999995</v>
      </c>
      <c r="DA237" s="17">
        <v>0</v>
      </c>
      <c r="DB237" s="18">
        <f>SUM(Table2[[#This Row],[TOTAL Assistance Net of Recapture Penalties Through FY17]:[TOTAL Assistance Net of Recapture Penalties FY18 and After]])</f>
        <v>552.35389999999995</v>
      </c>
      <c r="DC237" s="17">
        <v>1580.6056000000001</v>
      </c>
      <c r="DD237" s="17">
        <v>7126.9048000000003</v>
      </c>
      <c r="DE237" s="17">
        <v>5586.7912999999999</v>
      </c>
      <c r="DF237" s="18">
        <f>SUM(Table2[[#This Row],[Company Direct Tax Revenue Before Assistance Through FY17]:[Company Direct Tax Revenue Before Assistance FY18 and After]])</f>
        <v>12713.696100000001</v>
      </c>
      <c r="DG237" s="17">
        <v>330.697</v>
      </c>
      <c r="DH237" s="17">
        <v>2771.8505</v>
      </c>
      <c r="DI237" s="17">
        <v>1168.8783000000001</v>
      </c>
      <c r="DJ237" s="18">
        <f>SUM(Table2[[#This Row],[Indirect and Induced Tax Revenues Through FY17]:[Indirect and Induced Tax Revenues FY18 and After]])</f>
        <v>3940.7287999999999</v>
      </c>
      <c r="DK237" s="17">
        <v>1911.3026</v>
      </c>
      <c r="DL237" s="17">
        <v>9898.7553000000007</v>
      </c>
      <c r="DM237" s="17">
        <v>6755.6696000000002</v>
      </c>
      <c r="DN237" s="17">
        <f>SUM(Table2[[#This Row],[TOTAL Tax Revenues Before Assistance Through FY17]:[TOTAL Tax Revenues Before Assistance FY18 and After]])</f>
        <v>16654.424900000002</v>
      </c>
      <c r="DO237" s="17">
        <v>1911.3026</v>
      </c>
      <c r="DP237" s="17">
        <v>9346.4014000000006</v>
      </c>
      <c r="DQ237" s="17">
        <v>6755.6696000000002</v>
      </c>
      <c r="DR237" s="20">
        <f>SUM(Table2[[#This Row],[TOTAL Tax Revenues Net of Assistance Recapture and Penalty Through FY17]:[TOTAL Tax Revenues Net of Assistance Recapture and Penalty FY18 and After]])</f>
        <v>16102.071</v>
      </c>
      <c r="DS237" s="20">
        <v>0</v>
      </c>
      <c r="DT237" s="20">
        <v>0</v>
      </c>
      <c r="DU237" s="20">
        <v>0</v>
      </c>
      <c r="DV237" s="20">
        <v>0</v>
      </c>
      <c r="DW237" s="15">
        <v>0</v>
      </c>
      <c r="DX237" s="15">
        <v>0</v>
      </c>
      <c r="DY237" s="15">
        <v>0</v>
      </c>
      <c r="DZ237" s="15">
        <v>0</v>
      </c>
      <c r="EA237" s="15">
        <v>0</v>
      </c>
      <c r="EB237" s="15">
        <v>0</v>
      </c>
      <c r="EC237" s="15">
        <v>0</v>
      </c>
      <c r="ED237" s="15">
        <v>0</v>
      </c>
      <c r="EE237" s="15">
        <v>0</v>
      </c>
      <c r="EF237" s="15">
        <v>0</v>
      </c>
      <c r="EG237" s="15">
        <v>0</v>
      </c>
      <c r="EH237" s="15">
        <v>0</v>
      </c>
      <c r="EI237" s="15">
        <v>0</v>
      </c>
      <c r="EJ237" s="15">
        <v>0</v>
      </c>
      <c r="EK237" s="15">
        <v>0</v>
      </c>
    </row>
    <row r="238" spans="1:141" x14ac:dyDescent="0.2">
      <c r="A238" s="6">
        <v>93957</v>
      </c>
      <c r="B238" s="6" t="s">
        <v>705</v>
      </c>
      <c r="C238" s="7" t="s">
        <v>706</v>
      </c>
      <c r="D238" s="7" t="s">
        <v>9</v>
      </c>
      <c r="E238" s="33">
        <v>40</v>
      </c>
      <c r="F238" s="8" t="s">
        <v>2332</v>
      </c>
      <c r="G238" s="41" t="s">
        <v>2078</v>
      </c>
      <c r="H238" s="35">
        <v>18000</v>
      </c>
      <c r="I238" s="35">
        <v>18000</v>
      </c>
      <c r="J238" s="39" t="s">
        <v>3345</v>
      </c>
      <c r="K238" s="11" t="s">
        <v>2453</v>
      </c>
      <c r="L238" s="13" t="s">
        <v>2981</v>
      </c>
      <c r="M238" s="13" t="s">
        <v>2873</v>
      </c>
      <c r="N238" s="23">
        <v>3290236</v>
      </c>
      <c r="O238" s="6" t="s">
        <v>2458</v>
      </c>
      <c r="P238" s="15">
        <v>0</v>
      </c>
      <c r="Q238" s="15">
        <v>0</v>
      </c>
      <c r="R238" s="15">
        <v>0</v>
      </c>
      <c r="S238" s="15">
        <v>0</v>
      </c>
      <c r="T238" s="15">
        <v>0</v>
      </c>
      <c r="U238" s="15">
        <v>0</v>
      </c>
      <c r="V238" s="15">
        <v>41</v>
      </c>
      <c r="W238" s="15">
        <v>0</v>
      </c>
      <c r="X238" s="15">
        <v>0</v>
      </c>
      <c r="Y238" s="15">
        <v>19</v>
      </c>
      <c r="Z238" s="15">
        <v>12</v>
      </c>
      <c r="AA238" s="15">
        <v>0</v>
      </c>
      <c r="AB238" s="15">
        <v>0</v>
      </c>
      <c r="AC238" s="15">
        <v>0</v>
      </c>
      <c r="AD238" s="15">
        <v>0</v>
      </c>
      <c r="AE238" s="15">
        <v>0</v>
      </c>
      <c r="AF238" s="15">
        <v>0</v>
      </c>
      <c r="AG238" s="15"/>
      <c r="AH238" s="15"/>
      <c r="AI238" s="17">
        <v>27.454000000000001</v>
      </c>
      <c r="AJ238" s="17">
        <v>76.182199999999995</v>
      </c>
      <c r="AK238" s="17">
        <v>377.62959999999998</v>
      </c>
      <c r="AL238" s="17">
        <f>SUM(Table2[[#This Row],[Company Direct Land Through FY17]:[Company Direct Land FY18 and After]])</f>
        <v>453.81179999999995</v>
      </c>
      <c r="AM238" s="17">
        <v>33.214300000000001</v>
      </c>
      <c r="AN238" s="17">
        <v>126.6649</v>
      </c>
      <c r="AO238" s="17">
        <v>456.863</v>
      </c>
      <c r="AP238" s="18">
        <f>SUM(Table2[[#This Row],[Company Direct Building Through FY17]:[Company Direct Building FY18 and After]])</f>
        <v>583.52790000000005</v>
      </c>
      <c r="AQ238" s="17">
        <v>0</v>
      </c>
      <c r="AR238" s="17">
        <v>58.277500000000003</v>
      </c>
      <c r="AS238" s="17">
        <v>0</v>
      </c>
      <c r="AT238" s="18">
        <f>SUM(Table2[[#This Row],[Mortgage Recording Tax Through FY17]:[Mortgage Recording Tax FY18 and After]])</f>
        <v>58.277500000000003</v>
      </c>
      <c r="AU238" s="17">
        <v>22.790199999999999</v>
      </c>
      <c r="AV238" s="17">
        <v>43.433500000000002</v>
      </c>
      <c r="AW238" s="17">
        <v>313.4803</v>
      </c>
      <c r="AX238" s="18">
        <f>SUM(Table2[[#This Row],[Pilot Savings Through FY17]:[Pilot Savings FY18 and After]])</f>
        <v>356.91379999999998</v>
      </c>
      <c r="AY238" s="17">
        <v>0</v>
      </c>
      <c r="AZ238" s="17">
        <v>58.277500000000003</v>
      </c>
      <c r="BA238" s="17">
        <v>0</v>
      </c>
      <c r="BB238" s="18">
        <f>SUM(Table2[[#This Row],[Mortgage Recording Tax Exemption Through FY17]:[Mortgage Recording Tax Exemption FY18 and After]])</f>
        <v>58.277500000000003</v>
      </c>
      <c r="BC238" s="17">
        <v>54.554299999999998</v>
      </c>
      <c r="BD238" s="17">
        <v>188.49809999999999</v>
      </c>
      <c r="BE238" s="17">
        <v>750.39430000000004</v>
      </c>
      <c r="BF238" s="18">
        <f>SUM(Table2[[#This Row],[Indirect and Induced Land Through FY17]:[Indirect and Induced Land FY18 and After]])</f>
        <v>938.89240000000007</v>
      </c>
      <c r="BG238" s="17">
        <v>101.3151</v>
      </c>
      <c r="BH238" s="17">
        <v>350.06790000000001</v>
      </c>
      <c r="BI238" s="17">
        <v>1393.5880999999999</v>
      </c>
      <c r="BJ238" s="18">
        <f>SUM(Table2[[#This Row],[Indirect and Induced Building Through FY17]:[Indirect and Induced Building FY18 and After]])</f>
        <v>1743.6559999999999</v>
      </c>
      <c r="BK238" s="17">
        <v>193.7475</v>
      </c>
      <c r="BL238" s="17">
        <v>697.9796</v>
      </c>
      <c r="BM238" s="17">
        <v>2664.9947000000002</v>
      </c>
      <c r="BN238" s="18">
        <f>SUM(Table2[[#This Row],[TOTAL Real Property Related Taxes Through FY17]:[TOTAL Real Property Related Taxes FY18 and After]])</f>
        <v>3362.9743000000003</v>
      </c>
      <c r="BO238" s="17">
        <v>578.47739999999999</v>
      </c>
      <c r="BP238" s="17">
        <v>2013.0107</v>
      </c>
      <c r="BQ238" s="17">
        <v>7956.9593999999997</v>
      </c>
      <c r="BR238" s="18">
        <f>SUM(Table2[[#This Row],[Company Direct Through FY17]:[Company Direct FY18 and After]])</f>
        <v>9969.9701000000005</v>
      </c>
      <c r="BS238" s="17">
        <v>0</v>
      </c>
      <c r="BT238" s="17">
        <v>12.943199999999999</v>
      </c>
      <c r="BU238" s="17">
        <v>0</v>
      </c>
      <c r="BV238" s="18">
        <f>SUM(Table2[[#This Row],[Sales Tax Exemption Through FY17]:[Sales Tax Exemption FY18 and After]])</f>
        <v>12.943199999999999</v>
      </c>
      <c r="BW238" s="17">
        <v>0</v>
      </c>
      <c r="BX238" s="17">
        <v>0</v>
      </c>
      <c r="BY238" s="17">
        <v>0</v>
      </c>
      <c r="BZ238" s="17">
        <f>SUM(Table2[[#This Row],[Energy Tax Savings Through FY17]:[Energy Tax Savings FY18 and After]])</f>
        <v>0</v>
      </c>
      <c r="CA238" s="17">
        <v>0</v>
      </c>
      <c r="CB238" s="17">
        <v>0</v>
      </c>
      <c r="CC238" s="17">
        <v>0</v>
      </c>
      <c r="CD238" s="18">
        <f>SUM(Table2[[#This Row],[Tax Exempt Bond Savings Through FY17]:[Tax Exempt Bond Savings FY18 and After]])</f>
        <v>0</v>
      </c>
      <c r="CE238" s="17">
        <v>186.74629999999999</v>
      </c>
      <c r="CF238" s="17">
        <v>651.41480000000001</v>
      </c>
      <c r="CG238" s="17">
        <v>2568.6972999999998</v>
      </c>
      <c r="CH238" s="18">
        <f>SUM(Table2[[#This Row],[Indirect and Induced Through FY17]:[Indirect and Induced FY18 and After]])</f>
        <v>3220.1120999999998</v>
      </c>
      <c r="CI238" s="17">
        <v>765.22370000000001</v>
      </c>
      <c r="CJ238" s="17">
        <v>2651.4823000000001</v>
      </c>
      <c r="CK238" s="17">
        <v>10525.6567</v>
      </c>
      <c r="CL238" s="18">
        <f>SUM(Table2[[#This Row],[TOTAL Income Consumption Use Taxes Through FY17]:[TOTAL Income Consumption Use Taxes FY18 and After]])</f>
        <v>13177.138999999999</v>
      </c>
      <c r="CM238" s="17">
        <v>22.790199999999999</v>
      </c>
      <c r="CN238" s="17">
        <v>114.6542</v>
      </c>
      <c r="CO238" s="17">
        <v>313.4803</v>
      </c>
      <c r="CP238" s="18">
        <f>SUM(Table2[[#This Row],[Assistance Provided Through FY17]:[Assistance Provided FY18 and After]])</f>
        <v>428.1345</v>
      </c>
      <c r="CQ238" s="17">
        <v>0</v>
      </c>
      <c r="CR238" s="17">
        <v>0</v>
      </c>
      <c r="CS238" s="17">
        <v>0</v>
      </c>
      <c r="CT238" s="18">
        <f>SUM(Table2[[#This Row],[Recapture Cancellation Reduction Amount Through FY17]:[Recapture Cancellation Reduction Amount FY18 and After]])</f>
        <v>0</v>
      </c>
      <c r="CU238" s="17">
        <v>0</v>
      </c>
      <c r="CV238" s="17">
        <v>0</v>
      </c>
      <c r="CW238" s="17">
        <v>0</v>
      </c>
      <c r="CX238" s="18">
        <f>SUM(Table2[[#This Row],[Penalty Paid Through FY17]:[Penalty Paid FY18 and After]])</f>
        <v>0</v>
      </c>
      <c r="CY238" s="17">
        <v>22.790199999999999</v>
      </c>
      <c r="CZ238" s="17">
        <v>114.6542</v>
      </c>
      <c r="DA238" s="17">
        <v>313.4803</v>
      </c>
      <c r="DB238" s="18">
        <f>SUM(Table2[[#This Row],[TOTAL Assistance Net of Recapture Penalties Through FY17]:[TOTAL Assistance Net of Recapture Penalties FY18 and After]])</f>
        <v>428.1345</v>
      </c>
      <c r="DC238" s="17">
        <v>639.14570000000003</v>
      </c>
      <c r="DD238" s="17">
        <v>2274.1352999999999</v>
      </c>
      <c r="DE238" s="17">
        <v>8791.4519999999993</v>
      </c>
      <c r="DF238" s="18">
        <f>SUM(Table2[[#This Row],[Company Direct Tax Revenue Before Assistance Through FY17]:[Company Direct Tax Revenue Before Assistance FY18 and After]])</f>
        <v>11065.587299999999</v>
      </c>
      <c r="DG238" s="17">
        <v>342.6157</v>
      </c>
      <c r="DH238" s="17">
        <v>1189.9808</v>
      </c>
      <c r="DI238" s="17">
        <v>4712.6796999999997</v>
      </c>
      <c r="DJ238" s="18">
        <f>SUM(Table2[[#This Row],[Indirect and Induced Tax Revenues Through FY17]:[Indirect and Induced Tax Revenues FY18 and After]])</f>
        <v>5902.6605</v>
      </c>
      <c r="DK238" s="17">
        <v>981.76139999999998</v>
      </c>
      <c r="DL238" s="17">
        <v>3464.1161000000002</v>
      </c>
      <c r="DM238" s="17">
        <v>13504.1317</v>
      </c>
      <c r="DN238" s="17">
        <f>SUM(Table2[[#This Row],[TOTAL Tax Revenues Before Assistance Through FY17]:[TOTAL Tax Revenues Before Assistance FY18 and After]])</f>
        <v>16968.247800000001</v>
      </c>
      <c r="DO238" s="17">
        <v>958.97119999999995</v>
      </c>
      <c r="DP238" s="17">
        <v>3349.4618999999998</v>
      </c>
      <c r="DQ238" s="17">
        <v>13190.651400000001</v>
      </c>
      <c r="DR238" s="20">
        <f>SUM(Table2[[#This Row],[TOTAL Tax Revenues Net of Assistance Recapture and Penalty Through FY17]:[TOTAL Tax Revenues Net of Assistance Recapture and Penalty FY18 and After]])</f>
        <v>16540.113300000001</v>
      </c>
      <c r="DS238" s="20">
        <v>0</v>
      </c>
      <c r="DT238" s="20">
        <v>0</v>
      </c>
      <c r="DU238" s="20">
        <v>0</v>
      </c>
      <c r="DV238" s="20">
        <v>0</v>
      </c>
      <c r="DW238" s="15">
        <v>0</v>
      </c>
      <c r="DX238" s="15">
        <v>0</v>
      </c>
      <c r="DY238" s="15">
        <v>0</v>
      </c>
      <c r="DZ238" s="15">
        <v>0</v>
      </c>
      <c r="EA238" s="15">
        <v>0</v>
      </c>
      <c r="EB238" s="15">
        <v>0</v>
      </c>
      <c r="EC238" s="15">
        <v>0</v>
      </c>
      <c r="ED238" s="15">
        <v>0</v>
      </c>
      <c r="EE238" s="15">
        <v>0</v>
      </c>
      <c r="EF238" s="15">
        <v>0</v>
      </c>
      <c r="EG238" s="15">
        <v>0</v>
      </c>
      <c r="EH238" s="15">
        <v>0</v>
      </c>
      <c r="EI238" s="15">
        <v>0</v>
      </c>
      <c r="EJ238" s="15">
        <v>0</v>
      </c>
      <c r="EK238" s="15">
        <v>0</v>
      </c>
    </row>
    <row r="239" spans="1:141" x14ac:dyDescent="0.2">
      <c r="A239" s="6">
        <v>93218</v>
      </c>
      <c r="B239" s="6" t="s">
        <v>478</v>
      </c>
      <c r="C239" s="7" t="s">
        <v>479</v>
      </c>
      <c r="D239" s="7" t="s">
        <v>9</v>
      </c>
      <c r="E239" s="33">
        <v>34</v>
      </c>
      <c r="F239" s="8" t="s">
        <v>2184</v>
      </c>
      <c r="G239" s="41" t="s">
        <v>2185</v>
      </c>
      <c r="H239" s="35">
        <v>52430</v>
      </c>
      <c r="I239" s="35">
        <v>72000</v>
      </c>
      <c r="J239" s="39" t="s">
        <v>3306</v>
      </c>
      <c r="K239" s="11" t="s">
        <v>2453</v>
      </c>
      <c r="L239" s="13" t="s">
        <v>2782</v>
      </c>
      <c r="M239" s="13" t="s">
        <v>2532</v>
      </c>
      <c r="N239" s="23">
        <v>11006000</v>
      </c>
      <c r="O239" s="6" t="s">
        <v>2456</v>
      </c>
      <c r="P239" s="15">
        <v>18</v>
      </c>
      <c r="Q239" s="15">
        <v>0</v>
      </c>
      <c r="R239" s="15">
        <v>70</v>
      </c>
      <c r="S239" s="15">
        <v>0</v>
      </c>
      <c r="T239" s="15">
        <v>2</v>
      </c>
      <c r="U239" s="15">
        <v>90</v>
      </c>
      <c r="V239" s="15">
        <v>81</v>
      </c>
      <c r="W239" s="15">
        <v>0</v>
      </c>
      <c r="X239" s="15">
        <v>0</v>
      </c>
      <c r="Y239" s="15">
        <v>0</v>
      </c>
      <c r="Z239" s="15">
        <v>100</v>
      </c>
      <c r="AA239" s="15">
        <v>100</v>
      </c>
      <c r="AB239" s="15">
        <v>0</v>
      </c>
      <c r="AC239" s="15">
        <v>0</v>
      </c>
      <c r="AD239" s="15">
        <v>0</v>
      </c>
      <c r="AE239" s="15">
        <v>0</v>
      </c>
      <c r="AF239" s="15">
        <v>100</v>
      </c>
      <c r="AG239" s="15" t="s">
        <v>1860</v>
      </c>
      <c r="AH239" s="15" t="s">
        <v>1861</v>
      </c>
      <c r="AI239" s="17">
        <v>64.233500000000006</v>
      </c>
      <c r="AJ239" s="17">
        <v>364.50290000000001</v>
      </c>
      <c r="AK239" s="17">
        <v>277.18329999999997</v>
      </c>
      <c r="AL239" s="17">
        <f>SUM(Table2[[#This Row],[Company Direct Land Through FY17]:[Company Direct Land FY18 and After]])</f>
        <v>641.68619999999999</v>
      </c>
      <c r="AM239" s="17">
        <v>175.72659999999999</v>
      </c>
      <c r="AN239" s="17">
        <v>687.76049999999998</v>
      </c>
      <c r="AO239" s="17">
        <v>758.30290000000002</v>
      </c>
      <c r="AP239" s="18">
        <f>SUM(Table2[[#This Row],[Company Direct Building Through FY17]:[Company Direct Building FY18 and After]])</f>
        <v>1446.0634</v>
      </c>
      <c r="AQ239" s="17">
        <v>0</v>
      </c>
      <c r="AR239" s="17">
        <v>113.815</v>
      </c>
      <c r="AS239" s="17">
        <v>0</v>
      </c>
      <c r="AT239" s="18">
        <f>SUM(Table2[[#This Row],[Mortgage Recording Tax Through FY17]:[Mortgage Recording Tax FY18 and After]])</f>
        <v>113.815</v>
      </c>
      <c r="AU239" s="17">
        <v>199.34399999999999</v>
      </c>
      <c r="AV239" s="17">
        <v>754.83</v>
      </c>
      <c r="AW239" s="17">
        <v>860.2174</v>
      </c>
      <c r="AX239" s="18">
        <f>SUM(Table2[[#This Row],[Pilot Savings Through FY17]:[Pilot Savings FY18 and After]])</f>
        <v>1615.0473999999999</v>
      </c>
      <c r="AY239" s="17">
        <v>0</v>
      </c>
      <c r="AZ239" s="17">
        <v>0</v>
      </c>
      <c r="BA239" s="17">
        <v>0</v>
      </c>
      <c r="BB239" s="18">
        <f>SUM(Table2[[#This Row],[Mortgage Recording Tax Exemption Through FY17]:[Mortgage Recording Tax Exemption FY18 and After]])</f>
        <v>0</v>
      </c>
      <c r="BC239" s="17">
        <v>78.177099999999996</v>
      </c>
      <c r="BD239" s="17">
        <v>552.89250000000004</v>
      </c>
      <c r="BE239" s="17">
        <v>337.3535</v>
      </c>
      <c r="BF239" s="18">
        <f>SUM(Table2[[#This Row],[Indirect and Induced Land Through FY17]:[Indirect and Induced Land FY18 and After]])</f>
        <v>890.24600000000009</v>
      </c>
      <c r="BG239" s="17">
        <v>145.18600000000001</v>
      </c>
      <c r="BH239" s="17">
        <v>1026.8009999999999</v>
      </c>
      <c r="BI239" s="17">
        <v>626.51300000000003</v>
      </c>
      <c r="BJ239" s="18">
        <f>SUM(Table2[[#This Row],[Indirect and Induced Building Through FY17]:[Indirect and Induced Building FY18 and After]])</f>
        <v>1653.3139999999999</v>
      </c>
      <c r="BK239" s="17">
        <v>263.97919999999999</v>
      </c>
      <c r="BL239" s="17">
        <v>1990.9419</v>
      </c>
      <c r="BM239" s="17">
        <v>1139.1352999999999</v>
      </c>
      <c r="BN239" s="18">
        <f>SUM(Table2[[#This Row],[TOTAL Real Property Related Taxes Through FY17]:[TOTAL Real Property Related Taxes FY18 and After]])</f>
        <v>3130.0771999999997</v>
      </c>
      <c r="BO239" s="17">
        <v>575.7559</v>
      </c>
      <c r="BP239" s="17">
        <v>4905.3188</v>
      </c>
      <c r="BQ239" s="17">
        <v>2484.5266999999999</v>
      </c>
      <c r="BR239" s="18">
        <f>SUM(Table2[[#This Row],[Company Direct Through FY17]:[Company Direct FY18 and After]])</f>
        <v>7389.8454999999994</v>
      </c>
      <c r="BS239" s="17">
        <v>0</v>
      </c>
      <c r="BT239" s="17">
        <v>0</v>
      </c>
      <c r="BU239" s="17">
        <v>0</v>
      </c>
      <c r="BV239" s="18">
        <f>SUM(Table2[[#This Row],[Sales Tax Exemption Through FY17]:[Sales Tax Exemption FY18 and After]])</f>
        <v>0</v>
      </c>
      <c r="BW239" s="17">
        <v>0</v>
      </c>
      <c r="BX239" s="17">
        <v>0</v>
      </c>
      <c r="BY239" s="17">
        <v>0</v>
      </c>
      <c r="BZ239" s="17">
        <f>SUM(Table2[[#This Row],[Energy Tax Savings Through FY17]:[Energy Tax Savings FY18 and After]])</f>
        <v>0</v>
      </c>
      <c r="CA239" s="17">
        <v>0</v>
      </c>
      <c r="CB239" s="17">
        <v>0</v>
      </c>
      <c r="CC239" s="17">
        <v>0</v>
      </c>
      <c r="CD239" s="18">
        <f>SUM(Table2[[#This Row],[Tax Exempt Bond Savings Through FY17]:[Tax Exempt Bond Savings FY18 and After]])</f>
        <v>0</v>
      </c>
      <c r="CE239" s="17">
        <v>267.6103</v>
      </c>
      <c r="CF239" s="17">
        <v>2085.1988000000001</v>
      </c>
      <c r="CG239" s="17">
        <v>1154.8036</v>
      </c>
      <c r="CH239" s="18">
        <f>SUM(Table2[[#This Row],[Indirect and Induced Through FY17]:[Indirect and Induced FY18 and After]])</f>
        <v>3240.0024000000003</v>
      </c>
      <c r="CI239" s="17">
        <v>843.36620000000005</v>
      </c>
      <c r="CJ239" s="17">
        <v>6990.5176000000001</v>
      </c>
      <c r="CK239" s="17">
        <v>3639.3303000000001</v>
      </c>
      <c r="CL239" s="18">
        <f>SUM(Table2[[#This Row],[TOTAL Income Consumption Use Taxes Through FY17]:[TOTAL Income Consumption Use Taxes FY18 and After]])</f>
        <v>10629.847900000001</v>
      </c>
      <c r="CM239" s="17">
        <v>199.34399999999999</v>
      </c>
      <c r="CN239" s="17">
        <v>754.83</v>
      </c>
      <c r="CO239" s="17">
        <v>860.2174</v>
      </c>
      <c r="CP239" s="18">
        <f>SUM(Table2[[#This Row],[Assistance Provided Through FY17]:[Assistance Provided FY18 and After]])</f>
        <v>1615.0473999999999</v>
      </c>
      <c r="CQ239" s="17">
        <v>0</v>
      </c>
      <c r="CR239" s="17">
        <v>0</v>
      </c>
      <c r="CS239" s="17">
        <v>0</v>
      </c>
      <c r="CT239" s="18">
        <f>SUM(Table2[[#This Row],[Recapture Cancellation Reduction Amount Through FY17]:[Recapture Cancellation Reduction Amount FY18 and After]])</f>
        <v>0</v>
      </c>
      <c r="CU239" s="17">
        <v>0</v>
      </c>
      <c r="CV239" s="17">
        <v>0</v>
      </c>
      <c r="CW239" s="17">
        <v>0</v>
      </c>
      <c r="CX239" s="18">
        <f>SUM(Table2[[#This Row],[Penalty Paid Through FY17]:[Penalty Paid FY18 and After]])</f>
        <v>0</v>
      </c>
      <c r="CY239" s="17">
        <v>199.34399999999999</v>
      </c>
      <c r="CZ239" s="17">
        <v>754.83</v>
      </c>
      <c r="DA239" s="17">
        <v>860.2174</v>
      </c>
      <c r="DB239" s="18">
        <f>SUM(Table2[[#This Row],[TOTAL Assistance Net of Recapture Penalties Through FY17]:[TOTAL Assistance Net of Recapture Penalties FY18 and After]])</f>
        <v>1615.0473999999999</v>
      </c>
      <c r="DC239" s="17">
        <v>815.71600000000001</v>
      </c>
      <c r="DD239" s="17">
        <v>6071.3972000000003</v>
      </c>
      <c r="DE239" s="17">
        <v>3520.0129000000002</v>
      </c>
      <c r="DF239" s="18">
        <f>SUM(Table2[[#This Row],[Company Direct Tax Revenue Before Assistance Through FY17]:[Company Direct Tax Revenue Before Assistance FY18 and After]])</f>
        <v>9591.410100000001</v>
      </c>
      <c r="DG239" s="17">
        <v>490.97340000000003</v>
      </c>
      <c r="DH239" s="17">
        <v>3664.8923</v>
      </c>
      <c r="DI239" s="17">
        <v>2118.6700999999998</v>
      </c>
      <c r="DJ239" s="18">
        <f>SUM(Table2[[#This Row],[Indirect and Induced Tax Revenues Through FY17]:[Indirect and Induced Tax Revenues FY18 and After]])</f>
        <v>5783.5623999999998</v>
      </c>
      <c r="DK239" s="17">
        <v>1306.6894</v>
      </c>
      <c r="DL239" s="17">
        <v>9736.2895000000008</v>
      </c>
      <c r="DM239" s="17">
        <v>5638.683</v>
      </c>
      <c r="DN239" s="17">
        <f>SUM(Table2[[#This Row],[TOTAL Tax Revenues Before Assistance Through FY17]:[TOTAL Tax Revenues Before Assistance FY18 and After]])</f>
        <v>15374.9725</v>
      </c>
      <c r="DO239" s="17">
        <v>1107.3453999999999</v>
      </c>
      <c r="DP239" s="17">
        <v>8981.4595000000008</v>
      </c>
      <c r="DQ239" s="17">
        <v>4778.4656000000004</v>
      </c>
      <c r="DR239" s="20">
        <f>SUM(Table2[[#This Row],[TOTAL Tax Revenues Net of Assistance Recapture and Penalty Through FY17]:[TOTAL Tax Revenues Net of Assistance Recapture and Penalty FY18 and After]])</f>
        <v>13759.9251</v>
      </c>
      <c r="DS239" s="20">
        <v>0</v>
      </c>
      <c r="DT239" s="20">
        <v>0</v>
      </c>
      <c r="DU239" s="20">
        <v>0</v>
      </c>
      <c r="DV239" s="20">
        <v>0</v>
      </c>
      <c r="DW239" s="15">
        <v>79</v>
      </c>
      <c r="DX239" s="15">
        <v>0</v>
      </c>
      <c r="DY239" s="15">
        <v>0</v>
      </c>
      <c r="DZ239" s="15">
        <v>11</v>
      </c>
      <c r="EA239" s="15">
        <v>79</v>
      </c>
      <c r="EB239" s="15">
        <v>0</v>
      </c>
      <c r="EC239" s="15">
        <v>0</v>
      </c>
      <c r="ED239" s="15">
        <v>10</v>
      </c>
      <c r="EE239" s="15">
        <v>100</v>
      </c>
      <c r="EF239" s="15">
        <v>0</v>
      </c>
      <c r="EG239" s="15">
        <v>0</v>
      </c>
      <c r="EH239" s="15">
        <v>90.91</v>
      </c>
      <c r="EI239" s="15">
        <f>SUM(Table2[[#This Row],[Total Industrial Employees FY17]:[Total Other Employees FY17]])</f>
        <v>90</v>
      </c>
      <c r="EJ239" s="15">
        <f>SUM(Table2[[#This Row],[Number of Industrial Employees Earning More than Living Wage FY17]:[Number of Other Employees Earning More than Living Wage FY17]])</f>
        <v>89</v>
      </c>
      <c r="EK239" s="15">
        <v>98.888888888888886</v>
      </c>
    </row>
    <row r="240" spans="1:141" x14ac:dyDescent="0.2">
      <c r="A240" s="6">
        <v>93856</v>
      </c>
      <c r="B240" s="6" t="s">
        <v>634</v>
      </c>
      <c r="C240" s="7" t="s">
        <v>635</v>
      </c>
      <c r="D240" s="7" t="s">
        <v>19</v>
      </c>
      <c r="E240" s="33">
        <v>6</v>
      </c>
      <c r="F240" s="8" t="s">
        <v>2258</v>
      </c>
      <c r="G240" s="41" t="s">
        <v>2259</v>
      </c>
      <c r="H240" s="35">
        <v>0</v>
      </c>
      <c r="I240" s="35">
        <v>39655</v>
      </c>
      <c r="J240" s="39" t="s">
        <v>3204</v>
      </c>
      <c r="K240" s="11" t="s">
        <v>2804</v>
      </c>
      <c r="L240" s="13" t="s">
        <v>2881</v>
      </c>
      <c r="M240" s="13" t="s">
        <v>2882</v>
      </c>
      <c r="N240" s="23">
        <v>16925000</v>
      </c>
      <c r="O240" s="6" t="s">
        <v>2518</v>
      </c>
      <c r="P240" s="15">
        <v>2</v>
      </c>
      <c r="Q240" s="15">
        <v>0</v>
      </c>
      <c r="R240" s="15">
        <v>73</v>
      </c>
      <c r="S240" s="15">
        <v>0</v>
      </c>
      <c r="T240" s="15">
        <v>6</v>
      </c>
      <c r="U240" s="15">
        <v>81</v>
      </c>
      <c r="V240" s="15">
        <v>80</v>
      </c>
      <c r="W240" s="15">
        <v>0</v>
      </c>
      <c r="X240" s="15">
        <v>0</v>
      </c>
      <c r="Y240" s="15">
        <v>64</v>
      </c>
      <c r="Z240" s="15">
        <v>0</v>
      </c>
      <c r="AA240" s="15">
        <v>76</v>
      </c>
      <c r="AB240" s="15">
        <v>0</v>
      </c>
      <c r="AC240" s="15">
        <v>0</v>
      </c>
      <c r="AD240" s="15">
        <v>0</v>
      </c>
      <c r="AE240" s="15">
        <v>0</v>
      </c>
      <c r="AF240" s="15">
        <v>76</v>
      </c>
      <c r="AG240" s="15" t="s">
        <v>1860</v>
      </c>
      <c r="AH240" s="15" t="s">
        <v>1861</v>
      </c>
      <c r="AI240" s="17">
        <v>0</v>
      </c>
      <c r="AJ240" s="17">
        <v>0</v>
      </c>
      <c r="AK240" s="17">
        <v>0</v>
      </c>
      <c r="AL240" s="17">
        <f>SUM(Table2[[#This Row],[Company Direct Land Through FY17]:[Company Direct Land FY18 and After]])</f>
        <v>0</v>
      </c>
      <c r="AM240" s="17">
        <v>0</v>
      </c>
      <c r="AN240" s="17">
        <v>0</v>
      </c>
      <c r="AO240" s="17">
        <v>0</v>
      </c>
      <c r="AP240" s="18">
        <f>SUM(Table2[[#This Row],[Company Direct Building Through FY17]:[Company Direct Building FY18 and After]])</f>
        <v>0</v>
      </c>
      <c r="AQ240" s="17">
        <v>0</v>
      </c>
      <c r="AR240" s="17">
        <v>276.85980000000001</v>
      </c>
      <c r="AS240" s="17">
        <v>0</v>
      </c>
      <c r="AT240" s="18">
        <f>SUM(Table2[[#This Row],[Mortgage Recording Tax Through FY17]:[Mortgage Recording Tax FY18 and After]])</f>
        <v>276.85980000000001</v>
      </c>
      <c r="AU240" s="17">
        <v>0</v>
      </c>
      <c r="AV240" s="17">
        <v>0</v>
      </c>
      <c r="AW240" s="17">
        <v>0</v>
      </c>
      <c r="AX240" s="18">
        <f>SUM(Table2[[#This Row],[Pilot Savings Through FY17]:[Pilot Savings FY18 and After]])</f>
        <v>0</v>
      </c>
      <c r="AY240" s="17">
        <v>0</v>
      </c>
      <c r="AZ240" s="17">
        <v>276.85980000000001</v>
      </c>
      <c r="BA240" s="17">
        <v>0</v>
      </c>
      <c r="BB240" s="18">
        <f>SUM(Table2[[#This Row],[Mortgage Recording Tax Exemption Through FY17]:[Mortgage Recording Tax Exemption FY18 and After]])</f>
        <v>276.85980000000001</v>
      </c>
      <c r="BC240" s="17">
        <v>53.269100000000002</v>
      </c>
      <c r="BD240" s="17">
        <v>222.5538</v>
      </c>
      <c r="BE240" s="17">
        <v>712.48310000000004</v>
      </c>
      <c r="BF240" s="18">
        <f>SUM(Table2[[#This Row],[Indirect and Induced Land Through FY17]:[Indirect and Induced Land FY18 and After]])</f>
        <v>935.03690000000006</v>
      </c>
      <c r="BG240" s="17">
        <v>98.928399999999996</v>
      </c>
      <c r="BH240" s="17">
        <v>413.31439999999998</v>
      </c>
      <c r="BI240" s="17">
        <v>1323.1846</v>
      </c>
      <c r="BJ240" s="18">
        <f>SUM(Table2[[#This Row],[Indirect and Induced Building Through FY17]:[Indirect and Induced Building FY18 and After]])</f>
        <v>1736.499</v>
      </c>
      <c r="BK240" s="17">
        <v>152.19749999999999</v>
      </c>
      <c r="BL240" s="17">
        <v>635.8682</v>
      </c>
      <c r="BM240" s="17">
        <v>2035.6677</v>
      </c>
      <c r="BN240" s="18">
        <f>SUM(Table2[[#This Row],[TOTAL Real Property Related Taxes Through FY17]:[TOTAL Real Property Related Taxes FY18 and After]])</f>
        <v>2671.5358999999999</v>
      </c>
      <c r="BO240" s="17">
        <v>132.3544</v>
      </c>
      <c r="BP240" s="17">
        <v>543.97159999999997</v>
      </c>
      <c r="BQ240" s="17">
        <v>1770.2619999999999</v>
      </c>
      <c r="BR240" s="18">
        <f>SUM(Table2[[#This Row],[Company Direct Through FY17]:[Company Direct FY18 and After]])</f>
        <v>2314.2336</v>
      </c>
      <c r="BS240" s="17">
        <v>0</v>
      </c>
      <c r="BT240" s="17">
        <v>0</v>
      </c>
      <c r="BU240" s="17">
        <v>0</v>
      </c>
      <c r="BV240" s="18">
        <f>SUM(Table2[[#This Row],[Sales Tax Exemption Through FY17]:[Sales Tax Exemption FY18 and After]])</f>
        <v>0</v>
      </c>
      <c r="BW240" s="17">
        <v>0</v>
      </c>
      <c r="BX240" s="17">
        <v>0</v>
      </c>
      <c r="BY240" s="17">
        <v>0</v>
      </c>
      <c r="BZ240" s="17">
        <f>SUM(Table2[[#This Row],[Energy Tax Savings Through FY17]:[Energy Tax Savings FY18 and After]])</f>
        <v>0</v>
      </c>
      <c r="CA240" s="17">
        <v>17.2865</v>
      </c>
      <c r="CB240" s="17">
        <v>40.366799999999998</v>
      </c>
      <c r="CC240" s="17">
        <v>163.20580000000001</v>
      </c>
      <c r="CD240" s="18">
        <f>SUM(Table2[[#This Row],[Tax Exempt Bond Savings Through FY17]:[Tax Exempt Bond Savings FY18 and After]])</f>
        <v>203.57260000000002</v>
      </c>
      <c r="CE240" s="17">
        <v>152.43719999999999</v>
      </c>
      <c r="CF240" s="17">
        <v>642.32230000000004</v>
      </c>
      <c r="CG240" s="17">
        <v>2038.8734999999999</v>
      </c>
      <c r="CH240" s="18">
        <f>SUM(Table2[[#This Row],[Indirect and Induced Through FY17]:[Indirect and Induced FY18 and After]])</f>
        <v>2681.1958</v>
      </c>
      <c r="CI240" s="17">
        <v>267.50510000000003</v>
      </c>
      <c r="CJ240" s="17">
        <v>1145.9271000000001</v>
      </c>
      <c r="CK240" s="17">
        <v>3645.9297000000001</v>
      </c>
      <c r="CL240" s="18">
        <f>SUM(Table2[[#This Row],[TOTAL Income Consumption Use Taxes Through FY17]:[TOTAL Income Consumption Use Taxes FY18 and After]])</f>
        <v>4791.8568000000005</v>
      </c>
      <c r="CM240" s="17">
        <v>17.2865</v>
      </c>
      <c r="CN240" s="17">
        <v>317.22660000000002</v>
      </c>
      <c r="CO240" s="17">
        <v>163.20580000000001</v>
      </c>
      <c r="CP240" s="18">
        <f>SUM(Table2[[#This Row],[Assistance Provided Through FY17]:[Assistance Provided FY18 and After]])</f>
        <v>480.43240000000003</v>
      </c>
      <c r="CQ240" s="17">
        <v>0</v>
      </c>
      <c r="CR240" s="17">
        <v>0</v>
      </c>
      <c r="CS240" s="17">
        <v>0</v>
      </c>
      <c r="CT240" s="18">
        <f>SUM(Table2[[#This Row],[Recapture Cancellation Reduction Amount Through FY17]:[Recapture Cancellation Reduction Amount FY18 and After]])</f>
        <v>0</v>
      </c>
      <c r="CU240" s="17">
        <v>0</v>
      </c>
      <c r="CV240" s="17">
        <v>0</v>
      </c>
      <c r="CW240" s="17">
        <v>0</v>
      </c>
      <c r="CX240" s="18">
        <f>SUM(Table2[[#This Row],[Penalty Paid Through FY17]:[Penalty Paid FY18 and After]])</f>
        <v>0</v>
      </c>
      <c r="CY240" s="17">
        <v>17.2865</v>
      </c>
      <c r="CZ240" s="17">
        <v>317.22660000000002</v>
      </c>
      <c r="DA240" s="17">
        <v>163.20580000000001</v>
      </c>
      <c r="DB240" s="18">
        <f>SUM(Table2[[#This Row],[TOTAL Assistance Net of Recapture Penalties Through FY17]:[TOTAL Assistance Net of Recapture Penalties FY18 and After]])</f>
        <v>480.43240000000003</v>
      </c>
      <c r="DC240" s="17">
        <v>132.3544</v>
      </c>
      <c r="DD240" s="17">
        <v>820.83140000000003</v>
      </c>
      <c r="DE240" s="17">
        <v>1770.2619999999999</v>
      </c>
      <c r="DF240" s="18">
        <f>SUM(Table2[[#This Row],[Company Direct Tax Revenue Before Assistance Through FY17]:[Company Direct Tax Revenue Before Assistance FY18 and After]])</f>
        <v>2591.0933999999997</v>
      </c>
      <c r="DG240" s="17">
        <v>304.63470000000001</v>
      </c>
      <c r="DH240" s="17">
        <v>1278.1904999999999</v>
      </c>
      <c r="DI240" s="17">
        <v>4074.5412000000001</v>
      </c>
      <c r="DJ240" s="18">
        <f>SUM(Table2[[#This Row],[Indirect and Induced Tax Revenues Through FY17]:[Indirect and Induced Tax Revenues FY18 and After]])</f>
        <v>5352.7317000000003</v>
      </c>
      <c r="DK240" s="17">
        <v>436.98910000000001</v>
      </c>
      <c r="DL240" s="17">
        <v>2099.0219000000002</v>
      </c>
      <c r="DM240" s="17">
        <v>5844.8032000000003</v>
      </c>
      <c r="DN240" s="17">
        <f>SUM(Table2[[#This Row],[TOTAL Tax Revenues Before Assistance Through FY17]:[TOTAL Tax Revenues Before Assistance FY18 and After]])</f>
        <v>7943.8251</v>
      </c>
      <c r="DO240" s="17">
        <v>419.70260000000002</v>
      </c>
      <c r="DP240" s="17">
        <v>1781.7953</v>
      </c>
      <c r="DQ240" s="17">
        <v>5681.5973999999997</v>
      </c>
      <c r="DR240" s="20">
        <f>SUM(Table2[[#This Row],[TOTAL Tax Revenues Net of Assistance Recapture and Penalty Through FY17]:[TOTAL Tax Revenues Net of Assistance Recapture and Penalty FY18 and After]])</f>
        <v>7463.3926999999994</v>
      </c>
      <c r="DS240" s="20">
        <v>0</v>
      </c>
      <c r="DT240" s="20">
        <v>0</v>
      </c>
      <c r="DU240" s="20">
        <v>0</v>
      </c>
      <c r="DV240" s="20">
        <v>0</v>
      </c>
      <c r="DW240" s="15">
        <v>0</v>
      </c>
      <c r="DX240" s="15">
        <v>0</v>
      </c>
      <c r="DY240" s="15">
        <v>0</v>
      </c>
      <c r="DZ240" s="15">
        <v>81</v>
      </c>
      <c r="EA240" s="15">
        <v>0</v>
      </c>
      <c r="EB240" s="15">
        <v>0</v>
      </c>
      <c r="EC240" s="15">
        <v>0</v>
      </c>
      <c r="ED240" s="15">
        <v>81</v>
      </c>
      <c r="EE240" s="15">
        <v>0</v>
      </c>
      <c r="EF240" s="15">
        <v>0</v>
      </c>
      <c r="EG240" s="15">
        <v>0</v>
      </c>
      <c r="EH240" s="15">
        <v>100</v>
      </c>
      <c r="EI240" s="15">
        <f>SUM(Table2[[#This Row],[Total Industrial Employees FY17]:[Total Other Employees FY17]])</f>
        <v>81</v>
      </c>
      <c r="EJ240" s="15">
        <f>SUM(Table2[[#This Row],[Number of Industrial Employees Earning More than Living Wage FY17]:[Number of Other Employees Earning More than Living Wage FY17]])</f>
        <v>81</v>
      </c>
      <c r="EK240" s="15">
        <v>100</v>
      </c>
    </row>
    <row r="241" spans="1:141" x14ac:dyDescent="0.2">
      <c r="A241" s="6">
        <v>92500</v>
      </c>
      <c r="B241" s="6" t="s">
        <v>997</v>
      </c>
      <c r="C241" s="7" t="s">
        <v>115</v>
      </c>
      <c r="D241" s="7" t="s">
        <v>9</v>
      </c>
      <c r="E241" s="33">
        <v>43</v>
      </c>
      <c r="F241" s="8" t="s">
        <v>1953</v>
      </c>
      <c r="G241" s="41" t="s">
        <v>1954</v>
      </c>
      <c r="H241" s="35">
        <v>5633</v>
      </c>
      <c r="I241" s="35">
        <v>4820</v>
      </c>
      <c r="J241" s="39" t="s">
        <v>3219</v>
      </c>
      <c r="K241" s="11" t="s">
        <v>2501</v>
      </c>
      <c r="L241" s="13" t="s">
        <v>2502</v>
      </c>
      <c r="M241" s="13" t="s">
        <v>2482</v>
      </c>
      <c r="N241" s="23">
        <v>1182300</v>
      </c>
      <c r="O241" s="6" t="s">
        <v>2503</v>
      </c>
      <c r="P241" s="15">
        <v>24</v>
      </c>
      <c r="Q241" s="15">
        <v>0</v>
      </c>
      <c r="R241" s="15">
        <v>28</v>
      </c>
      <c r="S241" s="15">
        <v>0</v>
      </c>
      <c r="T241" s="15">
        <v>0</v>
      </c>
      <c r="U241" s="15">
        <v>52</v>
      </c>
      <c r="V241" s="15">
        <v>40</v>
      </c>
      <c r="W241" s="15">
        <v>0</v>
      </c>
      <c r="X241" s="15">
        <v>0</v>
      </c>
      <c r="Y241" s="15">
        <v>0</v>
      </c>
      <c r="Z241" s="15">
        <v>29</v>
      </c>
      <c r="AA241" s="15">
        <v>96</v>
      </c>
      <c r="AB241" s="15">
        <v>0</v>
      </c>
      <c r="AC241" s="15">
        <v>0</v>
      </c>
      <c r="AD241" s="15">
        <v>0</v>
      </c>
      <c r="AE241" s="15">
        <v>0</v>
      </c>
      <c r="AF241" s="15">
        <v>96</v>
      </c>
      <c r="AG241" s="15" t="s">
        <v>1860</v>
      </c>
      <c r="AH241" s="15" t="s">
        <v>1861</v>
      </c>
      <c r="AI241" s="17">
        <v>0</v>
      </c>
      <c r="AJ241" s="17">
        <v>0</v>
      </c>
      <c r="AK241" s="17">
        <v>0</v>
      </c>
      <c r="AL241" s="17">
        <f>SUM(Table2[[#This Row],[Company Direct Land Through FY17]:[Company Direct Land FY18 and After]])</f>
        <v>0</v>
      </c>
      <c r="AM241" s="17">
        <v>0</v>
      </c>
      <c r="AN241" s="17">
        <v>0</v>
      </c>
      <c r="AO241" s="17">
        <v>0</v>
      </c>
      <c r="AP241" s="18">
        <f>SUM(Table2[[#This Row],[Company Direct Building Through FY17]:[Company Direct Building FY18 and After]])</f>
        <v>0</v>
      </c>
      <c r="AQ241" s="17">
        <v>0</v>
      </c>
      <c r="AR241" s="17">
        <v>119.7024</v>
      </c>
      <c r="AS241" s="17">
        <v>0</v>
      </c>
      <c r="AT241" s="18">
        <f>SUM(Table2[[#This Row],[Mortgage Recording Tax Through FY17]:[Mortgage Recording Tax FY18 and After]])</f>
        <v>119.7024</v>
      </c>
      <c r="AU241" s="17">
        <v>0</v>
      </c>
      <c r="AV241" s="17">
        <v>0</v>
      </c>
      <c r="AW241" s="17">
        <v>0</v>
      </c>
      <c r="AX241" s="18">
        <f>SUM(Table2[[#This Row],[Pilot Savings Through FY17]:[Pilot Savings FY18 and After]])</f>
        <v>0</v>
      </c>
      <c r="AY241" s="17">
        <v>0</v>
      </c>
      <c r="AZ241" s="17">
        <v>0</v>
      </c>
      <c r="BA241" s="17">
        <v>0</v>
      </c>
      <c r="BB241" s="18">
        <f>SUM(Table2[[#This Row],[Mortgage Recording Tax Exemption Through FY17]:[Mortgage Recording Tax Exemption FY18 and After]])</f>
        <v>0</v>
      </c>
      <c r="BC241" s="17">
        <v>18.915099999999999</v>
      </c>
      <c r="BD241" s="17">
        <v>505.69349999999997</v>
      </c>
      <c r="BE241" s="17">
        <v>29.504999999999999</v>
      </c>
      <c r="BF241" s="18">
        <f>SUM(Table2[[#This Row],[Indirect and Induced Land Through FY17]:[Indirect and Induced Land FY18 and After]])</f>
        <v>535.19849999999997</v>
      </c>
      <c r="BG241" s="17">
        <v>35.128</v>
      </c>
      <c r="BH241" s="17">
        <v>939.14520000000005</v>
      </c>
      <c r="BI241" s="17">
        <v>54.794699999999999</v>
      </c>
      <c r="BJ241" s="18">
        <f>SUM(Table2[[#This Row],[Indirect and Induced Building Through FY17]:[Indirect and Induced Building FY18 and After]])</f>
        <v>993.93990000000008</v>
      </c>
      <c r="BK241" s="17">
        <v>54.043100000000003</v>
      </c>
      <c r="BL241" s="17">
        <v>1564.5410999999999</v>
      </c>
      <c r="BM241" s="17">
        <v>84.299700000000001</v>
      </c>
      <c r="BN241" s="18">
        <f>SUM(Table2[[#This Row],[TOTAL Real Property Related Taxes Through FY17]:[TOTAL Real Property Related Taxes FY18 and After]])</f>
        <v>1648.8407999999999</v>
      </c>
      <c r="BO241" s="17">
        <v>55.005400000000002</v>
      </c>
      <c r="BP241" s="17">
        <v>1725.9294</v>
      </c>
      <c r="BQ241" s="17">
        <v>85.8005</v>
      </c>
      <c r="BR241" s="18">
        <f>SUM(Table2[[#This Row],[Company Direct Through FY17]:[Company Direct FY18 and After]])</f>
        <v>1811.7299</v>
      </c>
      <c r="BS241" s="17">
        <v>0</v>
      </c>
      <c r="BT241" s="17">
        <v>0</v>
      </c>
      <c r="BU241" s="17">
        <v>0</v>
      </c>
      <c r="BV241" s="18">
        <f>SUM(Table2[[#This Row],[Sales Tax Exemption Through FY17]:[Sales Tax Exemption FY18 and After]])</f>
        <v>0</v>
      </c>
      <c r="BW241" s="17">
        <v>0</v>
      </c>
      <c r="BX241" s="17">
        <v>0</v>
      </c>
      <c r="BY241" s="17">
        <v>0</v>
      </c>
      <c r="BZ241" s="17">
        <f>SUM(Table2[[#This Row],[Energy Tax Savings Through FY17]:[Energy Tax Savings FY18 and After]])</f>
        <v>0</v>
      </c>
      <c r="CA241" s="17">
        <v>0.34150000000000003</v>
      </c>
      <c r="CB241" s="17">
        <v>9.6494</v>
      </c>
      <c r="CC241" s="17">
        <v>0.4677</v>
      </c>
      <c r="CD241" s="18">
        <f>SUM(Table2[[#This Row],[Tax Exempt Bond Savings Through FY17]:[Tax Exempt Bond Savings FY18 and After]])</f>
        <v>10.117100000000001</v>
      </c>
      <c r="CE241" s="17">
        <v>64.748800000000003</v>
      </c>
      <c r="CF241" s="17">
        <v>2160.7035000000001</v>
      </c>
      <c r="CG241" s="17">
        <v>100.9987</v>
      </c>
      <c r="CH241" s="18">
        <f>SUM(Table2[[#This Row],[Indirect and Induced Through FY17]:[Indirect and Induced FY18 and After]])</f>
        <v>2261.7022000000002</v>
      </c>
      <c r="CI241" s="17">
        <v>119.4127</v>
      </c>
      <c r="CJ241" s="17">
        <v>3876.9834999999998</v>
      </c>
      <c r="CK241" s="17">
        <v>186.33150000000001</v>
      </c>
      <c r="CL241" s="18">
        <f>SUM(Table2[[#This Row],[TOTAL Income Consumption Use Taxes Through FY17]:[TOTAL Income Consumption Use Taxes FY18 and After]])</f>
        <v>4063.3149999999996</v>
      </c>
      <c r="CM241" s="17">
        <v>0.34150000000000003</v>
      </c>
      <c r="CN241" s="17">
        <v>9.6494</v>
      </c>
      <c r="CO241" s="17">
        <v>0.4677</v>
      </c>
      <c r="CP241" s="18">
        <f>SUM(Table2[[#This Row],[Assistance Provided Through FY17]:[Assistance Provided FY18 and After]])</f>
        <v>10.117100000000001</v>
      </c>
      <c r="CQ241" s="17">
        <v>0</v>
      </c>
      <c r="CR241" s="17">
        <v>0</v>
      </c>
      <c r="CS241" s="17">
        <v>0</v>
      </c>
      <c r="CT241" s="18">
        <f>SUM(Table2[[#This Row],[Recapture Cancellation Reduction Amount Through FY17]:[Recapture Cancellation Reduction Amount FY18 and After]])</f>
        <v>0</v>
      </c>
      <c r="CU241" s="17">
        <v>0</v>
      </c>
      <c r="CV241" s="17">
        <v>0</v>
      </c>
      <c r="CW241" s="17">
        <v>0</v>
      </c>
      <c r="CX241" s="18">
        <f>SUM(Table2[[#This Row],[Penalty Paid Through FY17]:[Penalty Paid FY18 and After]])</f>
        <v>0</v>
      </c>
      <c r="CY241" s="17">
        <v>0.34150000000000003</v>
      </c>
      <c r="CZ241" s="17">
        <v>9.6494</v>
      </c>
      <c r="DA241" s="17">
        <v>0.4677</v>
      </c>
      <c r="DB241" s="18">
        <f>SUM(Table2[[#This Row],[TOTAL Assistance Net of Recapture Penalties Through FY17]:[TOTAL Assistance Net of Recapture Penalties FY18 and After]])</f>
        <v>10.117100000000001</v>
      </c>
      <c r="DC241" s="17">
        <v>55.005400000000002</v>
      </c>
      <c r="DD241" s="17">
        <v>1845.6318000000001</v>
      </c>
      <c r="DE241" s="17">
        <v>85.8005</v>
      </c>
      <c r="DF241" s="18">
        <f>SUM(Table2[[#This Row],[Company Direct Tax Revenue Before Assistance Through FY17]:[Company Direct Tax Revenue Before Assistance FY18 and After]])</f>
        <v>1931.4323000000002</v>
      </c>
      <c r="DG241" s="17">
        <v>118.7919</v>
      </c>
      <c r="DH241" s="17">
        <v>3605.5421999999999</v>
      </c>
      <c r="DI241" s="17">
        <v>185.29839999999999</v>
      </c>
      <c r="DJ241" s="18">
        <f>SUM(Table2[[#This Row],[Indirect and Induced Tax Revenues Through FY17]:[Indirect and Induced Tax Revenues FY18 and After]])</f>
        <v>3790.8406</v>
      </c>
      <c r="DK241" s="17">
        <v>173.79730000000001</v>
      </c>
      <c r="DL241" s="17">
        <v>5451.174</v>
      </c>
      <c r="DM241" s="17">
        <v>271.09890000000001</v>
      </c>
      <c r="DN241" s="17">
        <f>SUM(Table2[[#This Row],[TOTAL Tax Revenues Before Assistance Through FY17]:[TOTAL Tax Revenues Before Assistance FY18 and After]])</f>
        <v>5722.2728999999999</v>
      </c>
      <c r="DO241" s="17">
        <v>173.45580000000001</v>
      </c>
      <c r="DP241" s="17">
        <v>5441.5245999999997</v>
      </c>
      <c r="DQ241" s="17">
        <v>270.63119999999998</v>
      </c>
      <c r="DR241" s="20">
        <f>SUM(Table2[[#This Row],[TOTAL Tax Revenues Net of Assistance Recapture and Penalty Through FY17]:[TOTAL Tax Revenues Net of Assistance Recapture and Penalty FY18 and After]])</f>
        <v>5712.1557999999995</v>
      </c>
      <c r="DS241" s="20">
        <v>0</v>
      </c>
      <c r="DT241" s="20">
        <v>0</v>
      </c>
      <c r="DU241" s="20">
        <v>0</v>
      </c>
      <c r="DV241" s="20">
        <v>0</v>
      </c>
      <c r="DW241" s="15">
        <v>0</v>
      </c>
      <c r="DX241" s="15">
        <v>0</v>
      </c>
      <c r="DY241" s="15">
        <v>0</v>
      </c>
      <c r="DZ241" s="15">
        <v>52</v>
      </c>
      <c r="EA241" s="15">
        <v>0</v>
      </c>
      <c r="EB241" s="15">
        <v>0</v>
      </c>
      <c r="EC241" s="15">
        <v>0</v>
      </c>
      <c r="ED241" s="15">
        <v>52</v>
      </c>
      <c r="EE241" s="15">
        <v>0</v>
      </c>
      <c r="EF241" s="15">
        <v>0</v>
      </c>
      <c r="EG241" s="15">
        <v>0</v>
      </c>
      <c r="EH241" s="15">
        <v>100</v>
      </c>
      <c r="EI241" s="15">
        <f>SUM(Table2[[#This Row],[Total Industrial Employees FY17]:[Total Other Employees FY17]])</f>
        <v>52</v>
      </c>
      <c r="EJ241" s="15">
        <f>SUM(Table2[[#This Row],[Number of Industrial Employees Earning More than Living Wage FY17]:[Number of Other Employees Earning More than Living Wage FY17]])</f>
        <v>52</v>
      </c>
      <c r="EK241" s="15">
        <v>100</v>
      </c>
    </row>
    <row r="242" spans="1:141" x14ac:dyDescent="0.2">
      <c r="A242" s="6">
        <v>93194</v>
      </c>
      <c r="B242" s="6" t="s">
        <v>447</v>
      </c>
      <c r="C242" s="7" t="s">
        <v>448</v>
      </c>
      <c r="D242" s="7" t="s">
        <v>19</v>
      </c>
      <c r="E242" s="33">
        <v>1</v>
      </c>
      <c r="F242" s="8" t="s">
        <v>2162</v>
      </c>
      <c r="G242" s="41" t="s">
        <v>2163</v>
      </c>
      <c r="H242" s="35">
        <v>0</v>
      </c>
      <c r="I242" s="35">
        <v>18971</v>
      </c>
      <c r="J242" s="39" t="s">
        <v>3305</v>
      </c>
      <c r="K242" s="11" t="s">
        <v>2519</v>
      </c>
      <c r="L242" s="13" t="s">
        <v>2764</v>
      </c>
      <c r="M242" s="13" t="s">
        <v>2703</v>
      </c>
      <c r="N242" s="23">
        <v>11000000</v>
      </c>
      <c r="O242" s="6" t="s">
        <v>2518</v>
      </c>
      <c r="P242" s="15">
        <v>8</v>
      </c>
      <c r="Q242" s="15">
        <v>3</v>
      </c>
      <c r="R242" s="15">
        <v>95</v>
      </c>
      <c r="S242" s="15">
        <v>0</v>
      </c>
      <c r="T242" s="15">
        <v>33</v>
      </c>
      <c r="U242" s="15">
        <v>139</v>
      </c>
      <c r="V242" s="15">
        <v>133</v>
      </c>
      <c r="W242" s="15">
        <v>0</v>
      </c>
      <c r="X242" s="15">
        <v>0</v>
      </c>
      <c r="Y242" s="15">
        <v>59</v>
      </c>
      <c r="Z242" s="15">
        <v>7</v>
      </c>
      <c r="AA242" s="15">
        <v>78</v>
      </c>
      <c r="AB242" s="15">
        <v>0</v>
      </c>
      <c r="AC242" s="15">
        <v>0</v>
      </c>
      <c r="AD242" s="15">
        <v>0</v>
      </c>
      <c r="AE242" s="15">
        <v>0</v>
      </c>
      <c r="AF242" s="15">
        <v>78</v>
      </c>
      <c r="AG242" s="15" t="s">
        <v>1860</v>
      </c>
      <c r="AH242" s="15" t="s">
        <v>1860</v>
      </c>
      <c r="AI242" s="17">
        <v>0</v>
      </c>
      <c r="AJ242" s="17">
        <v>0</v>
      </c>
      <c r="AK242" s="17">
        <v>0</v>
      </c>
      <c r="AL242" s="17">
        <f>SUM(Table2[[#This Row],[Company Direct Land Through FY17]:[Company Direct Land FY18 and After]])</f>
        <v>0</v>
      </c>
      <c r="AM242" s="17">
        <v>0</v>
      </c>
      <c r="AN242" s="17">
        <v>0</v>
      </c>
      <c r="AO242" s="17">
        <v>0</v>
      </c>
      <c r="AP242" s="18">
        <f>SUM(Table2[[#This Row],[Company Direct Building Through FY17]:[Company Direct Building FY18 and After]])</f>
        <v>0</v>
      </c>
      <c r="AQ242" s="17">
        <v>0</v>
      </c>
      <c r="AR242" s="17">
        <v>196.50399999999999</v>
      </c>
      <c r="AS242" s="17">
        <v>0</v>
      </c>
      <c r="AT242" s="18">
        <f>SUM(Table2[[#This Row],[Mortgage Recording Tax Through FY17]:[Mortgage Recording Tax FY18 and After]])</f>
        <v>196.50399999999999</v>
      </c>
      <c r="AU242" s="17">
        <v>0</v>
      </c>
      <c r="AV242" s="17">
        <v>0</v>
      </c>
      <c r="AW242" s="17">
        <v>0</v>
      </c>
      <c r="AX242" s="18">
        <f>SUM(Table2[[#This Row],[Pilot Savings Through FY17]:[Pilot Savings FY18 and After]])</f>
        <v>0</v>
      </c>
      <c r="AY242" s="17">
        <v>0</v>
      </c>
      <c r="AZ242" s="17">
        <v>196.50399999999999</v>
      </c>
      <c r="BA242" s="17">
        <v>0</v>
      </c>
      <c r="BB242" s="18">
        <f>SUM(Table2[[#This Row],[Mortgage Recording Tax Exemption Through FY17]:[Mortgage Recording Tax Exemption FY18 and After]])</f>
        <v>196.50399999999999</v>
      </c>
      <c r="BC242" s="17">
        <v>120.1417</v>
      </c>
      <c r="BD242" s="17">
        <v>658.62580000000003</v>
      </c>
      <c r="BE242" s="17">
        <v>1006.4864</v>
      </c>
      <c r="BF242" s="18">
        <f>SUM(Table2[[#This Row],[Indirect and Induced Land Through FY17]:[Indirect and Induced Land FY18 and After]])</f>
        <v>1665.1122</v>
      </c>
      <c r="BG242" s="17">
        <v>223.12029999999999</v>
      </c>
      <c r="BH242" s="17">
        <v>1223.1621</v>
      </c>
      <c r="BI242" s="17">
        <v>1869.1877999999999</v>
      </c>
      <c r="BJ242" s="18">
        <f>SUM(Table2[[#This Row],[Indirect and Induced Building Through FY17]:[Indirect and Induced Building FY18 and After]])</f>
        <v>3092.3499000000002</v>
      </c>
      <c r="BK242" s="17">
        <v>343.262</v>
      </c>
      <c r="BL242" s="17">
        <v>1881.7879</v>
      </c>
      <c r="BM242" s="17">
        <v>2875.6741999999999</v>
      </c>
      <c r="BN242" s="18">
        <f>SUM(Table2[[#This Row],[TOTAL Real Property Related Taxes Through FY17]:[TOTAL Real Property Related Taxes FY18 and After]])</f>
        <v>4757.4620999999997</v>
      </c>
      <c r="BO242" s="17">
        <v>295.85660000000001</v>
      </c>
      <c r="BP242" s="17">
        <v>1708.4317000000001</v>
      </c>
      <c r="BQ242" s="17">
        <v>2478.5367000000001</v>
      </c>
      <c r="BR242" s="18">
        <f>SUM(Table2[[#This Row],[Company Direct Through FY17]:[Company Direct FY18 and After]])</f>
        <v>4186.9683999999997</v>
      </c>
      <c r="BS242" s="17">
        <v>0</v>
      </c>
      <c r="BT242" s="17">
        <v>0</v>
      </c>
      <c r="BU242" s="17">
        <v>0</v>
      </c>
      <c r="BV242" s="18">
        <f>SUM(Table2[[#This Row],[Sales Tax Exemption Through FY17]:[Sales Tax Exemption FY18 and After]])</f>
        <v>0</v>
      </c>
      <c r="BW242" s="17">
        <v>0</v>
      </c>
      <c r="BX242" s="17">
        <v>0</v>
      </c>
      <c r="BY242" s="17">
        <v>0</v>
      </c>
      <c r="BZ242" s="17">
        <f>SUM(Table2[[#This Row],[Energy Tax Savings Through FY17]:[Energy Tax Savings FY18 and After]])</f>
        <v>0</v>
      </c>
      <c r="CA242" s="17">
        <v>8.9316999999999993</v>
      </c>
      <c r="CB242" s="17">
        <v>75.924099999999996</v>
      </c>
      <c r="CC242" s="17">
        <v>54.757100000000001</v>
      </c>
      <c r="CD242" s="18">
        <f>SUM(Table2[[#This Row],[Tax Exempt Bond Savings Through FY17]:[Tax Exempt Bond Savings FY18 and After]])</f>
        <v>130.68119999999999</v>
      </c>
      <c r="CE242" s="17">
        <v>343.80270000000002</v>
      </c>
      <c r="CF242" s="17">
        <v>2107.0826999999999</v>
      </c>
      <c r="CG242" s="17">
        <v>2880.2051999999999</v>
      </c>
      <c r="CH242" s="18">
        <f>SUM(Table2[[#This Row],[Indirect and Induced Through FY17]:[Indirect and Induced FY18 and After]])</f>
        <v>4987.2878999999994</v>
      </c>
      <c r="CI242" s="17">
        <v>630.72760000000005</v>
      </c>
      <c r="CJ242" s="17">
        <v>3739.5902999999998</v>
      </c>
      <c r="CK242" s="17">
        <v>5303.9848000000002</v>
      </c>
      <c r="CL242" s="18">
        <f>SUM(Table2[[#This Row],[TOTAL Income Consumption Use Taxes Through FY17]:[TOTAL Income Consumption Use Taxes FY18 and After]])</f>
        <v>9043.5751</v>
      </c>
      <c r="CM242" s="17">
        <v>8.9316999999999993</v>
      </c>
      <c r="CN242" s="17">
        <v>272.42809999999997</v>
      </c>
      <c r="CO242" s="17">
        <v>54.757100000000001</v>
      </c>
      <c r="CP242" s="18">
        <f>SUM(Table2[[#This Row],[Assistance Provided Through FY17]:[Assistance Provided FY18 and After]])</f>
        <v>327.18519999999995</v>
      </c>
      <c r="CQ242" s="17">
        <v>0</v>
      </c>
      <c r="CR242" s="17">
        <v>0</v>
      </c>
      <c r="CS242" s="17">
        <v>0</v>
      </c>
      <c r="CT242" s="18">
        <f>SUM(Table2[[#This Row],[Recapture Cancellation Reduction Amount Through FY17]:[Recapture Cancellation Reduction Amount FY18 and After]])</f>
        <v>0</v>
      </c>
      <c r="CU242" s="17">
        <v>0</v>
      </c>
      <c r="CV242" s="17">
        <v>0</v>
      </c>
      <c r="CW242" s="17">
        <v>0</v>
      </c>
      <c r="CX242" s="18">
        <f>SUM(Table2[[#This Row],[Penalty Paid Through FY17]:[Penalty Paid FY18 and After]])</f>
        <v>0</v>
      </c>
      <c r="CY242" s="17">
        <v>8.9316999999999993</v>
      </c>
      <c r="CZ242" s="17">
        <v>272.42809999999997</v>
      </c>
      <c r="DA242" s="17">
        <v>54.757100000000001</v>
      </c>
      <c r="DB242" s="18">
        <f>SUM(Table2[[#This Row],[TOTAL Assistance Net of Recapture Penalties Through FY17]:[TOTAL Assistance Net of Recapture Penalties FY18 and After]])</f>
        <v>327.18519999999995</v>
      </c>
      <c r="DC242" s="17">
        <v>295.85660000000001</v>
      </c>
      <c r="DD242" s="17">
        <v>1904.9357</v>
      </c>
      <c r="DE242" s="17">
        <v>2478.5367000000001</v>
      </c>
      <c r="DF242" s="18">
        <f>SUM(Table2[[#This Row],[Company Direct Tax Revenue Before Assistance Through FY17]:[Company Direct Tax Revenue Before Assistance FY18 and After]])</f>
        <v>4383.4724000000006</v>
      </c>
      <c r="DG242" s="17">
        <v>687.06470000000002</v>
      </c>
      <c r="DH242" s="17">
        <v>3988.8706000000002</v>
      </c>
      <c r="DI242" s="17">
        <v>5755.8793999999998</v>
      </c>
      <c r="DJ242" s="18">
        <f>SUM(Table2[[#This Row],[Indirect and Induced Tax Revenues Through FY17]:[Indirect and Induced Tax Revenues FY18 and After]])</f>
        <v>9744.75</v>
      </c>
      <c r="DK242" s="17">
        <v>982.92129999999997</v>
      </c>
      <c r="DL242" s="17">
        <v>5893.8063000000002</v>
      </c>
      <c r="DM242" s="17">
        <v>8234.4161000000004</v>
      </c>
      <c r="DN242" s="17">
        <f>SUM(Table2[[#This Row],[TOTAL Tax Revenues Before Assistance Through FY17]:[TOTAL Tax Revenues Before Assistance FY18 and After]])</f>
        <v>14128.222400000001</v>
      </c>
      <c r="DO242" s="17">
        <v>973.9896</v>
      </c>
      <c r="DP242" s="17">
        <v>5621.3782000000001</v>
      </c>
      <c r="DQ242" s="17">
        <v>8179.6589999999997</v>
      </c>
      <c r="DR242" s="20">
        <f>SUM(Table2[[#This Row],[TOTAL Tax Revenues Net of Assistance Recapture and Penalty Through FY17]:[TOTAL Tax Revenues Net of Assistance Recapture and Penalty FY18 and After]])</f>
        <v>13801.037199999999</v>
      </c>
      <c r="DS242" s="20">
        <v>0</v>
      </c>
      <c r="DT242" s="20">
        <v>0</v>
      </c>
      <c r="DU242" s="20">
        <v>0</v>
      </c>
      <c r="DV242" s="20">
        <v>0</v>
      </c>
      <c r="DW242" s="15">
        <v>0</v>
      </c>
      <c r="DX242" s="15">
        <v>0</v>
      </c>
      <c r="DY242" s="15">
        <v>0</v>
      </c>
      <c r="DZ242" s="15">
        <v>0</v>
      </c>
      <c r="EA242" s="15">
        <v>0</v>
      </c>
      <c r="EB242" s="15">
        <v>0</v>
      </c>
      <c r="EC242" s="15">
        <v>0</v>
      </c>
      <c r="ED242" s="15">
        <v>0</v>
      </c>
      <c r="EE242" s="15">
        <v>0</v>
      </c>
      <c r="EF242" s="15">
        <v>0</v>
      </c>
      <c r="EG242" s="15">
        <v>0</v>
      </c>
      <c r="EH242" s="15">
        <v>0</v>
      </c>
      <c r="EI242" s="15">
        <f>SUM(Table2[[#This Row],[Total Industrial Employees FY17]:[Total Other Employees FY17]])</f>
        <v>0</v>
      </c>
      <c r="EJ242" s="15">
        <f>SUM(Table2[[#This Row],[Number of Industrial Employees Earning More than Living Wage FY17]:[Number of Other Employees Earning More than Living Wage FY17]])</f>
        <v>0</v>
      </c>
      <c r="EK242" s="15">
        <v>0</v>
      </c>
    </row>
    <row r="243" spans="1:141" x14ac:dyDescent="0.2">
      <c r="A243" s="6">
        <v>93860</v>
      </c>
      <c r="B243" s="6" t="s">
        <v>644</v>
      </c>
      <c r="C243" s="7" t="s">
        <v>645</v>
      </c>
      <c r="D243" s="7" t="s">
        <v>9</v>
      </c>
      <c r="E243" s="33">
        <v>42</v>
      </c>
      <c r="F243" s="8" t="s">
        <v>2264</v>
      </c>
      <c r="G243" s="41" t="s">
        <v>2062</v>
      </c>
      <c r="H243" s="35">
        <v>12600</v>
      </c>
      <c r="I243" s="35">
        <v>9000</v>
      </c>
      <c r="J243" s="39" t="s">
        <v>3336</v>
      </c>
      <c r="K243" s="11" t="s">
        <v>2453</v>
      </c>
      <c r="L243" s="13" t="s">
        <v>2885</v>
      </c>
      <c r="M243" s="13" t="s">
        <v>2871</v>
      </c>
      <c r="N243" s="23">
        <v>1125000</v>
      </c>
      <c r="O243" s="6" t="s">
        <v>2458</v>
      </c>
      <c r="P243" s="15">
        <v>0</v>
      </c>
      <c r="Q243" s="15">
        <v>0</v>
      </c>
      <c r="R243" s="15">
        <v>13</v>
      </c>
      <c r="S243" s="15">
        <v>0</v>
      </c>
      <c r="T243" s="15">
        <v>0</v>
      </c>
      <c r="U243" s="15">
        <v>13</v>
      </c>
      <c r="V243" s="15">
        <v>13</v>
      </c>
      <c r="W243" s="15">
        <v>0</v>
      </c>
      <c r="X243" s="15">
        <v>0</v>
      </c>
      <c r="Y243" s="15">
        <v>10</v>
      </c>
      <c r="Z243" s="15">
        <v>4</v>
      </c>
      <c r="AA243" s="15">
        <v>85</v>
      </c>
      <c r="AB243" s="15">
        <v>0</v>
      </c>
      <c r="AC243" s="15">
        <v>0</v>
      </c>
      <c r="AD243" s="15">
        <v>0</v>
      </c>
      <c r="AE243" s="15">
        <v>0</v>
      </c>
      <c r="AF243" s="15">
        <v>85</v>
      </c>
      <c r="AG243" s="15" t="s">
        <v>1860</v>
      </c>
      <c r="AH243" s="15" t="s">
        <v>1861</v>
      </c>
      <c r="AI243" s="17">
        <v>16.805399999999999</v>
      </c>
      <c r="AJ243" s="17">
        <v>57.557299999999998</v>
      </c>
      <c r="AK243" s="17">
        <v>210.1542</v>
      </c>
      <c r="AL243" s="17">
        <f>SUM(Table2[[#This Row],[Company Direct Land Through FY17]:[Company Direct Land FY18 and After]])</f>
        <v>267.7115</v>
      </c>
      <c r="AM243" s="17">
        <v>16.574000000000002</v>
      </c>
      <c r="AN243" s="17">
        <v>70.391400000000004</v>
      </c>
      <c r="AO243" s="17">
        <v>207.26230000000001</v>
      </c>
      <c r="AP243" s="18">
        <f>SUM(Table2[[#This Row],[Company Direct Building Through FY17]:[Company Direct Building FY18 and After]])</f>
        <v>277.65370000000001</v>
      </c>
      <c r="AQ243" s="17">
        <v>0</v>
      </c>
      <c r="AR243" s="17">
        <v>9.4815000000000005</v>
      </c>
      <c r="AS243" s="17">
        <v>0</v>
      </c>
      <c r="AT243" s="18">
        <f>SUM(Table2[[#This Row],[Mortgage Recording Tax Through FY17]:[Mortgage Recording Tax FY18 and After]])</f>
        <v>9.4815000000000005</v>
      </c>
      <c r="AU243" s="17">
        <v>23.678699999999999</v>
      </c>
      <c r="AV243" s="17">
        <v>68.991600000000005</v>
      </c>
      <c r="AW243" s="17">
        <v>296.10820000000001</v>
      </c>
      <c r="AX243" s="18">
        <f>SUM(Table2[[#This Row],[Pilot Savings Through FY17]:[Pilot Savings FY18 and After]])</f>
        <v>365.09980000000002</v>
      </c>
      <c r="AY243" s="17">
        <v>0</v>
      </c>
      <c r="AZ243" s="17">
        <v>9.4815000000000005</v>
      </c>
      <c r="BA243" s="17">
        <v>0</v>
      </c>
      <c r="BB243" s="18">
        <f>SUM(Table2[[#This Row],[Mortgage Recording Tax Exemption Through FY17]:[Mortgage Recording Tax Exemption FY18 and After]])</f>
        <v>9.4815000000000005</v>
      </c>
      <c r="BC243" s="17">
        <v>21.275200000000002</v>
      </c>
      <c r="BD243" s="17">
        <v>89.255099999999999</v>
      </c>
      <c r="BE243" s="17">
        <v>266.05059999999997</v>
      </c>
      <c r="BF243" s="18">
        <f>SUM(Table2[[#This Row],[Indirect and Induced Land Through FY17]:[Indirect and Induced Land FY18 and After]])</f>
        <v>355.3057</v>
      </c>
      <c r="BG243" s="17">
        <v>39.511000000000003</v>
      </c>
      <c r="BH243" s="17">
        <v>165.7594</v>
      </c>
      <c r="BI243" s="17">
        <v>494.0926</v>
      </c>
      <c r="BJ243" s="18">
        <f>SUM(Table2[[#This Row],[Indirect and Induced Building Through FY17]:[Indirect and Induced Building FY18 and After]])</f>
        <v>659.85199999999998</v>
      </c>
      <c r="BK243" s="17">
        <v>70.486900000000006</v>
      </c>
      <c r="BL243" s="17">
        <v>313.97160000000002</v>
      </c>
      <c r="BM243" s="17">
        <v>881.45150000000001</v>
      </c>
      <c r="BN243" s="18">
        <f>SUM(Table2[[#This Row],[TOTAL Real Property Related Taxes Through FY17]:[TOTAL Real Property Related Taxes FY18 and After]])</f>
        <v>1195.4231</v>
      </c>
      <c r="BO243" s="17">
        <v>110.54989999999999</v>
      </c>
      <c r="BP243" s="17">
        <v>465.73970000000003</v>
      </c>
      <c r="BQ243" s="17">
        <v>1382.4472000000001</v>
      </c>
      <c r="BR243" s="18">
        <f>SUM(Table2[[#This Row],[Company Direct Through FY17]:[Company Direct FY18 and After]])</f>
        <v>1848.1869000000002</v>
      </c>
      <c r="BS243" s="17">
        <v>0</v>
      </c>
      <c r="BT243" s="17">
        <v>0</v>
      </c>
      <c r="BU243" s="17">
        <v>0</v>
      </c>
      <c r="BV243" s="18">
        <f>SUM(Table2[[#This Row],[Sales Tax Exemption Through FY17]:[Sales Tax Exemption FY18 and After]])</f>
        <v>0</v>
      </c>
      <c r="BW243" s="17">
        <v>0</v>
      </c>
      <c r="BX243" s="17">
        <v>0</v>
      </c>
      <c r="BY243" s="17">
        <v>0</v>
      </c>
      <c r="BZ243" s="17">
        <f>SUM(Table2[[#This Row],[Energy Tax Savings Through FY17]:[Energy Tax Savings FY18 and After]])</f>
        <v>0</v>
      </c>
      <c r="CA243" s="17">
        <v>0</v>
      </c>
      <c r="CB243" s="17">
        <v>0</v>
      </c>
      <c r="CC243" s="17">
        <v>0</v>
      </c>
      <c r="CD243" s="18">
        <f>SUM(Table2[[#This Row],[Tax Exempt Bond Savings Through FY17]:[Tax Exempt Bond Savings FY18 and After]])</f>
        <v>0</v>
      </c>
      <c r="CE243" s="17">
        <v>72.827600000000004</v>
      </c>
      <c r="CF243" s="17">
        <v>308.11840000000001</v>
      </c>
      <c r="CG243" s="17">
        <v>910.72410000000002</v>
      </c>
      <c r="CH243" s="18">
        <f>SUM(Table2[[#This Row],[Indirect and Induced Through FY17]:[Indirect and Induced FY18 and After]])</f>
        <v>1218.8425</v>
      </c>
      <c r="CI243" s="17">
        <v>183.3775</v>
      </c>
      <c r="CJ243" s="17">
        <v>773.85810000000004</v>
      </c>
      <c r="CK243" s="17">
        <v>2293.1713</v>
      </c>
      <c r="CL243" s="18">
        <f>SUM(Table2[[#This Row],[TOTAL Income Consumption Use Taxes Through FY17]:[TOTAL Income Consumption Use Taxes FY18 and After]])</f>
        <v>3067.0293999999999</v>
      </c>
      <c r="CM243" s="17">
        <v>23.678699999999999</v>
      </c>
      <c r="CN243" s="17">
        <v>78.473100000000002</v>
      </c>
      <c r="CO243" s="17">
        <v>296.10820000000001</v>
      </c>
      <c r="CP243" s="18">
        <f>SUM(Table2[[#This Row],[Assistance Provided Through FY17]:[Assistance Provided FY18 and After]])</f>
        <v>374.5813</v>
      </c>
      <c r="CQ243" s="17">
        <v>0</v>
      </c>
      <c r="CR243" s="17">
        <v>0</v>
      </c>
      <c r="CS243" s="17">
        <v>0</v>
      </c>
      <c r="CT243" s="18">
        <f>SUM(Table2[[#This Row],[Recapture Cancellation Reduction Amount Through FY17]:[Recapture Cancellation Reduction Amount FY18 and After]])</f>
        <v>0</v>
      </c>
      <c r="CU243" s="17">
        <v>0</v>
      </c>
      <c r="CV243" s="17">
        <v>0</v>
      </c>
      <c r="CW243" s="17">
        <v>0</v>
      </c>
      <c r="CX243" s="18">
        <f>SUM(Table2[[#This Row],[Penalty Paid Through FY17]:[Penalty Paid FY18 and After]])</f>
        <v>0</v>
      </c>
      <c r="CY243" s="17">
        <v>23.678699999999999</v>
      </c>
      <c r="CZ243" s="17">
        <v>78.473100000000002</v>
      </c>
      <c r="DA243" s="17">
        <v>296.10820000000001</v>
      </c>
      <c r="DB243" s="18">
        <f>SUM(Table2[[#This Row],[TOTAL Assistance Net of Recapture Penalties Through FY17]:[TOTAL Assistance Net of Recapture Penalties FY18 and After]])</f>
        <v>374.5813</v>
      </c>
      <c r="DC243" s="17">
        <v>143.92930000000001</v>
      </c>
      <c r="DD243" s="17">
        <v>603.16989999999998</v>
      </c>
      <c r="DE243" s="17">
        <v>1799.8637000000001</v>
      </c>
      <c r="DF243" s="18">
        <f>SUM(Table2[[#This Row],[Company Direct Tax Revenue Before Assistance Through FY17]:[Company Direct Tax Revenue Before Assistance FY18 and After]])</f>
        <v>2403.0336000000002</v>
      </c>
      <c r="DG243" s="17">
        <v>133.6138</v>
      </c>
      <c r="DH243" s="17">
        <v>563.13289999999995</v>
      </c>
      <c r="DI243" s="17">
        <v>1670.8672999999999</v>
      </c>
      <c r="DJ243" s="18">
        <f>SUM(Table2[[#This Row],[Indirect and Induced Tax Revenues Through FY17]:[Indirect and Induced Tax Revenues FY18 and After]])</f>
        <v>2234.0001999999999</v>
      </c>
      <c r="DK243" s="17">
        <v>277.54309999999998</v>
      </c>
      <c r="DL243" s="17">
        <v>1166.3027999999999</v>
      </c>
      <c r="DM243" s="17">
        <v>3470.7310000000002</v>
      </c>
      <c r="DN243" s="17">
        <f>SUM(Table2[[#This Row],[TOTAL Tax Revenues Before Assistance Through FY17]:[TOTAL Tax Revenues Before Assistance FY18 and After]])</f>
        <v>4637.0338000000002</v>
      </c>
      <c r="DO243" s="17">
        <v>253.86439999999999</v>
      </c>
      <c r="DP243" s="17">
        <v>1087.8297</v>
      </c>
      <c r="DQ243" s="17">
        <v>3174.6228000000001</v>
      </c>
      <c r="DR243" s="20">
        <f>SUM(Table2[[#This Row],[TOTAL Tax Revenues Net of Assistance Recapture and Penalty Through FY17]:[TOTAL Tax Revenues Net of Assistance Recapture and Penalty FY18 and After]])</f>
        <v>4262.4525000000003</v>
      </c>
      <c r="DS243" s="20">
        <v>0</v>
      </c>
      <c r="DT243" s="20">
        <v>0</v>
      </c>
      <c r="DU243" s="20">
        <v>0</v>
      </c>
      <c r="DV243" s="20">
        <v>0</v>
      </c>
      <c r="DW243" s="15">
        <v>11</v>
      </c>
      <c r="DX243" s="15">
        <v>0</v>
      </c>
      <c r="DY243" s="15">
        <v>0</v>
      </c>
      <c r="DZ243" s="15">
        <v>2</v>
      </c>
      <c r="EA243" s="15">
        <v>11</v>
      </c>
      <c r="EB243" s="15">
        <v>0</v>
      </c>
      <c r="EC243" s="15">
        <v>0</v>
      </c>
      <c r="ED243" s="15">
        <v>2</v>
      </c>
      <c r="EE243" s="15">
        <v>100</v>
      </c>
      <c r="EF243" s="15">
        <v>0</v>
      </c>
      <c r="EG243" s="15">
        <v>0</v>
      </c>
      <c r="EH243" s="15">
        <v>100</v>
      </c>
      <c r="EI243" s="15">
        <f>SUM(Table2[[#This Row],[Total Industrial Employees FY17]:[Total Other Employees FY17]])</f>
        <v>13</v>
      </c>
      <c r="EJ243" s="15">
        <f>SUM(Table2[[#This Row],[Number of Industrial Employees Earning More than Living Wage FY17]:[Number of Other Employees Earning More than Living Wage FY17]])</f>
        <v>13</v>
      </c>
      <c r="EK243" s="15">
        <v>100</v>
      </c>
    </row>
    <row r="244" spans="1:141" x14ac:dyDescent="0.2">
      <c r="A244" s="6">
        <v>94062</v>
      </c>
      <c r="B244" s="6" t="s">
        <v>1594</v>
      </c>
      <c r="C244" s="7" t="s">
        <v>1640</v>
      </c>
      <c r="D244" s="7" t="s">
        <v>9</v>
      </c>
      <c r="E244" s="33">
        <v>42</v>
      </c>
      <c r="F244" s="8" t="s">
        <v>2390</v>
      </c>
      <c r="G244" s="41" t="s">
        <v>1913</v>
      </c>
      <c r="H244" s="35">
        <v>13680</v>
      </c>
      <c r="I244" s="35">
        <v>12985</v>
      </c>
      <c r="J244" s="39" t="s">
        <v>3193</v>
      </c>
      <c r="K244" s="11" t="s">
        <v>2453</v>
      </c>
      <c r="L244" s="13" t="s">
        <v>3074</v>
      </c>
      <c r="M244" s="13" t="s">
        <v>2955</v>
      </c>
      <c r="N244" s="23">
        <v>2525000</v>
      </c>
      <c r="O244" s="6" t="s">
        <v>2458</v>
      </c>
      <c r="P244" s="15">
        <v>9</v>
      </c>
      <c r="Q244" s="15">
        <v>0</v>
      </c>
      <c r="R244" s="15">
        <v>29</v>
      </c>
      <c r="S244" s="15">
        <v>0</v>
      </c>
      <c r="T244" s="15">
        <v>0</v>
      </c>
      <c r="U244" s="15">
        <v>38</v>
      </c>
      <c r="V244" s="15">
        <v>33</v>
      </c>
      <c r="W244" s="15">
        <v>0</v>
      </c>
      <c r="X244" s="15">
        <v>0</v>
      </c>
      <c r="Y244" s="15">
        <v>0</v>
      </c>
      <c r="Z244" s="15">
        <v>2</v>
      </c>
      <c r="AA244" s="15">
        <v>84</v>
      </c>
      <c r="AB244" s="15">
        <v>0</v>
      </c>
      <c r="AC244" s="15">
        <v>0</v>
      </c>
      <c r="AD244" s="15">
        <v>0</v>
      </c>
      <c r="AE244" s="15">
        <v>0</v>
      </c>
      <c r="AF244" s="15">
        <v>84</v>
      </c>
      <c r="AG244" s="15" t="s">
        <v>1860</v>
      </c>
      <c r="AH244" s="15" t="s">
        <v>1861</v>
      </c>
      <c r="AI244" s="17">
        <v>15.144600000000001</v>
      </c>
      <c r="AJ244" s="17">
        <v>47.764400000000002</v>
      </c>
      <c r="AK244" s="17">
        <v>228.67349999999999</v>
      </c>
      <c r="AL244" s="17">
        <f>SUM(Table2[[#This Row],[Company Direct Land Through FY17]:[Company Direct Land FY18 and After]])</f>
        <v>276.43790000000001</v>
      </c>
      <c r="AM244" s="17">
        <v>29.039100000000001</v>
      </c>
      <c r="AN244" s="17">
        <v>89.514300000000006</v>
      </c>
      <c r="AO244" s="17">
        <v>438.47190000000001</v>
      </c>
      <c r="AP244" s="18">
        <f>SUM(Table2[[#This Row],[Company Direct Building Through FY17]:[Company Direct Building FY18 and After]])</f>
        <v>527.98620000000005</v>
      </c>
      <c r="AQ244" s="17">
        <v>0</v>
      </c>
      <c r="AR244" s="17">
        <v>1007.955</v>
      </c>
      <c r="AS244" s="17">
        <v>0</v>
      </c>
      <c r="AT244" s="18">
        <f>SUM(Table2[[#This Row],[Mortgage Recording Tax Through FY17]:[Mortgage Recording Tax FY18 and After]])</f>
        <v>1007.955</v>
      </c>
      <c r="AU244" s="17">
        <v>11.766299999999999</v>
      </c>
      <c r="AV244" s="17">
        <v>18.953499999999998</v>
      </c>
      <c r="AW244" s="17">
        <v>177.66309999999999</v>
      </c>
      <c r="AX244" s="18">
        <f>SUM(Table2[[#This Row],[Pilot Savings Through FY17]:[Pilot Savings FY18 and After]])</f>
        <v>196.61659999999998</v>
      </c>
      <c r="AY244" s="17">
        <v>0</v>
      </c>
      <c r="AZ244" s="17">
        <v>1007.955</v>
      </c>
      <c r="BA244" s="17">
        <v>0</v>
      </c>
      <c r="BB244" s="18">
        <f>SUM(Table2[[#This Row],[Mortgage Recording Tax Exemption Through FY17]:[Mortgage Recording Tax Exemption FY18 and After]])</f>
        <v>1007.955</v>
      </c>
      <c r="BC244" s="17">
        <v>41.704700000000003</v>
      </c>
      <c r="BD244" s="17">
        <v>107.82299999999999</v>
      </c>
      <c r="BE244" s="17">
        <v>629.71370000000002</v>
      </c>
      <c r="BF244" s="18">
        <f>SUM(Table2[[#This Row],[Indirect and Induced Land Through FY17]:[Indirect and Induced Land FY18 and After]])</f>
        <v>737.5367</v>
      </c>
      <c r="BG244" s="17">
        <v>77.451599999999999</v>
      </c>
      <c r="BH244" s="17">
        <v>200.24270000000001</v>
      </c>
      <c r="BI244" s="17">
        <v>1169.4670000000001</v>
      </c>
      <c r="BJ244" s="18">
        <f>SUM(Table2[[#This Row],[Indirect and Induced Building Through FY17]:[Indirect and Induced Building FY18 and After]])</f>
        <v>1369.7097000000001</v>
      </c>
      <c r="BK244" s="17">
        <v>151.5737</v>
      </c>
      <c r="BL244" s="17">
        <v>426.39089999999999</v>
      </c>
      <c r="BM244" s="17">
        <v>2288.663</v>
      </c>
      <c r="BN244" s="18">
        <f>SUM(Table2[[#This Row],[TOTAL Real Property Related Taxes Through FY17]:[TOTAL Real Property Related Taxes FY18 and After]])</f>
        <v>2715.0538999999999</v>
      </c>
      <c r="BO244" s="17">
        <v>378.452</v>
      </c>
      <c r="BP244" s="17">
        <v>996.14080000000001</v>
      </c>
      <c r="BQ244" s="17">
        <v>5714.3662999999997</v>
      </c>
      <c r="BR244" s="18">
        <f>SUM(Table2[[#This Row],[Company Direct Through FY17]:[Company Direct FY18 and After]])</f>
        <v>6710.5070999999998</v>
      </c>
      <c r="BS244" s="17">
        <v>0</v>
      </c>
      <c r="BT244" s="17">
        <v>5.7028999999999996</v>
      </c>
      <c r="BU244" s="17">
        <v>0</v>
      </c>
      <c r="BV244" s="18">
        <f>SUM(Table2[[#This Row],[Sales Tax Exemption Through FY17]:[Sales Tax Exemption FY18 and After]])</f>
        <v>5.7028999999999996</v>
      </c>
      <c r="BW244" s="17">
        <v>0</v>
      </c>
      <c r="BX244" s="17">
        <v>0</v>
      </c>
      <c r="BY244" s="17">
        <v>0</v>
      </c>
      <c r="BZ244" s="17">
        <f>SUM(Table2[[#This Row],[Energy Tax Savings Through FY17]:[Energy Tax Savings FY18 and After]])</f>
        <v>0</v>
      </c>
      <c r="CA244" s="17">
        <v>0</v>
      </c>
      <c r="CB244" s="17">
        <v>0</v>
      </c>
      <c r="CC244" s="17">
        <v>0</v>
      </c>
      <c r="CD244" s="18">
        <f>SUM(Table2[[#This Row],[Tax Exempt Bond Savings Through FY17]:[Tax Exempt Bond Savings FY18 and After]])</f>
        <v>0</v>
      </c>
      <c r="CE244" s="17">
        <v>142.76060000000001</v>
      </c>
      <c r="CF244" s="17">
        <v>373.7079</v>
      </c>
      <c r="CG244" s="17">
        <v>2155.5857999999998</v>
      </c>
      <c r="CH244" s="18">
        <f>SUM(Table2[[#This Row],[Indirect and Induced Through FY17]:[Indirect and Induced FY18 and After]])</f>
        <v>2529.2936999999997</v>
      </c>
      <c r="CI244" s="17">
        <v>521.21259999999995</v>
      </c>
      <c r="CJ244" s="17">
        <v>1364.1458</v>
      </c>
      <c r="CK244" s="17">
        <v>7869.9521000000004</v>
      </c>
      <c r="CL244" s="18">
        <f>SUM(Table2[[#This Row],[TOTAL Income Consumption Use Taxes Through FY17]:[TOTAL Income Consumption Use Taxes FY18 and After]])</f>
        <v>9234.0979000000007</v>
      </c>
      <c r="CM244" s="17">
        <v>11.766299999999999</v>
      </c>
      <c r="CN244" s="17">
        <v>1032.6114</v>
      </c>
      <c r="CO244" s="17">
        <v>177.66309999999999</v>
      </c>
      <c r="CP244" s="18">
        <f>SUM(Table2[[#This Row],[Assistance Provided Through FY17]:[Assistance Provided FY18 and After]])</f>
        <v>1210.2745</v>
      </c>
      <c r="CQ244" s="17">
        <v>0</v>
      </c>
      <c r="CR244" s="17">
        <v>0</v>
      </c>
      <c r="CS244" s="17">
        <v>0</v>
      </c>
      <c r="CT244" s="18">
        <f>SUM(Table2[[#This Row],[Recapture Cancellation Reduction Amount Through FY17]:[Recapture Cancellation Reduction Amount FY18 and After]])</f>
        <v>0</v>
      </c>
      <c r="CU244" s="17">
        <v>0</v>
      </c>
      <c r="CV244" s="17">
        <v>0</v>
      </c>
      <c r="CW244" s="17">
        <v>0</v>
      </c>
      <c r="CX244" s="18">
        <f>SUM(Table2[[#This Row],[Penalty Paid Through FY17]:[Penalty Paid FY18 and After]])</f>
        <v>0</v>
      </c>
      <c r="CY244" s="17">
        <v>11.766299999999999</v>
      </c>
      <c r="CZ244" s="17">
        <v>1032.6114</v>
      </c>
      <c r="DA244" s="17">
        <v>177.66309999999999</v>
      </c>
      <c r="DB244" s="18">
        <f>SUM(Table2[[#This Row],[TOTAL Assistance Net of Recapture Penalties Through FY17]:[TOTAL Assistance Net of Recapture Penalties FY18 and After]])</f>
        <v>1210.2745</v>
      </c>
      <c r="DC244" s="17">
        <v>422.63569999999999</v>
      </c>
      <c r="DD244" s="17">
        <v>2141.3744999999999</v>
      </c>
      <c r="DE244" s="17">
        <v>6381.5117</v>
      </c>
      <c r="DF244" s="18">
        <f>SUM(Table2[[#This Row],[Company Direct Tax Revenue Before Assistance Through FY17]:[Company Direct Tax Revenue Before Assistance FY18 and After]])</f>
        <v>8522.8862000000008</v>
      </c>
      <c r="DG244" s="17">
        <v>261.9169</v>
      </c>
      <c r="DH244" s="17">
        <v>681.77359999999999</v>
      </c>
      <c r="DI244" s="17">
        <v>3954.7665000000002</v>
      </c>
      <c r="DJ244" s="18">
        <f>SUM(Table2[[#This Row],[Indirect and Induced Tax Revenues Through FY17]:[Indirect and Induced Tax Revenues FY18 and After]])</f>
        <v>4636.5401000000002</v>
      </c>
      <c r="DK244" s="17">
        <v>684.55259999999998</v>
      </c>
      <c r="DL244" s="17">
        <v>2823.1480999999999</v>
      </c>
      <c r="DM244" s="17">
        <v>10336.278200000001</v>
      </c>
      <c r="DN244" s="17">
        <f>SUM(Table2[[#This Row],[TOTAL Tax Revenues Before Assistance Through FY17]:[TOTAL Tax Revenues Before Assistance FY18 and After]])</f>
        <v>13159.426300000001</v>
      </c>
      <c r="DO244" s="17">
        <v>672.78629999999998</v>
      </c>
      <c r="DP244" s="17">
        <v>1790.5367000000001</v>
      </c>
      <c r="DQ244" s="17">
        <v>10158.615100000001</v>
      </c>
      <c r="DR244" s="20">
        <f>SUM(Table2[[#This Row],[TOTAL Tax Revenues Net of Assistance Recapture and Penalty Through FY17]:[TOTAL Tax Revenues Net of Assistance Recapture and Penalty FY18 and After]])</f>
        <v>11949.151800000001</v>
      </c>
      <c r="DS244" s="20">
        <v>0</v>
      </c>
      <c r="DT244" s="20">
        <v>0</v>
      </c>
      <c r="DU244" s="20">
        <v>0</v>
      </c>
      <c r="DV244" s="20">
        <v>0</v>
      </c>
      <c r="DW244" s="15">
        <v>32</v>
      </c>
      <c r="DX244" s="15">
        <v>0</v>
      </c>
      <c r="DY244" s="15">
        <v>0</v>
      </c>
      <c r="DZ244" s="15">
        <v>0</v>
      </c>
      <c r="EA244" s="15">
        <v>32</v>
      </c>
      <c r="EB244" s="15">
        <v>0</v>
      </c>
      <c r="EC244" s="15">
        <v>0</v>
      </c>
      <c r="ED244" s="15">
        <v>0</v>
      </c>
      <c r="EE244" s="15">
        <v>100</v>
      </c>
      <c r="EF244" s="15">
        <v>0</v>
      </c>
      <c r="EG244" s="15">
        <v>0</v>
      </c>
      <c r="EH244" s="15">
        <v>0</v>
      </c>
      <c r="EI244" s="15">
        <f>SUM(Table2[[#This Row],[Total Industrial Employees FY17]:[Total Other Employees FY17]])</f>
        <v>32</v>
      </c>
      <c r="EJ244" s="15">
        <f>SUM(Table2[[#This Row],[Number of Industrial Employees Earning More than Living Wage FY17]:[Number of Other Employees Earning More than Living Wage FY17]])</f>
        <v>32</v>
      </c>
      <c r="EK244" s="15">
        <v>100</v>
      </c>
    </row>
    <row r="245" spans="1:141" x14ac:dyDescent="0.2">
      <c r="A245" s="6">
        <v>94098</v>
      </c>
      <c r="B245" s="6" t="s">
        <v>1614</v>
      </c>
      <c r="C245" s="7" t="s">
        <v>375</v>
      </c>
      <c r="D245" s="7" t="s">
        <v>9</v>
      </c>
      <c r="E245" s="33">
        <v>39</v>
      </c>
      <c r="F245" s="8" t="s">
        <v>2418</v>
      </c>
      <c r="G245" s="41" t="s">
        <v>2052</v>
      </c>
      <c r="H245" s="35">
        <v>13685</v>
      </c>
      <c r="I245" s="35">
        <v>26896</v>
      </c>
      <c r="J245" s="39" t="s">
        <v>3204</v>
      </c>
      <c r="K245" s="11" t="s">
        <v>2804</v>
      </c>
      <c r="L245" s="13" t="s">
        <v>3119</v>
      </c>
      <c r="M245" s="13" t="s">
        <v>3120</v>
      </c>
      <c r="N245" s="23">
        <v>4785000</v>
      </c>
      <c r="O245" s="6" t="s">
        <v>2518</v>
      </c>
      <c r="P245" s="15">
        <v>11</v>
      </c>
      <c r="Q245" s="15">
        <v>0</v>
      </c>
      <c r="R245" s="15">
        <v>43</v>
      </c>
      <c r="S245" s="15">
        <v>0</v>
      </c>
      <c r="T245" s="15">
        <v>0</v>
      </c>
      <c r="U245" s="15">
        <v>54</v>
      </c>
      <c r="V245" s="15">
        <v>48</v>
      </c>
      <c r="W245" s="15">
        <v>0</v>
      </c>
      <c r="X245" s="15">
        <v>0</v>
      </c>
      <c r="Y245" s="15">
        <v>48</v>
      </c>
      <c r="Z245" s="15">
        <v>8</v>
      </c>
      <c r="AA245" s="15">
        <v>100</v>
      </c>
      <c r="AB245" s="15">
        <v>0</v>
      </c>
      <c r="AC245" s="15">
        <v>0</v>
      </c>
      <c r="AD245" s="15">
        <v>0</v>
      </c>
      <c r="AE245" s="15">
        <v>0</v>
      </c>
      <c r="AF245" s="15">
        <v>100</v>
      </c>
      <c r="AG245" s="15" t="s">
        <v>1860</v>
      </c>
      <c r="AH245" s="15" t="s">
        <v>1861</v>
      </c>
      <c r="AI245" s="17">
        <v>380.21140000000003</v>
      </c>
      <c r="AJ245" s="17">
        <v>476.38229999999999</v>
      </c>
      <c r="AK245" s="17">
        <v>7172.4569000000001</v>
      </c>
      <c r="AL245" s="17">
        <f>SUM(Table2[[#This Row],[Company Direct Land Through FY17]:[Company Direct Land FY18 and After]])</f>
        <v>7648.8392000000003</v>
      </c>
      <c r="AM245" s="17">
        <v>27.572399999999998</v>
      </c>
      <c r="AN245" s="17">
        <v>246.08930000000001</v>
      </c>
      <c r="AO245" s="17">
        <v>520.13760000000002</v>
      </c>
      <c r="AP245" s="18">
        <f>SUM(Table2[[#This Row],[Company Direct Building Through FY17]:[Company Direct Building FY18 and After]])</f>
        <v>766.2269</v>
      </c>
      <c r="AQ245" s="17">
        <v>0</v>
      </c>
      <c r="AR245" s="17">
        <v>78.378299999999996</v>
      </c>
      <c r="AS245" s="17">
        <v>0</v>
      </c>
      <c r="AT245" s="18">
        <f>SUM(Table2[[#This Row],[Mortgage Recording Tax Through FY17]:[Mortgage Recording Tax FY18 and After]])</f>
        <v>78.378299999999996</v>
      </c>
      <c r="AU245" s="17">
        <v>0</v>
      </c>
      <c r="AV245" s="17">
        <v>0</v>
      </c>
      <c r="AW245" s="17">
        <v>0</v>
      </c>
      <c r="AX245" s="18">
        <f>SUM(Table2[[#This Row],[Pilot Savings Through FY17]:[Pilot Savings FY18 and After]])</f>
        <v>0</v>
      </c>
      <c r="AY245" s="17">
        <v>0</v>
      </c>
      <c r="AZ245" s="17">
        <v>78.378299999999996</v>
      </c>
      <c r="BA245" s="17">
        <v>0</v>
      </c>
      <c r="BB245" s="18">
        <f>SUM(Table2[[#This Row],[Mortgage Recording Tax Exemption Through FY17]:[Mortgage Recording Tax Exemption FY18 and After]])</f>
        <v>78.378299999999996</v>
      </c>
      <c r="BC245" s="17">
        <v>31.961500000000001</v>
      </c>
      <c r="BD245" s="17">
        <v>59.605899999999998</v>
      </c>
      <c r="BE245" s="17">
        <v>602.93510000000003</v>
      </c>
      <c r="BF245" s="18">
        <f>SUM(Table2[[#This Row],[Indirect and Induced Land Through FY17]:[Indirect and Induced Land FY18 and After]])</f>
        <v>662.54100000000005</v>
      </c>
      <c r="BG245" s="17">
        <v>59.356999999999999</v>
      </c>
      <c r="BH245" s="17">
        <v>110.6966</v>
      </c>
      <c r="BI245" s="17">
        <v>1119.7354</v>
      </c>
      <c r="BJ245" s="18">
        <f>SUM(Table2[[#This Row],[Indirect and Induced Building Through FY17]:[Indirect and Induced Building FY18 and After]])</f>
        <v>1230.432</v>
      </c>
      <c r="BK245" s="17">
        <v>499.10230000000001</v>
      </c>
      <c r="BL245" s="17">
        <v>892.77409999999998</v>
      </c>
      <c r="BM245" s="17">
        <v>9415.2649999999994</v>
      </c>
      <c r="BN245" s="18">
        <f>SUM(Table2[[#This Row],[TOTAL Real Property Related Taxes Through FY17]:[TOTAL Real Property Related Taxes FY18 and After]])</f>
        <v>10308.0391</v>
      </c>
      <c r="BO245" s="17">
        <v>142.0711</v>
      </c>
      <c r="BP245" s="17">
        <v>266.90570000000002</v>
      </c>
      <c r="BQ245" s="17">
        <v>2680.0861</v>
      </c>
      <c r="BR245" s="18">
        <f>SUM(Table2[[#This Row],[Company Direct Through FY17]:[Company Direct FY18 and After]])</f>
        <v>2946.9917999999998</v>
      </c>
      <c r="BS245" s="17">
        <v>0</v>
      </c>
      <c r="BT245" s="17">
        <v>0</v>
      </c>
      <c r="BU245" s="17">
        <v>0</v>
      </c>
      <c r="BV245" s="18">
        <f>SUM(Table2[[#This Row],[Sales Tax Exemption Through FY17]:[Sales Tax Exemption FY18 and After]])</f>
        <v>0</v>
      </c>
      <c r="BW245" s="17">
        <v>0</v>
      </c>
      <c r="BX245" s="17">
        <v>0</v>
      </c>
      <c r="BY245" s="17">
        <v>0</v>
      </c>
      <c r="BZ245" s="17">
        <f>SUM(Table2[[#This Row],[Energy Tax Savings Through FY17]:[Energy Tax Savings FY18 and After]])</f>
        <v>0</v>
      </c>
      <c r="CA245" s="17">
        <v>2.2507000000000001</v>
      </c>
      <c r="CB245" s="17">
        <v>3.2572000000000001</v>
      </c>
      <c r="CC245" s="17">
        <v>28.050799999999999</v>
      </c>
      <c r="CD245" s="18">
        <f>SUM(Table2[[#This Row],[Tax Exempt Bond Savings Through FY17]:[Tax Exempt Bond Savings FY18 and After]])</f>
        <v>31.308</v>
      </c>
      <c r="CE245" s="17">
        <v>109.4083</v>
      </c>
      <c r="CF245" s="17">
        <v>205.26429999999999</v>
      </c>
      <c r="CG245" s="17">
        <v>2063.9196999999999</v>
      </c>
      <c r="CH245" s="18">
        <f>SUM(Table2[[#This Row],[Indirect and Induced Through FY17]:[Indirect and Induced FY18 and After]])</f>
        <v>2269.1839999999997</v>
      </c>
      <c r="CI245" s="17">
        <v>249.2287</v>
      </c>
      <c r="CJ245" s="17">
        <v>468.9128</v>
      </c>
      <c r="CK245" s="17">
        <v>4715.9549999999999</v>
      </c>
      <c r="CL245" s="18">
        <f>SUM(Table2[[#This Row],[TOTAL Income Consumption Use Taxes Through FY17]:[TOTAL Income Consumption Use Taxes FY18 and After]])</f>
        <v>5184.8678</v>
      </c>
      <c r="CM245" s="17">
        <v>2.2507000000000001</v>
      </c>
      <c r="CN245" s="17">
        <v>81.635499999999993</v>
      </c>
      <c r="CO245" s="17">
        <v>28.050799999999999</v>
      </c>
      <c r="CP245" s="18">
        <f>SUM(Table2[[#This Row],[Assistance Provided Through FY17]:[Assistance Provided FY18 and After]])</f>
        <v>109.68629999999999</v>
      </c>
      <c r="CQ245" s="17">
        <v>0</v>
      </c>
      <c r="CR245" s="17">
        <v>0</v>
      </c>
      <c r="CS245" s="17">
        <v>0</v>
      </c>
      <c r="CT245" s="18">
        <f>SUM(Table2[[#This Row],[Recapture Cancellation Reduction Amount Through FY17]:[Recapture Cancellation Reduction Amount FY18 and After]])</f>
        <v>0</v>
      </c>
      <c r="CU245" s="17">
        <v>0</v>
      </c>
      <c r="CV245" s="17">
        <v>0</v>
      </c>
      <c r="CW245" s="17">
        <v>0</v>
      </c>
      <c r="CX245" s="18">
        <f>SUM(Table2[[#This Row],[Penalty Paid Through FY17]:[Penalty Paid FY18 and After]])</f>
        <v>0</v>
      </c>
      <c r="CY245" s="17">
        <v>2.2507000000000001</v>
      </c>
      <c r="CZ245" s="17">
        <v>81.635499999999993</v>
      </c>
      <c r="DA245" s="17">
        <v>28.050799999999999</v>
      </c>
      <c r="DB245" s="18">
        <f>SUM(Table2[[#This Row],[TOTAL Assistance Net of Recapture Penalties Through FY17]:[TOTAL Assistance Net of Recapture Penalties FY18 and After]])</f>
        <v>109.68629999999999</v>
      </c>
      <c r="DC245" s="17">
        <v>549.85490000000004</v>
      </c>
      <c r="DD245" s="17">
        <v>1067.7556</v>
      </c>
      <c r="DE245" s="17">
        <v>10372.6806</v>
      </c>
      <c r="DF245" s="18">
        <f>SUM(Table2[[#This Row],[Company Direct Tax Revenue Before Assistance Through FY17]:[Company Direct Tax Revenue Before Assistance FY18 and After]])</f>
        <v>11440.4362</v>
      </c>
      <c r="DG245" s="17">
        <v>200.7268</v>
      </c>
      <c r="DH245" s="17">
        <v>375.5668</v>
      </c>
      <c r="DI245" s="17">
        <v>3786.5902000000001</v>
      </c>
      <c r="DJ245" s="18">
        <f>SUM(Table2[[#This Row],[Indirect and Induced Tax Revenues Through FY17]:[Indirect and Induced Tax Revenues FY18 and After]])</f>
        <v>4162.1570000000002</v>
      </c>
      <c r="DK245" s="17">
        <v>750.58169999999996</v>
      </c>
      <c r="DL245" s="17">
        <v>1443.3224</v>
      </c>
      <c r="DM245" s="17">
        <v>14159.2708</v>
      </c>
      <c r="DN245" s="17">
        <f>SUM(Table2[[#This Row],[TOTAL Tax Revenues Before Assistance Through FY17]:[TOTAL Tax Revenues Before Assistance FY18 and After]])</f>
        <v>15602.593199999999</v>
      </c>
      <c r="DO245" s="17">
        <v>748.33100000000002</v>
      </c>
      <c r="DP245" s="17">
        <v>1361.6868999999999</v>
      </c>
      <c r="DQ245" s="17">
        <v>14131.22</v>
      </c>
      <c r="DR245" s="20">
        <f>SUM(Table2[[#This Row],[TOTAL Tax Revenues Net of Assistance Recapture and Penalty Through FY17]:[TOTAL Tax Revenues Net of Assistance Recapture and Penalty FY18 and After]])</f>
        <v>15492.9069</v>
      </c>
      <c r="DS245" s="20">
        <v>0</v>
      </c>
      <c r="DT245" s="20">
        <v>0</v>
      </c>
      <c r="DU245" s="20">
        <v>0</v>
      </c>
      <c r="DV245" s="20">
        <v>0</v>
      </c>
      <c r="DW245" s="15">
        <v>0</v>
      </c>
      <c r="DX245" s="15">
        <v>0</v>
      </c>
      <c r="DY245" s="15">
        <v>0</v>
      </c>
      <c r="DZ245" s="15">
        <v>0</v>
      </c>
      <c r="EA245" s="15">
        <v>0</v>
      </c>
      <c r="EB245" s="15">
        <v>0</v>
      </c>
      <c r="EC245" s="15">
        <v>0</v>
      </c>
      <c r="ED245" s="15">
        <v>0</v>
      </c>
      <c r="EE245" s="15">
        <v>0</v>
      </c>
      <c r="EF245" s="15">
        <v>0</v>
      </c>
      <c r="EG245" s="15">
        <v>0</v>
      </c>
      <c r="EH245" s="15">
        <v>0</v>
      </c>
      <c r="EI245" s="15">
        <f>SUM(Table2[[#This Row],[Total Industrial Employees FY17]:[Total Other Employees FY17]])</f>
        <v>0</v>
      </c>
      <c r="EJ245" s="15">
        <f>SUM(Table2[[#This Row],[Number of Industrial Employees Earning More than Living Wage FY17]:[Number of Other Employees Earning More than Living Wage FY17]])</f>
        <v>0</v>
      </c>
      <c r="EK245" s="15">
        <v>0</v>
      </c>
    </row>
    <row r="246" spans="1:141" x14ac:dyDescent="0.2">
      <c r="A246" s="6">
        <v>92709</v>
      </c>
      <c r="B246" s="6" t="s">
        <v>239</v>
      </c>
      <c r="C246" s="7" t="s">
        <v>240</v>
      </c>
      <c r="D246" s="7" t="s">
        <v>19</v>
      </c>
      <c r="E246" s="33">
        <v>3</v>
      </c>
      <c r="F246" s="8" t="s">
        <v>2026</v>
      </c>
      <c r="G246" s="41" t="s">
        <v>2027</v>
      </c>
      <c r="H246" s="35">
        <v>138622</v>
      </c>
      <c r="I246" s="35">
        <v>1270735</v>
      </c>
      <c r="J246" s="39" t="s">
        <v>3211</v>
      </c>
      <c r="K246" s="11" t="s">
        <v>2509</v>
      </c>
      <c r="L246" s="13" t="s">
        <v>2617</v>
      </c>
      <c r="M246" s="13" t="s">
        <v>2546</v>
      </c>
      <c r="N246" s="23">
        <v>779600000</v>
      </c>
      <c r="O246" s="6" t="s">
        <v>2599</v>
      </c>
      <c r="P246" s="15">
        <v>54</v>
      </c>
      <c r="Q246" s="15">
        <v>69</v>
      </c>
      <c r="R246" s="15">
        <v>2039</v>
      </c>
      <c r="S246" s="15">
        <v>4</v>
      </c>
      <c r="T246" s="15">
        <v>358</v>
      </c>
      <c r="U246" s="15">
        <v>2524</v>
      </c>
      <c r="V246" s="15">
        <v>2530</v>
      </c>
      <c r="W246" s="15">
        <v>0</v>
      </c>
      <c r="X246" s="15">
        <v>1946</v>
      </c>
      <c r="Y246" s="15">
        <v>1790</v>
      </c>
      <c r="Z246" s="15">
        <v>1844</v>
      </c>
      <c r="AA246" s="15">
        <v>69</v>
      </c>
      <c r="AB246" s="15">
        <v>3</v>
      </c>
      <c r="AC246" s="15">
        <v>7</v>
      </c>
      <c r="AD246" s="15">
        <v>7</v>
      </c>
      <c r="AE246" s="15">
        <v>1</v>
      </c>
      <c r="AF246" s="15">
        <v>69</v>
      </c>
      <c r="AG246" s="15" t="s">
        <v>1860</v>
      </c>
      <c r="AH246" s="15" t="s">
        <v>1860</v>
      </c>
      <c r="AI246" s="17">
        <v>20324.563999999998</v>
      </c>
      <c r="AJ246" s="17">
        <v>47440.495000000003</v>
      </c>
      <c r="AK246" s="17">
        <v>57670.461600000002</v>
      </c>
      <c r="AL246" s="17">
        <f>SUM(Table2[[#This Row],[Company Direct Land Through FY17]:[Company Direct Land FY18 and After]])</f>
        <v>105110.9566</v>
      </c>
      <c r="AM246" s="17">
        <v>2893.1471999999999</v>
      </c>
      <c r="AN246" s="17">
        <v>112594.2683</v>
      </c>
      <c r="AO246" s="17">
        <v>8209.2358999999997</v>
      </c>
      <c r="AP246" s="18">
        <f>SUM(Table2[[#This Row],[Company Direct Building Through FY17]:[Company Direct Building FY18 and After]])</f>
        <v>120803.5042</v>
      </c>
      <c r="AQ246" s="17">
        <v>0</v>
      </c>
      <c r="AR246" s="17">
        <v>4785</v>
      </c>
      <c r="AS246" s="17">
        <v>0</v>
      </c>
      <c r="AT246" s="18">
        <f>SUM(Table2[[#This Row],[Mortgage Recording Tax Through FY17]:[Mortgage Recording Tax FY18 and After]])</f>
        <v>4785</v>
      </c>
      <c r="AU246" s="17">
        <v>0</v>
      </c>
      <c r="AV246" s="17">
        <v>10260.4305</v>
      </c>
      <c r="AW246" s="17">
        <v>0</v>
      </c>
      <c r="AX246" s="18">
        <f>SUM(Table2[[#This Row],[Pilot Savings Through FY17]:[Pilot Savings FY18 and After]])</f>
        <v>10260.4305</v>
      </c>
      <c r="AY246" s="17">
        <v>0</v>
      </c>
      <c r="AZ246" s="17">
        <v>4785</v>
      </c>
      <c r="BA246" s="17">
        <v>0</v>
      </c>
      <c r="BB246" s="18">
        <f>SUM(Table2[[#This Row],[Mortgage Recording Tax Exemption Through FY17]:[Mortgage Recording Tax Exemption FY18 and After]])</f>
        <v>4785</v>
      </c>
      <c r="BC246" s="17">
        <v>6670.8777</v>
      </c>
      <c r="BD246" s="17">
        <v>37081.243399999999</v>
      </c>
      <c r="BE246" s="17">
        <v>18928.4548</v>
      </c>
      <c r="BF246" s="18">
        <f>SUM(Table2[[#This Row],[Indirect and Induced Land Through FY17]:[Indirect and Induced Land FY18 and After]])</f>
        <v>56009.698199999999</v>
      </c>
      <c r="BG246" s="17">
        <v>12388.7729</v>
      </c>
      <c r="BH246" s="17">
        <v>68865.165800000002</v>
      </c>
      <c r="BI246" s="17">
        <v>35152.845500000003</v>
      </c>
      <c r="BJ246" s="18">
        <f>SUM(Table2[[#This Row],[Indirect and Induced Building Through FY17]:[Indirect and Induced Building FY18 and After]])</f>
        <v>104018.01130000001</v>
      </c>
      <c r="BK246" s="17">
        <v>42277.361799999999</v>
      </c>
      <c r="BL246" s="17">
        <v>255720.742</v>
      </c>
      <c r="BM246" s="17">
        <v>119960.9978</v>
      </c>
      <c r="BN246" s="18">
        <f>SUM(Table2[[#This Row],[TOTAL Real Property Related Taxes Through FY17]:[TOTAL Real Property Related Taxes FY18 and After]])</f>
        <v>375681.73979999998</v>
      </c>
      <c r="BO246" s="17">
        <v>33381.840900000003</v>
      </c>
      <c r="BP246" s="17">
        <v>185860.20939999999</v>
      </c>
      <c r="BQ246" s="17">
        <v>94720.170899999997</v>
      </c>
      <c r="BR246" s="18">
        <f>SUM(Table2[[#This Row],[Company Direct Through FY17]:[Company Direct FY18 and After]])</f>
        <v>280580.38029999996</v>
      </c>
      <c r="BS246" s="17">
        <v>304.52749999999997</v>
      </c>
      <c r="BT246" s="17">
        <v>3353.2105999999999</v>
      </c>
      <c r="BU246" s="17">
        <v>16646.789400000001</v>
      </c>
      <c r="BV246" s="18">
        <f>SUM(Table2[[#This Row],[Sales Tax Exemption Through FY17]:[Sales Tax Exemption FY18 and After]])</f>
        <v>20000</v>
      </c>
      <c r="BW246" s="17">
        <v>26.068200000000001</v>
      </c>
      <c r="BX246" s="17">
        <v>120.0994</v>
      </c>
      <c r="BY246" s="17">
        <v>33.195300000000003</v>
      </c>
      <c r="BZ246" s="17">
        <f>SUM(Table2[[#This Row],[Energy Tax Savings Through FY17]:[Energy Tax Savings FY18 and After]])</f>
        <v>153.29470000000001</v>
      </c>
      <c r="CA246" s="17">
        <v>0</v>
      </c>
      <c r="CB246" s="17">
        <v>0</v>
      </c>
      <c r="CC246" s="17">
        <v>0</v>
      </c>
      <c r="CD246" s="18">
        <f>SUM(Table2[[#This Row],[Tax Exempt Bond Savings Through FY17]:[Tax Exempt Bond Savings FY18 and After]])</f>
        <v>0</v>
      </c>
      <c r="CE246" s="17">
        <v>19089.671300000002</v>
      </c>
      <c r="CF246" s="17">
        <v>120996.30809999999</v>
      </c>
      <c r="CG246" s="17">
        <v>54166.483399999997</v>
      </c>
      <c r="CH246" s="18">
        <f>SUM(Table2[[#This Row],[Indirect and Induced Through FY17]:[Indirect and Induced FY18 and After]])</f>
        <v>175162.79149999999</v>
      </c>
      <c r="CI246" s="17">
        <v>52140.916499999999</v>
      </c>
      <c r="CJ246" s="17">
        <v>303383.20750000002</v>
      </c>
      <c r="CK246" s="17">
        <v>132206.66959999999</v>
      </c>
      <c r="CL246" s="18">
        <f>SUM(Table2[[#This Row],[TOTAL Income Consumption Use Taxes Through FY17]:[TOTAL Income Consumption Use Taxes FY18 and After]])</f>
        <v>435589.87710000004</v>
      </c>
      <c r="CM246" s="17">
        <v>330.59570000000002</v>
      </c>
      <c r="CN246" s="17">
        <v>18518.7405</v>
      </c>
      <c r="CO246" s="17">
        <v>16679.984700000001</v>
      </c>
      <c r="CP246" s="18">
        <f>SUM(Table2[[#This Row],[Assistance Provided Through FY17]:[Assistance Provided FY18 and After]])</f>
        <v>35198.725200000001</v>
      </c>
      <c r="CQ246" s="17">
        <v>0</v>
      </c>
      <c r="CR246" s="17">
        <v>125.2953</v>
      </c>
      <c r="CS246" s="17">
        <v>0</v>
      </c>
      <c r="CT246" s="18">
        <f>SUM(Table2[[#This Row],[Recapture Cancellation Reduction Amount Through FY17]:[Recapture Cancellation Reduction Amount FY18 and After]])</f>
        <v>125.2953</v>
      </c>
      <c r="CU246" s="17">
        <v>0</v>
      </c>
      <c r="CV246" s="17">
        <v>0</v>
      </c>
      <c r="CW246" s="17">
        <v>0</v>
      </c>
      <c r="CX246" s="18">
        <f>SUM(Table2[[#This Row],[Penalty Paid Through FY17]:[Penalty Paid FY18 and After]])</f>
        <v>0</v>
      </c>
      <c r="CY246" s="17">
        <v>330.59570000000002</v>
      </c>
      <c r="CZ246" s="17">
        <v>18393.445199999998</v>
      </c>
      <c r="DA246" s="17">
        <v>16679.984700000001</v>
      </c>
      <c r="DB246" s="18">
        <f>SUM(Table2[[#This Row],[TOTAL Assistance Net of Recapture Penalties Through FY17]:[TOTAL Assistance Net of Recapture Penalties FY18 and After]])</f>
        <v>35073.429900000003</v>
      </c>
      <c r="DC246" s="17">
        <v>56599.552100000001</v>
      </c>
      <c r="DD246" s="17">
        <v>350679.97269999998</v>
      </c>
      <c r="DE246" s="17">
        <v>160599.86840000001</v>
      </c>
      <c r="DF246" s="18">
        <f>SUM(Table2[[#This Row],[Company Direct Tax Revenue Before Assistance Through FY17]:[Company Direct Tax Revenue Before Assistance FY18 and After]])</f>
        <v>511279.84109999996</v>
      </c>
      <c r="DG246" s="17">
        <v>38149.321900000003</v>
      </c>
      <c r="DH246" s="17">
        <v>226942.71729999999</v>
      </c>
      <c r="DI246" s="17">
        <v>108247.7837</v>
      </c>
      <c r="DJ246" s="18">
        <f>SUM(Table2[[#This Row],[Indirect and Induced Tax Revenues Through FY17]:[Indirect and Induced Tax Revenues FY18 and After]])</f>
        <v>335190.50099999999</v>
      </c>
      <c r="DK246" s="17">
        <v>94748.873999999996</v>
      </c>
      <c r="DL246" s="17">
        <v>577622.68999999994</v>
      </c>
      <c r="DM246" s="17">
        <v>268847.65210000001</v>
      </c>
      <c r="DN246" s="17">
        <f>SUM(Table2[[#This Row],[TOTAL Tax Revenues Before Assistance Through FY17]:[TOTAL Tax Revenues Before Assistance FY18 and After]])</f>
        <v>846470.34210000001</v>
      </c>
      <c r="DO246" s="17">
        <v>94418.278300000005</v>
      </c>
      <c r="DP246" s="17">
        <v>559229.24479999999</v>
      </c>
      <c r="DQ246" s="17">
        <v>252167.66740000001</v>
      </c>
      <c r="DR246" s="20">
        <f>SUM(Table2[[#This Row],[TOTAL Tax Revenues Net of Assistance Recapture and Penalty Through FY17]:[TOTAL Tax Revenues Net of Assistance Recapture and Penalty FY18 and After]])</f>
        <v>811396.91220000002</v>
      </c>
      <c r="DS246" s="20">
        <v>0</v>
      </c>
      <c r="DT246" s="20">
        <v>371.82420000000002</v>
      </c>
      <c r="DU246" s="20">
        <v>0</v>
      </c>
      <c r="DV246" s="20">
        <v>0</v>
      </c>
      <c r="DW246" s="15">
        <v>0</v>
      </c>
      <c r="DX246" s="15">
        <v>0</v>
      </c>
      <c r="DY246" s="15">
        <v>0</v>
      </c>
      <c r="DZ246" s="15">
        <v>2124</v>
      </c>
      <c r="EA246" s="15">
        <v>0</v>
      </c>
      <c r="EB246" s="15">
        <v>0</v>
      </c>
      <c r="EC246" s="15">
        <v>0</v>
      </c>
      <c r="ED246" s="15">
        <v>2124</v>
      </c>
      <c r="EE246" s="15">
        <v>0</v>
      </c>
      <c r="EF246" s="15">
        <v>0</v>
      </c>
      <c r="EG246" s="15">
        <v>0</v>
      </c>
      <c r="EH246" s="15">
        <v>100</v>
      </c>
      <c r="EI246" s="15">
        <f>SUM(Table2[[#This Row],[Total Industrial Employees FY17]:[Total Other Employees FY17]])</f>
        <v>2124</v>
      </c>
      <c r="EJ246" s="15">
        <f>SUM(Table2[[#This Row],[Number of Industrial Employees Earning More than Living Wage FY17]:[Number of Other Employees Earning More than Living Wage FY17]])</f>
        <v>2124</v>
      </c>
      <c r="EK246" s="15">
        <v>100</v>
      </c>
    </row>
    <row r="247" spans="1:141" x14ac:dyDescent="0.2">
      <c r="A247" s="6">
        <v>94075</v>
      </c>
      <c r="B247" s="6" t="s">
        <v>1037</v>
      </c>
      <c r="C247" s="7" t="s">
        <v>1756</v>
      </c>
      <c r="D247" s="7" t="s">
        <v>6</v>
      </c>
      <c r="E247" s="33">
        <v>11</v>
      </c>
      <c r="F247" s="8" t="s">
        <v>2402</v>
      </c>
      <c r="G247" s="41" t="s">
        <v>2403</v>
      </c>
      <c r="H247" s="35">
        <v>802250</v>
      </c>
      <c r="I247" s="35">
        <v>415220</v>
      </c>
      <c r="J247" s="39" t="s">
        <v>3224</v>
      </c>
      <c r="K247" s="11" t="s">
        <v>2804</v>
      </c>
      <c r="L247" s="13" t="s">
        <v>3090</v>
      </c>
      <c r="M247" s="13" t="s">
        <v>3091</v>
      </c>
      <c r="N247" s="23">
        <v>55000000</v>
      </c>
      <c r="O247" s="6" t="s">
        <v>2518</v>
      </c>
      <c r="P247" s="15">
        <v>235</v>
      </c>
      <c r="Q247" s="15">
        <v>13</v>
      </c>
      <c r="R247" s="15">
        <v>904</v>
      </c>
      <c r="S247" s="15">
        <v>1</v>
      </c>
      <c r="T247" s="15">
        <v>0</v>
      </c>
      <c r="U247" s="15">
        <v>1153</v>
      </c>
      <c r="V247" s="15">
        <v>1028</v>
      </c>
      <c r="W247" s="15">
        <v>0</v>
      </c>
      <c r="X247" s="15">
        <v>0</v>
      </c>
      <c r="Y247" s="15">
        <v>992</v>
      </c>
      <c r="Z247" s="15">
        <v>0</v>
      </c>
      <c r="AA247" s="15">
        <v>67</v>
      </c>
      <c r="AB247" s="15">
        <v>16</v>
      </c>
      <c r="AC247" s="15">
        <v>54</v>
      </c>
      <c r="AD247" s="15">
        <v>10</v>
      </c>
      <c r="AE247" s="15">
        <v>8</v>
      </c>
      <c r="AF247" s="15">
        <v>67</v>
      </c>
      <c r="AG247" s="15" t="s">
        <v>1860</v>
      </c>
      <c r="AH247" s="15" t="s">
        <v>1861</v>
      </c>
      <c r="AI247" s="17">
        <v>0</v>
      </c>
      <c r="AJ247" s="17">
        <v>0</v>
      </c>
      <c r="AK247" s="17">
        <v>0</v>
      </c>
      <c r="AL247" s="17">
        <f>SUM(Table2[[#This Row],[Company Direct Land Through FY17]:[Company Direct Land FY18 and After]])</f>
        <v>0</v>
      </c>
      <c r="AM247" s="17">
        <v>0</v>
      </c>
      <c r="AN247" s="17">
        <v>0</v>
      </c>
      <c r="AO247" s="17">
        <v>0</v>
      </c>
      <c r="AP247" s="18">
        <f>SUM(Table2[[#This Row],[Company Direct Building Through FY17]:[Company Direct Building FY18 and After]])</f>
        <v>0</v>
      </c>
      <c r="AQ247" s="17">
        <v>0</v>
      </c>
      <c r="AR247" s="17">
        <v>900.9</v>
      </c>
      <c r="AS247" s="17">
        <v>0</v>
      </c>
      <c r="AT247" s="18">
        <f>SUM(Table2[[#This Row],[Mortgage Recording Tax Through FY17]:[Mortgage Recording Tax FY18 and After]])</f>
        <v>900.9</v>
      </c>
      <c r="AU247" s="17">
        <v>0</v>
      </c>
      <c r="AV247" s="17">
        <v>0</v>
      </c>
      <c r="AW247" s="17">
        <v>0</v>
      </c>
      <c r="AX247" s="18">
        <f>SUM(Table2[[#This Row],[Pilot Savings Through FY17]:[Pilot Savings FY18 and After]])</f>
        <v>0</v>
      </c>
      <c r="AY247" s="17">
        <v>0</v>
      </c>
      <c r="AZ247" s="17">
        <v>900.9</v>
      </c>
      <c r="BA247" s="17">
        <v>0</v>
      </c>
      <c r="BB247" s="18">
        <f>SUM(Table2[[#This Row],[Mortgage Recording Tax Exemption Through FY17]:[Mortgage Recording Tax Exemption FY18 and After]])</f>
        <v>900.9</v>
      </c>
      <c r="BC247" s="17">
        <v>603.81100000000004</v>
      </c>
      <c r="BD247" s="17">
        <v>1575.7136</v>
      </c>
      <c r="BE247" s="17">
        <v>7899.1666999999998</v>
      </c>
      <c r="BF247" s="18">
        <f>SUM(Table2[[#This Row],[Indirect and Induced Land Through FY17]:[Indirect and Induced Land FY18 and After]])</f>
        <v>9474.8803000000007</v>
      </c>
      <c r="BG247" s="17">
        <v>1121.3633</v>
      </c>
      <c r="BH247" s="17">
        <v>2926.3253</v>
      </c>
      <c r="BI247" s="17">
        <v>14669.881100000001</v>
      </c>
      <c r="BJ247" s="18">
        <f>SUM(Table2[[#This Row],[Indirect and Induced Building Through FY17]:[Indirect and Induced Building FY18 and After]])</f>
        <v>17596.206399999999</v>
      </c>
      <c r="BK247" s="17">
        <v>1725.1742999999999</v>
      </c>
      <c r="BL247" s="17">
        <v>4502.0388999999996</v>
      </c>
      <c r="BM247" s="17">
        <v>22569.0478</v>
      </c>
      <c r="BN247" s="18">
        <f>SUM(Table2[[#This Row],[TOTAL Real Property Related Taxes Through FY17]:[TOTAL Real Property Related Taxes FY18 and After]])</f>
        <v>27071.0867</v>
      </c>
      <c r="BO247" s="17">
        <v>1712.7086999999999</v>
      </c>
      <c r="BP247" s="17">
        <v>4509.2022999999999</v>
      </c>
      <c r="BQ247" s="17">
        <v>22405.970799999999</v>
      </c>
      <c r="BR247" s="18">
        <f>SUM(Table2[[#This Row],[Company Direct Through FY17]:[Company Direct FY18 and After]])</f>
        <v>26915.1731</v>
      </c>
      <c r="BS247" s="17">
        <v>0</v>
      </c>
      <c r="BT247" s="17">
        <v>0</v>
      </c>
      <c r="BU247" s="17">
        <v>0</v>
      </c>
      <c r="BV247" s="18">
        <f>SUM(Table2[[#This Row],[Sales Tax Exemption Through FY17]:[Sales Tax Exemption FY18 and After]])</f>
        <v>0</v>
      </c>
      <c r="BW247" s="17">
        <v>0</v>
      </c>
      <c r="BX247" s="17">
        <v>0</v>
      </c>
      <c r="BY247" s="17">
        <v>0</v>
      </c>
      <c r="BZ247" s="17">
        <f>SUM(Table2[[#This Row],[Energy Tax Savings Through FY17]:[Energy Tax Savings FY18 and After]])</f>
        <v>0</v>
      </c>
      <c r="CA247" s="17">
        <v>29.151599999999998</v>
      </c>
      <c r="CB247" s="17">
        <v>70.202500000000001</v>
      </c>
      <c r="CC247" s="17">
        <v>282.58640000000003</v>
      </c>
      <c r="CD247" s="18">
        <f>SUM(Table2[[#This Row],[Tax Exempt Bond Savings Through FY17]:[Tax Exempt Bond Savings FY18 and After]])</f>
        <v>352.78890000000001</v>
      </c>
      <c r="CE247" s="17">
        <v>1905.5908999999999</v>
      </c>
      <c r="CF247" s="17">
        <v>5037.4011</v>
      </c>
      <c r="CG247" s="17">
        <v>24929.290499999999</v>
      </c>
      <c r="CH247" s="18">
        <f>SUM(Table2[[#This Row],[Indirect and Induced Through FY17]:[Indirect and Induced FY18 and After]])</f>
        <v>29966.691599999998</v>
      </c>
      <c r="CI247" s="17">
        <v>3589.1480000000001</v>
      </c>
      <c r="CJ247" s="17">
        <v>9476.4009000000005</v>
      </c>
      <c r="CK247" s="17">
        <v>47052.674899999998</v>
      </c>
      <c r="CL247" s="18">
        <f>SUM(Table2[[#This Row],[TOTAL Income Consumption Use Taxes Through FY17]:[TOTAL Income Consumption Use Taxes FY18 and After]])</f>
        <v>56529.075799999999</v>
      </c>
      <c r="CM247" s="17">
        <v>29.151599999999998</v>
      </c>
      <c r="CN247" s="17">
        <v>971.10249999999996</v>
      </c>
      <c r="CO247" s="17">
        <v>282.58640000000003</v>
      </c>
      <c r="CP247" s="18">
        <f>SUM(Table2[[#This Row],[Assistance Provided Through FY17]:[Assistance Provided FY18 and After]])</f>
        <v>1253.6889000000001</v>
      </c>
      <c r="CQ247" s="17">
        <v>0</v>
      </c>
      <c r="CR247" s="17">
        <v>0</v>
      </c>
      <c r="CS247" s="17">
        <v>0</v>
      </c>
      <c r="CT247" s="18">
        <f>SUM(Table2[[#This Row],[Recapture Cancellation Reduction Amount Through FY17]:[Recapture Cancellation Reduction Amount FY18 and After]])</f>
        <v>0</v>
      </c>
      <c r="CU247" s="17">
        <v>0</v>
      </c>
      <c r="CV247" s="17">
        <v>0</v>
      </c>
      <c r="CW247" s="17">
        <v>0</v>
      </c>
      <c r="CX247" s="18">
        <f>SUM(Table2[[#This Row],[Penalty Paid Through FY17]:[Penalty Paid FY18 and After]])</f>
        <v>0</v>
      </c>
      <c r="CY247" s="17">
        <v>29.151599999999998</v>
      </c>
      <c r="CZ247" s="17">
        <v>971.10249999999996</v>
      </c>
      <c r="DA247" s="17">
        <v>282.58640000000003</v>
      </c>
      <c r="DB247" s="18">
        <f>SUM(Table2[[#This Row],[TOTAL Assistance Net of Recapture Penalties Through FY17]:[TOTAL Assistance Net of Recapture Penalties FY18 and After]])</f>
        <v>1253.6889000000001</v>
      </c>
      <c r="DC247" s="17">
        <v>1712.7086999999999</v>
      </c>
      <c r="DD247" s="17">
        <v>5410.1022999999996</v>
      </c>
      <c r="DE247" s="17">
        <v>22405.970799999999</v>
      </c>
      <c r="DF247" s="18">
        <f>SUM(Table2[[#This Row],[Company Direct Tax Revenue Before Assistance Through FY17]:[Company Direct Tax Revenue Before Assistance FY18 and After]])</f>
        <v>27816.073099999998</v>
      </c>
      <c r="DG247" s="17">
        <v>3630.7651999999998</v>
      </c>
      <c r="DH247" s="17">
        <v>9539.44</v>
      </c>
      <c r="DI247" s="17">
        <v>47498.338300000003</v>
      </c>
      <c r="DJ247" s="18">
        <f>SUM(Table2[[#This Row],[Indirect and Induced Tax Revenues Through FY17]:[Indirect and Induced Tax Revenues FY18 and After]])</f>
        <v>57037.778300000005</v>
      </c>
      <c r="DK247" s="17">
        <v>5343.4739</v>
      </c>
      <c r="DL247" s="17">
        <v>14949.542299999999</v>
      </c>
      <c r="DM247" s="17">
        <v>69904.309099999999</v>
      </c>
      <c r="DN247" s="17">
        <f>SUM(Table2[[#This Row],[TOTAL Tax Revenues Before Assistance Through FY17]:[TOTAL Tax Revenues Before Assistance FY18 and After]])</f>
        <v>84853.8514</v>
      </c>
      <c r="DO247" s="17">
        <v>5314.3222999999998</v>
      </c>
      <c r="DP247" s="17">
        <v>13978.4398</v>
      </c>
      <c r="DQ247" s="17">
        <v>69621.722699999998</v>
      </c>
      <c r="DR247" s="20">
        <f>SUM(Table2[[#This Row],[TOTAL Tax Revenues Net of Assistance Recapture and Penalty Through FY17]:[TOTAL Tax Revenues Net of Assistance Recapture and Penalty FY18 and After]])</f>
        <v>83600.162500000006</v>
      </c>
      <c r="DS247" s="20">
        <v>0</v>
      </c>
      <c r="DT247" s="20">
        <v>0</v>
      </c>
      <c r="DU247" s="20">
        <v>0</v>
      </c>
      <c r="DV247" s="20">
        <v>0</v>
      </c>
      <c r="DW247" s="15">
        <v>0</v>
      </c>
      <c r="DX247" s="15">
        <v>0</v>
      </c>
      <c r="DY247" s="15">
        <v>0</v>
      </c>
      <c r="DZ247" s="15">
        <v>1153</v>
      </c>
      <c r="EA247" s="15">
        <v>0</v>
      </c>
      <c r="EB247" s="15">
        <v>0</v>
      </c>
      <c r="EC247" s="15">
        <v>0</v>
      </c>
      <c r="ED247" s="15">
        <v>1153</v>
      </c>
      <c r="EE247" s="15">
        <v>0</v>
      </c>
      <c r="EF247" s="15">
        <v>0</v>
      </c>
      <c r="EG247" s="15">
        <v>0</v>
      </c>
      <c r="EH247" s="15">
        <v>100</v>
      </c>
      <c r="EI247" s="15">
        <f>SUM(Table2[[#This Row],[Total Industrial Employees FY17]:[Total Other Employees FY17]])</f>
        <v>1153</v>
      </c>
      <c r="EJ247" s="15">
        <f>SUM(Table2[[#This Row],[Number of Industrial Employees Earning More than Living Wage FY17]:[Number of Other Employees Earning More than Living Wage FY17]])</f>
        <v>1153</v>
      </c>
      <c r="EK247" s="15">
        <v>100</v>
      </c>
    </row>
    <row r="248" spans="1:141" x14ac:dyDescent="0.2">
      <c r="A248" s="6">
        <v>92412</v>
      </c>
      <c r="B248" s="6" t="s">
        <v>107</v>
      </c>
      <c r="C248" s="7" t="s">
        <v>108</v>
      </c>
      <c r="D248" s="7" t="s">
        <v>12</v>
      </c>
      <c r="E248" s="33">
        <v>26</v>
      </c>
      <c r="F248" s="8" t="s">
        <v>1931</v>
      </c>
      <c r="G248" s="41" t="s">
        <v>1932</v>
      </c>
      <c r="H248" s="35">
        <v>18918</v>
      </c>
      <c r="I248" s="35">
        <v>50070</v>
      </c>
      <c r="J248" s="39" t="s">
        <v>3207</v>
      </c>
      <c r="K248" s="11" t="s">
        <v>2453</v>
      </c>
      <c r="L248" s="13" t="s">
        <v>2528</v>
      </c>
      <c r="M248" s="13" t="s">
        <v>2493</v>
      </c>
      <c r="N248" s="23">
        <v>2118000</v>
      </c>
      <c r="O248" s="6" t="s">
        <v>2458</v>
      </c>
      <c r="P248" s="15">
        <v>0</v>
      </c>
      <c r="Q248" s="15">
        <v>0</v>
      </c>
      <c r="R248" s="15">
        <v>25</v>
      </c>
      <c r="S248" s="15">
        <v>0</v>
      </c>
      <c r="T248" s="15">
        <v>0</v>
      </c>
      <c r="U248" s="15">
        <v>25</v>
      </c>
      <c r="V248" s="15">
        <v>25</v>
      </c>
      <c r="W248" s="15">
        <v>0</v>
      </c>
      <c r="X248" s="15">
        <v>0</v>
      </c>
      <c r="Y248" s="15">
        <v>18</v>
      </c>
      <c r="Z248" s="15">
        <v>14</v>
      </c>
      <c r="AA248" s="15">
        <v>100</v>
      </c>
      <c r="AB248" s="15">
        <v>0</v>
      </c>
      <c r="AC248" s="15">
        <v>0</v>
      </c>
      <c r="AD248" s="15">
        <v>0</v>
      </c>
      <c r="AE248" s="15">
        <v>0</v>
      </c>
      <c r="AF248" s="15">
        <v>100</v>
      </c>
      <c r="AG248" s="15" t="s">
        <v>1860</v>
      </c>
      <c r="AH248" s="15" t="s">
        <v>1861</v>
      </c>
      <c r="AI248" s="17">
        <v>19.957999999999998</v>
      </c>
      <c r="AJ248" s="17">
        <v>339.36059999999998</v>
      </c>
      <c r="AK248" s="17">
        <v>37.610900000000001</v>
      </c>
      <c r="AL248" s="17">
        <f>SUM(Table2[[#This Row],[Company Direct Land Through FY17]:[Company Direct Land FY18 and After]])</f>
        <v>376.97149999999999</v>
      </c>
      <c r="AM248" s="17">
        <v>14.9236</v>
      </c>
      <c r="AN248" s="17">
        <v>550.06280000000004</v>
      </c>
      <c r="AO248" s="17">
        <v>28.1234</v>
      </c>
      <c r="AP248" s="18">
        <f>SUM(Table2[[#This Row],[Company Direct Building Through FY17]:[Company Direct Building FY18 and After]])</f>
        <v>578.18619999999999</v>
      </c>
      <c r="AQ248" s="17">
        <v>0</v>
      </c>
      <c r="AR248" s="17">
        <v>14.297599999999999</v>
      </c>
      <c r="AS248" s="17">
        <v>0</v>
      </c>
      <c r="AT248" s="18">
        <f>SUM(Table2[[#This Row],[Mortgage Recording Tax Through FY17]:[Mortgage Recording Tax FY18 and After]])</f>
        <v>14.297599999999999</v>
      </c>
      <c r="AU248" s="17">
        <v>14.563700000000001</v>
      </c>
      <c r="AV248" s="17">
        <v>494.28359999999998</v>
      </c>
      <c r="AW248" s="17">
        <v>27.4451</v>
      </c>
      <c r="AX248" s="18">
        <f>SUM(Table2[[#This Row],[Pilot Savings Through FY17]:[Pilot Savings FY18 and After]])</f>
        <v>521.7287</v>
      </c>
      <c r="AY248" s="17">
        <v>0</v>
      </c>
      <c r="AZ248" s="17">
        <v>14.297599999999999</v>
      </c>
      <c r="BA248" s="17">
        <v>0</v>
      </c>
      <c r="BB248" s="18">
        <f>SUM(Table2[[#This Row],[Mortgage Recording Tax Exemption Through FY17]:[Mortgage Recording Tax Exemption FY18 and After]])</f>
        <v>14.297599999999999</v>
      </c>
      <c r="BC248" s="17">
        <v>16.668700000000001</v>
      </c>
      <c r="BD248" s="17">
        <v>102.009</v>
      </c>
      <c r="BE248" s="17">
        <v>31.411999999999999</v>
      </c>
      <c r="BF248" s="18">
        <f>SUM(Table2[[#This Row],[Indirect and Induced Land Through FY17]:[Indirect and Induced Land FY18 and After]])</f>
        <v>133.42099999999999</v>
      </c>
      <c r="BG248" s="17">
        <v>30.956199999999999</v>
      </c>
      <c r="BH248" s="17">
        <v>189.44569999999999</v>
      </c>
      <c r="BI248" s="17">
        <v>58.336799999999997</v>
      </c>
      <c r="BJ248" s="18">
        <f>SUM(Table2[[#This Row],[Indirect and Induced Building Through FY17]:[Indirect and Induced Building FY18 and After]])</f>
        <v>247.78249999999997</v>
      </c>
      <c r="BK248" s="17">
        <v>67.942800000000005</v>
      </c>
      <c r="BL248" s="17">
        <v>686.59450000000004</v>
      </c>
      <c r="BM248" s="17">
        <v>128.03800000000001</v>
      </c>
      <c r="BN248" s="18">
        <f>SUM(Table2[[#This Row],[TOTAL Real Property Related Taxes Through FY17]:[TOTAL Real Property Related Taxes FY18 and After]])</f>
        <v>814.63250000000005</v>
      </c>
      <c r="BO248" s="17">
        <v>78.157200000000003</v>
      </c>
      <c r="BP248" s="17">
        <v>559.46860000000004</v>
      </c>
      <c r="BQ248" s="17">
        <v>147.28639999999999</v>
      </c>
      <c r="BR248" s="18">
        <f>SUM(Table2[[#This Row],[Company Direct Through FY17]:[Company Direct FY18 and After]])</f>
        <v>706.755</v>
      </c>
      <c r="BS248" s="17">
        <v>0</v>
      </c>
      <c r="BT248" s="17">
        <v>0</v>
      </c>
      <c r="BU248" s="17">
        <v>0</v>
      </c>
      <c r="BV248" s="18">
        <f>SUM(Table2[[#This Row],[Sales Tax Exemption Through FY17]:[Sales Tax Exemption FY18 and After]])</f>
        <v>0</v>
      </c>
      <c r="BW248" s="17">
        <v>0</v>
      </c>
      <c r="BX248" s="17">
        <v>0</v>
      </c>
      <c r="BY248" s="17">
        <v>0</v>
      </c>
      <c r="BZ248" s="17">
        <f>SUM(Table2[[#This Row],[Energy Tax Savings Through FY17]:[Energy Tax Savings FY18 and After]])</f>
        <v>0</v>
      </c>
      <c r="CA248" s="17">
        <v>0</v>
      </c>
      <c r="CB248" s="17">
        <v>0</v>
      </c>
      <c r="CC248" s="17">
        <v>0</v>
      </c>
      <c r="CD248" s="18">
        <f>SUM(Table2[[#This Row],[Tax Exempt Bond Savings Through FY17]:[Tax Exempt Bond Savings FY18 and After]])</f>
        <v>0</v>
      </c>
      <c r="CE248" s="17">
        <v>52.411799999999999</v>
      </c>
      <c r="CF248" s="17">
        <v>379.0933</v>
      </c>
      <c r="CG248" s="17">
        <v>98.769499999999994</v>
      </c>
      <c r="CH248" s="18">
        <f>SUM(Table2[[#This Row],[Indirect and Induced Through FY17]:[Indirect and Induced FY18 and After]])</f>
        <v>477.86279999999999</v>
      </c>
      <c r="CI248" s="17">
        <v>130.56899999999999</v>
      </c>
      <c r="CJ248" s="17">
        <v>938.56190000000004</v>
      </c>
      <c r="CK248" s="17">
        <v>246.05590000000001</v>
      </c>
      <c r="CL248" s="18">
        <f>SUM(Table2[[#This Row],[TOTAL Income Consumption Use Taxes Through FY17]:[TOTAL Income Consumption Use Taxes FY18 and After]])</f>
        <v>1184.6178</v>
      </c>
      <c r="CM248" s="17">
        <v>14.563700000000001</v>
      </c>
      <c r="CN248" s="17">
        <v>508.58120000000002</v>
      </c>
      <c r="CO248" s="17">
        <v>27.4451</v>
      </c>
      <c r="CP248" s="18">
        <f>SUM(Table2[[#This Row],[Assistance Provided Through FY17]:[Assistance Provided FY18 and After]])</f>
        <v>536.02629999999999</v>
      </c>
      <c r="CQ248" s="17">
        <v>0</v>
      </c>
      <c r="CR248" s="17">
        <v>3.8961999999999999</v>
      </c>
      <c r="CS248" s="17">
        <v>0</v>
      </c>
      <c r="CT248" s="18">
        <f>SUM(Table2[[#This Row],[Recapture Cancellation Reduction Amount Through FY17]:[Recapture Cancellation Reduction Amount FY18 and After]])</f>
        <v>3.8961999999999999</v>
      </c>
      <c r="CU248" s="17">
        <v>0</v>
      </c>
      <c r="CV248" s="17">
        <v>0</v>
      </c>
      <c r="CW248" s="17">
        <v>0</v>
      </c>
      <c r="CX248" s="18">
        <f>SUM(Table2[[#This Row],[Penalty Paid Through FY17]:[Penalty Paid FY18 and After]])</f>
        <v>0</v>
      </c>
      <c r="CY248" s="17">
        <v>14.563700000000001</v>
      </c>
      <c r="CZ248" s="17">
        <v>504.685</v>
      </c>
      <c r="DA248" s="17">
        <v>27.4451</v>
      </c>
      <c r="DB248" s="18">
        <f>SUM(Table2[[#This Row],[TOTAL Assistance Net of Recapture Penalties Through FY17]:[TOTAL Assistance Net of Recapture Penalties FY18 and After]])</f>
        <v>532.13009999999997</v>
      </c>
      <c r="DC248" s="17">
        <v>113.03879999999999</v>
      </c>
      <c r="DD248" s="17">
        <v>1463.1895999999999</v>
      </c>
      <c r="DE248" s="17">
        <v>213.02070000000001</v>
      </c>
      <c r="DF248" s="18">
        <f>SUM(Table2[[#This Row],[Company Direct Tax Revenue Before Assistance Through FY17]:[Company Direct Tax Revenue Before Assistance FY18 and After]])</f>
        <v>1676.2103</v>
      </c>
      <c r="DG248" s="17">
        <v>100.0367</v>
      </c>
      <c r="DH248" s="17">
        <v>670.548</v>
      </c>
      <c r="DI248" s="17">
        <v>188.51830000000001</v>
      </c>
      <c r="DJ248" s="18">
        <f>SUM(Table2[[#This Row],[Indirect and Induced Tax Revenues Through FY17]:[Indirect and Induced Tax Revenues FY18 and After]])</f>
        <v>859.06629999999996</v>
      </c>
      <c r="DK248" s="17">
        <v>213.07550000000001</v>
      </c>
      <c r="DL248" s="17">
        <v>2133.7375999999999</v>
      </c>
      <c r="DM248" s="17">
        <v>401.53899999999999</v>
      </c>
      <c r="DN248" s="17">
        <f>SUM(Table2[[#This Row],[TOTAL Tax Revenues Before Assistance Through FY17]:[TOTAL Tax Revenues Before Assistance FY18 and After]])</f>
        <v>2535.2766000000001</v>
      </c>
      <c r="DO248" s="17">
        <v>198.51179999999999</v>
      </c>
      <c r="DP248" s="17">
        <v>1629.0526</v>
      </c>
      <c r="DQ248" s="17">
        <v>374.09390000000002</v>
      </c>
      <c r="DR248" s="20">
        <f>SUM(Table2[[#This Row],[TOTAL Tax Revenues Net of Assistance Recapture and Penalty Through FY17]:[TOTAL Tax Revenues Net of Assistance Recapture and Penalty FY18 and After]])</f>
        <v>2003.1465000000001</v>
      </c>
      <c r="DS248" s="20">
        <v>0</v>
      </c>
      <c r="DT248" s="20">
        <v>0</v>
      </c>
      <c r="DU248" s="20">
        <v>0</v>
      </c>
      <c r="DV248" s="20">
        <v>0</v>
      </c>
      <c r="DW248" s="15">
        <v>0</v>
      </c>
      <c r="DX248" s="15">
        <v>0</v>
      </c>
      <c r="DY248" s="15">
        <v>0</v>
      </c>
      <c r="DZ248" s="15">
        <v>0</v>
      </c>
      <c r="EA248" s="15">
        <v>0</v>
      </c>
      <c r="EB248" s="15">
        <v>0</v>
      </c>
      <c r="EC248" s="15">
        <v>0</v>
      </c>
      <c r="ED248" s="15">
        <v>0</v>
      </c>
      <c r="EE248" s="15">
        <v>0</v>
      </c>
      <c r="EF248" s="15">
        <v>0</v>
      </c>
      <c r="EG248" s="15">
        <v>0</v>
      </c>
      <c r="EH248" s="15">
        <v>0</v>
      </c>
      <c r="EI248" s="15">
        <f>SUM(Table2[[#This Row],[Total Industrial Employees FY17]:[Total Other Employees FY17]])</f>
        <v>0</v>
      </c>
      <c r="EJ248" s="15">
        <f>SUM(Table2[[#This Row],[Number of Industrial Employees Earning More than Living Wage FY17]:[Number of Other Employees Earning More than Living Wage FY17]])</f>
        <v>0</v>
      </c>
      <c r="EK248" s="15">
        <v>0</v>
      </c>
    </row>
    <row r="249" spans="1:141" x14ac:dyDescent="0.2">
      <c r="A249" s="6">
        <v>92413</v>
      </c>
      <c r="B249" s="6" t="s">
        <v>121</v>
      </c>
      <c r="C249" s="7" t="s">
        <v>122</v>
      </c>
      <c r="D249" s="7" t="s">
        <v>9</v>
      </c>
      <c r="E249" s="33">
        <v>45</v>
      </c>
      <c r="F249" s="8" t="s">
        <v>1933</v>
      </c>
      <c r="G249" s="41" t="s">
        <v>1934</v>
      </c>
      <c r="H249" s="35">
        <v>2000</v>
      </c>
      <c r="I249" s="35">
        <v>1728</v>
      </c>
      <c r="J249" s="39" t="s">
        <v>3208</v>
      </c>
      <c r="K249" s="11" t="s">
        <v>2501</v>
      </c>
      <c r="L249" s="13" t="s">
        <v>2529</v>
      </c>
      <c r="M249" s="13" t="s">
        <v>2517</v>
      </c>
      <c r="N249" s="23">
        <v>416100</v>
      </c>
      <c r="O249" s="6" t="s">
        <v>2518</v>
      </c>
      <c r="P249" s="15">
        <v>6</v>
      </c>
      <c r="Q249" s="15">
        <v>0</v>
      </c>
      <c r="R249" s="15">
        <v>9</v>
      </c>
      <c r="S249" s="15">
        <v>0</v>
      </c>
      <c r="T249" s="15">
        <v>0</v>
      </c>
      <c r="U249" s="15">
        <v>15</v>
      </c>
      <c r="V249" s="15">
        <v>12</v>
      </c>
      <c r="W249" s="15">
        <v>0</v>
      </c>
      <c r="X249" s="15">
        <v>0</v>
      </c>
      <c r="Y249" s="15">
        <v>0</v>
      </c>
      <c r="Z249" s="15">
        <v>0</v>
      </c>
      <c r="AA249" s="15">
        <v>100</v>
      </c>
      <c r="AB249" s="15">
        <v>0</v>
      </c>
      <c r="AC249" s="15">
        <v>0</v>
      </c>
      <c r="AD249" s="15">
        <v>0</v>
      </c>
      <c r="AE249" s="15">
        <v>0</v>
      </c>
      <c r="AF249" s="15">
        <v>100</v>
      </c>
      <c r="AG249" s="15" t="s">
        <v>1860</v>
      </c>
      <c r="AH249" s="15" t="s">
        <v>1861</v>
      </c>
      <c r="AI249" s="17">
        <v>0</v>
      </c>
      <c r="AJ249" s="17">
        <v>0</v>
      </c>
      <c r="AK249" s="17">
        <v>0</v>
      </c>
      <c r="AL249" s="17">
        <f>SUM(Table2[[#This Row],[Company Direct Land Through FY17]:[Company Direct Land FY18 and After]])</f>
        <v>0</v>
      </c>
      <c r="AM249" s="17">
        <v>0</v>
      </c>
      <c r="AN249" s="17">
        <v>0</v>
      </c>
      <c r="AO249" s="17">
        <v>0</v>
      </c>
      <c r="AP249" s="18">
        <f>SUM(Table2[[#This Row],[Company Direct Building Through FY17]:[Company Direct Building FY18 and After]])</f>
        <v>0</v>
      </c>
      <c r="AQ249" s="17">
        <v>0</v>
      </c>
      <c r="AR249" s="17">
        <v>5.3094000000000001</v>
      </c>
      <c r="AS249" s="17">
        <v>0</v>
      </c>
      <c r="AT249" s="18">
        <f>SUM(Table2[[#This Row],[Mortgage Recording Tax Through FY17]:[Mortgage Recording Tax FY18 and After]])</f>
        <v>5.3094000000000001</v>
      </c>
      <c r="AU249" s="17">
        <v>0</v>
      </c>
      <c r="AV249" s="17">
        <v>0</v>
      </c>
      <c r="AW249" s="17">
        <v>0</v>
      </c>
      <c r="AX249" s="18">
        <f>SUM(Table2[[#This Row],[Pilot Savings Through FY17]:[Pilot Savings FY18 and After]])</f>
        <v>0</v>
      </c>
      <c r="AY249" s="17">
        <v>0</v>
      </c>
      <c r="AZ249" s="17">
        <v>5.3094000000000001</v>
      </c>
      <c r="BA249" s="17">
        <v>0</v>
      </c>
      <c r="BB249" s="18">
        <f>SUM(Table2[[#This Row],[Mortgage Recording Tax Exemption Through FY17]:[Mortgage Recording Tax Exemption FY18 and After]])</f>
        <v>5.3094000000000001</v>
      </c>
      <c r="BC249" s="17">
        <v>7.9908000000000001</v>
      </c>
      <c r="BD249" s="17">
        <v>66.303299999999993</v>
      </c>
      <c r="BE249" s="17">
        <v>16.622599999999998</v>
      </c>
      <c r="BF249" s="18">
        <f>SUM(Table2[[#This Row],[Indirect and Induced Land Through FY17]:[Indirect and Induced Land FY18 and After]])</f>
        <v>82.925899999999984</v>
      </c>
      <c r="BG249" s="17">
        <v>14.8401</v>
      </c>
      <c r="BH249" s="17">
        <v>123.13460000000001</v>
      </c>
      <c r="BI249" s="17">
        <v>30.8704</v>
      </c>
      <c r="BJ249" s="18">
        <f>SUM(Table2[[#This Row],[Indirect and Induced Building Through FY17]:[Indirect and Induced Building FY18 and After]])</f>
        <v>154.005</v>
      </c>
      <c r="BK249" s="17">
        <v>22.8309</v>
      </c>
      <c r="BL249" s="17">
        <v>189.43790000000001</v>
      </c>
      <c r="BM249" s="17">
        <v>47.493000000000002</v>
      </c>
      <c r="BN249" s="18">
        <f>SUM(Table2[[#This Row],[TOTAL Real Property Related Taxes Through FY17]:[TOTAL Real Property Related Taxes FY18 and After]])</f>
        <v>236.93090000000001</v>
      </c>
      <c r="BO249" s="17">
        <v>23.7486</v>
      </c>
      <c r="BP249" s="17">
        <v>225.25839999999999</v>
      </c>
      <c r="BQ249" s="17">
        <v>49.401899999999998</v>
      </c>
      <c r="BR249" s="18">
        <f>SUM(Table2[[#This Row],[Company Direct Through FY17]:[Company Direct FY18 and After]])</f>
        <v>274.66030000000001</v>
      </c>
      <c r="BS249" s="17">
        <v>0</v>
      </c>
      <c r="BT249" s="17">
        <v>0</v>
      </c>
      <c r="BU249" s="17">
        <v>0</v>
      </c>
      <c r="BV249" s="18">
        <f>SUM(Table2[[#This Row],[Sales Tax Exemption Through FY17]:[Sales Tax Exemption FY18 and After]])</f>
        <v>0</v>
      </c>
      <c r="BW249" s="17">
        <v>0</v>
      </c>
      <c r="BX249" s="17">
        <v>0</v>
      </c>
      <c r="BY249" s="17">
        <v>0</v>
      </c>
      <c r="BZ249" s="17">
        <f>SUM(Table2[[#This Row],[Energy Tax Savings Through FY17]:[Energy Tax Savings FY18 and After]])</f>
        <v>0</v>
      </c>
      <c r="CA249" s="17">
        <v>0</v>
      </c>
      <c r="CB249" s="17">
        <v>3.5506000000000002</v>
      </c>
      <c r="CC249" s="17">
        <v>0</v>
      </c>
      <c r="CD249" s="18">
        <f>SUM(Table2[[#This Row],[Tax Exempt Bond Savings Through FY17]:[Tax Exempt Bond Savings FY18 and After]])</f>
        <v>3.5506000000000002</v>
      </c>
      <c r="CE249" s="17">
        <v>27.3537</v>
      </c>
      <c r="CF249" s="17">
        <v>272.19979999999998</v>
      </c>
      <c r="CG249" s="17">
        <v>56.901499999999999</v>
      </c>
      <c r="CH249" s="18">
        <f>SUM(Table2[[#This Row],[Indirect and Induced Through FY17]:[Indirect and Induced FY18 and After]])</f>
        <v>329.10129999999998</v>
      </c>
      <c r="CI249" s="17">
        <v>51.1023</v>
      </c>
      <c r="CJ249" s="17">
        <v>493.9076</v>
      </c>
      <c r="CK249" s="17">
        <v>106.3034</v>
      </c>
      <c r="CL249" s="18">
        <f>SUM(Table2[[#This Row],[TOTAL Income Consumption Use Taxes Through FY17]:[TOTAL Income Consumption Use Taxes FY18 and After]])</f>
        <v>600.21100000000001</v>
      </c>
      <c r="CM249" s="17">
        <v>0</v>
      </c>
      <c r="CN249" s="17">
        <v>8.86</v>
      </c>
      <c r="CO249" s="17">
        <v>0</v>
      </c>
      <c r="CP249" s="18">
        <f>SUM(Table2[[#This Row],[Assistance Provided Through FY17]:[Assistance Provided FY18 and After]])</f>
        <v>8.86</v>
      </c>
      <c r="CQ249" s="17">
        <v>0</v>
      </c>
      <c r="CR249" s="17">
        <v>0</v>
      </c>
      <c r="CS249" s="17">
        <v>0</v>
      </c>
      <c r="CT249" s="18">
        <f>SUM(Table2[[#This Row],[Recapture Cancellation Reduction Amount Through FY17]:[Recapture Cancellation Reduction Amount FY18 and After]])</f>
        <v>0</v>
      </c>
      <c r="CU249" s="17">
        <v>0</v>
      </c>
      <c r="CV249" s="17">
        <v>0</v>
      </c>
      <c r="CW249" s="17">
        <v>0</v>
      </c>
      <c r="CX249" s="18">
        <f>SUM(Table2[[#This Row],[Penalty Paid Through FY17]:[Penalty Paid FY18 and After]])</f>
        <v>0</v>
      </c>
      <c r="CY249" s="17">
        <v>0</v>
      </c>
      <c r="CZ249" s="17">
        <v>8.86</v>
      </c>
      <c r="DA249" s="17">
        <v>0</v>
      </c>
      <c r="DB249" s="18">
        <f>SUM(Table2[[#This Row],[TOTAL Assistance Net of Recapture Penalties Through FY17]:[TOTAL Assistance Net of Recapture Penalties FY18 and After]])</f>
        <v>8.86</v>
      </c>
      <c r="DC249" s="17">
        <v>23.7486</v>
      </c>
      <c r="DD249" s="17">
        <v>230.56780000000001</v>
      </c>
      <c r="DE249" s="17">
        <v>49.401899999999998</v>
      </c>
      <c r="DF249" s="18">
        <f>SUM(Table2[[#This Row],[Company Direct Tax Revenue Before Assistance Through FY17]:[Company Direct Tax Revenue Before Assistance FY18 and After]])</f>
        <v>279.96969999999999</v>
      </c>
      <c r="DG249" s="17">
        <v>50.184600000000003</v>
      </c>
      <c r="DH249" s="17">
        <v>461.6377</v>
      </c>
      <c r="DI249" s="17">
        <v>104.39449999999999</v>
      </c>
      <c r="DJ249" s="18">
        <f>SUM(Table2[[#This Row],[Indirect and Induced Tax Revenues Through FY17]:[Indirect and Induced Tax Revenues FY18 and After]])</f>
        <v>566.03219999999999</v>
      </c>
      <c r="DK249" s="17">
        <v>73.933199999999999</v>
      </c>
      <c r="DL249" s="17">
        <v>692.20550000000003</v>
      </c>
      <c r="DM249" s="17">
        <v>153.79640000000001</v>
      </c>
      <c r="DN249" s="17">
        <f>SUM(Table2[[#This Row],[TOTAL Tax Revenues Before Assistance Through FY17]:[TOTAL Tax Revenues Before Assistance FY18 and After]])</f>
        <v>846.00189999999998</v>
      </c>
      <c r="DO249" s="17">
        <v>73.933199999999999</v>
      </c>
      <c r="DP249" s="17">
        <v>683.34550000000002</v>
      </c>
      <c r="DQ249" s="17">
        <v>153.79640000000001</v>
      </c>
      <c r="DR249" s="20">
        <f>SUM(Table2[[#This Row],[TOTAL Tax Revenues Net of Assistance Recapture and Penalty Through FY17]:[TOTAL Tax Revenues Net of Assistance Recapture and Penalty FY18 and After]])</f>
        <v>837.14190000000008</v>
      </c>
      <c r="DS249" s="20">
        <v>0</v>
      </c>
      <c r="DT249" s="20">
        <v>0</v>
      </c>
      <c r="DU249" s="20">
        <v>0</v>
      </c>
      <c r="DV249" s="20">
        <v>0</v>
      </c>
      <c r="DW249" s="15">
        <v>0</v>
      </c>
      <c r="DX249" s="15">
        <v>0</v>
      </c>
      <c r="DY249" s="15">
        <v>0</v>
      </c>
      <c r="DZ249" s="15">
        <v>15</v>
      </c>
      <c r="EA249" s="15">
        <v>0</v>
      </c>
      <c r="EB249" s="15">
        <v>0</v>
      </c>
      <c r="EC249" s="15">
        <v>0</v>
      </c>
      <c r="ED249" s="15">
        <v>15</v>
      </c>
      <c r="EE249" s="15">
        <v>0</v>
      </c>
      <c r="EF249" s="15">
        <v>0</v>
      </c>
      <c r="EG249" s="15">
        <v>0</v>
      </c>
      <c r="EH249" s="15">
        <v>100</v>
      </c>
      <c r="EI249" s="15">
        <f>SUM(Table2[[#This Row],[Total Industrial Employees FY17]:[Total Other Employees FY17]])</f>
        <v>15</v>
      </c>
      <c r="EJ249" s="15">
        <f>SUM(Table2[[#This Row],[Number of Industrial Employees Earning More than Living Wage FY17]:[Number of Other Employees Earning More than Living Wage FY17]])</f>
        <v>15</v>
      </c>
      <c r="EK249" s="15">
        <v>100</v>
      </c>
    </row>
    <row r="250" spans="1:141" x14ac:dyDescent="0.2">
      <c r="A250" s="6">
        <v>92547</v>
      </c>
      <c r="B250" s="6" t="s">
        <v>1676</v>
      </c>
      <c r="C250" s="7" t="s">
        <v>1724</v>
      </c>
      <c r="D250" s="7" t="s">
        <v>9</v>
      </c>
      <c r="E250" s="33">
        <v>46</v>
      </c>
      <c r="F250" s="8" t="s">
        <v>1970</v>
      </c>
      <c r="G250" s="41" t="s">
        <v>1874</v>
      </c>
      <c r="H250" s="35">
        <v>2900</v>
      </c>
      <c r="I250" s="35">
        <v>2136</v>
      </c>
      <c r="J250" s="39" t="s">
        <v>3374</v>
      </c>
      <c r="K250" s="11" t="s">
        <v>2501</v>
      </c>
      <c r="L250" s="13" t="s">
        <v>2554</v>
      </c>
      <c r="M250" s="13" t="s">
        <v>2555</v>
      </c>
      <c r="N250" s="23">
        <v>607000</v>
      </c>
      <c r="O250" s="6" t="s">
        <v>2518</v>
      </c>
      <c r="P250" s="15">
        <v>0</v>
      </c>
      <c r="Q250" s="15">
        <v>0</v>
      </c>
      <c r="R250" s="15">
        <v>0</v>
      </c>
      <c r="S250" s="15">
        <v>0</v>
      </c>
      <c r="T250" s="15">
        <v>0</v>
      </c>
      <c r="U250" s="15">
        <v>0</v>
      </c>
      <c r="V250" s="15">
        <v>8</v>
      </c>
      <c r="W250" s="15">
        <v>0</v>
      </c>
      <c r="X250" s="15">
        <v>0</v>
      </c>
      <c r="Y250" s="15">
        <v>10</v>
      </c>
      <c r="Z250" s="15">
        <v>0</v>
      </c>
      <c r="AA250" s="15">
        <v>0</v>
      </c>
      <c r="AB250" s="15">
        <v>0</v>
      </c>
      <c r="AC250" s="15">
        <v>0</v>
      </c>
      <c r="AD250" s="15">
        <v>0</v>
      </c>
      <c r="AE250" s="15">
        <v>0</v>
      </c>
      <c r="AF250" s="15">
        <v>0</v>
      </c>
      <c r="AG250" s="15"/>
      <c r="AH250" s="15"/>
      <c r="AI250" s="17">
        <v>0</v>
      </c>
      <c r="AJ250" s="17">
        <v>0</v>
      </c>
      <c r="AK250" s="17">
        <v>0</v>
      </c>
      <c r="AL250" s="17">
        <f>SUM(Table2[[#This Row],[Company Direct Land Through FY17]:[Company Direct Land FY18 and After]])</f>
        <v>0</v>
      </c>
      <c r="AM250" s="17">
        <v>0</v>
      </c>
      <c r="AN250" s="17">
        <v>0</v>
      </c>
      <c r="AO250" s="17">
        <v>0</v>
      </c>
      <c r="AP250" s="18">
        <f>SUM(Table2[[#This Row],[Company Direct Building Through FY17]:[Company Direct Building FY18 and After]])</f>
        <v>0</v>
      </c>
      <c r="AQ250" s="17">
        <v>0</v>
      </c>
      <c r="AR250" s="17">
        <v>183.18729999999999</v>
      </c>
      <c r="AS250" s="17">
        <v>0</v>
      </c>
      <c r="AT250" s="18">
        <f>SUM(Table2[[#This Row],[Mortgage Recording Tax Through FY17]:[Mortgage Recording Tax FY18 and After]])</f>
        <v>183.18729999999999</v>
      </c>
      <c r="AU250" s="17">
        <v>0</v>
      </c>
      <c r="AV250" s="17">
        <v>0</v>
      </c>
      <c r="AW250" s="17">
        <v>0</v>
      </c>
      <c r="AX250" s="18">
        <f>SUM(Table2[[#This Row],[Pilot Savings Through FY17]:[Pilot Savings FY18 and After]])</f>
        <v>0</v>
      </c>
      <c r="AY250" s="17">
        <v>0</v>
      </c>
      <c r="AZ250" s="17">
        <v>183.18729999999999</v>
      </c>
      <c r="BA250" s="17">
        <v>0</v>
      </c>
      <c r="BB250" s="18">
        <f>SUM(Table2[[#This Row],[Mortgage Recording Tax Exemption Through FY17]:[Mortgage Recording Tax Exemption FY18 and After]])</f>
        <v>183.18729999999999</v>
      </c>
      <c r="BC250" s="17">
        <v>3.7837999999999998</v>
      </c>
      <c r="BD250" s="17">
        <v>34.478099999999998</v>
      </c>
      <c r="BE250" s="17">
        <v>1.101</v>
      </c>
      <c r="BF250" s="18">
        <f>SUM(Table2[[#This Row],[Indirect and Induced Land Through FY17]:[Indirect and Induced Land FY18 and After]])</f>
        <v>35.579099999999997</v>
      </c>
      <c r="BG250" s="17">
        <v>7.0270000000000001</v>
      </c>
      <c r="BH250" s="17">
        <v>64.030500000000004</v>
      </c>
      <c r="BI250" s="17">
        <v>2.0446</v>
      </c>
      <c r="BJ250" s="18">
        <f>SUM(Table2[[#This Row],[Indirect and Induced Building Through FY17]:[Indirect and Induced Building FY18 and After]])</f>
        <v>66.075100000000006</v>
      </c>
      <c r="BK250" s="17">
        <v>10.8108</v>
      </c>
      <c r="BL250" s="17">
        <v>98.508600000000001</v>
      </c>
      <c r="BM250" s="17">
        <v>3.1456</v>
      </c>
      <c r="BN250" s="18">
        <f>SUM(Table2[[#This Row],[TOTAL Real Property Related Taxes Through FY17]:[TOTAL Real Property Related Taxes FY18 and After]])</f>
        <v>101.6542</v>
      </c>
      <c r="BO250" s="17">
        <v>11.001099999999999</v>
      </c>
      <c r="BP250" s="17">
        <v>112.6315</v>
      </c>
      <c r="BQ250" s="17">
        <v>3.2010000000000001</v>
      </c>
      <c r="BR250" s="18">
        <f>SUM(Table2[[#This Row],[Company Direct Through FY17]:[Company Direct FY18 and After]])</f>
        <v>115.8325</v>
      </c>
      <c r="BS250" s="17">
        <v>0</v>
      </c>
      <c r="BT250" s="17">
        <v>0</v>
      </c>
      <c r="BU250" s="17">
        <v>0</v>
      </c>
      <c r="BV250" s="18">
        <f>SUM(Table2[[#This Row],[Sales Tax Exemption Through FY17]:[Sales Tax Exemption FY18 and After]])</f>
        <v>0</v>
      </c>
      <c r="BW250" s="17">
        <v>0</v>
      </c>
      <c r="BX250" s="17">
        <v>0</v>
      </c>
      <c r="BY250" s="17">
        <v>0</v>
      </c>
      <c r="BZ250" s="17">
        <f>SUM(Table2[[#This Row],[Energy Tax Savings Through FY17]:[Energy Tax Savings FY18 and After]])</f>
        <v>0</v>
      </c>
      <c r="CA250" s="17">
        <v>0</v>
      </c>
      <c r="CB250" s="17">
        <v>3.3841000000000001</v>
      </c>
      <c r="CC250" s="17">
        <v>0</v>
      </c>
      <c r="CD250" s="18">
        <f>SUM(Table2[[#This Row],[Tax Exempt Bond Savings Through FY17]:[Tax Exempt Bond Savings FY18 and After]])</f>
        <v>3.3841000000000001</v>
      </c>
      <c r="CE250" s="17">
        <v>12.952400000000001</v>
      </c>
      <c r="CF250" s="17">
        <v>139.68629999999999</v>
      </c>
      <c r="CG250" s="17">
        <v>3.7686999999999999</v>
      </c>
      <c r="CH250" s="18">
        <f>SUM(Table2[[#This Row],[Indirect and Induced Through FY17]:[Indirect and Induced FY18 and After]])</f>
        <v>143.45499999999998</v>
      </c>
      <c r="CI250" s="17">
        <v>23.953499999999998</v>
      </c>
      <c r="CJ250" s="17">
        <v>248.93369999999999</v>
      </c>
      <c r="CK250" s="17">
        <v>6.9696999999999996</v>
      </c>
      <c r="CL250" s="18">
        <f>SUM(Table2[[#This Row],[TOTAL Income Consumption Use Taxes Through FY17]:[TOTAL Income Consumption Use Taxes FY18 and After]])</f>
        <v>255.90339999999998</v>
      </c>
      <c r="CM250" s="17">
        <v>0</v>
      </c>
      <c r="CN250" s="17">
        <v>186.57140000000001</v>
      </c>
      <c r="CO250" s="17">
        <v>0</v>
      </c>
      <c r="CP250" s="18">
        <f>SUM(Table2[[#This Row],[Assistance Provided Through FY17]:[Assistance Provided FY18 and After]])</f>
        <v>186.57140000000001</v>
      </c>
      <c r="CQ250" s="17">
        <v>0</v>
      </c>
      <c r="CR250" s="17">
        <v>0</v>
      </c>
      <c r="CS250" s="17">
        <v>0</v>
      </c>
      <c r="CT250" s="18">
        <f>SUM(Table2[[#This Row],[Recapture Cancellation Reduction Amount Through FY17]:[Recapture Cancellation Reduction Amount FY18 and After]])</f>
        <v>0</v>
      </c>
      <c r="CU250" s="17">
        <v>0</v>
      </c>
      <c r="CV250" s="17">
        <v>0</v>
      </c>
      <c r="CW250" s="17">
        <v>0</v>
      </c>
      <c r="CX250" s="18">
        <f>SUM(Table2[[#This Row],[Penalty Paid Through FY17]:[Penalty Paid FY18 and After]])</f>
        <v>0</v>
      </c>
      <c r="CY250" s="17">
        <v>0</v>
      </c>
      <c r="CZ250" s="17">
        <v>186.57140000000001</v>
      </c>
      <c r="DA250" s="17">
        <v>0</v>
      </c>
      <c r="DB250" s="18">
        <f>SUM(Table2[[#This Row],[TOTAL Assistance Net of Recapture Penalties Through FY17]:[TOTAL Assistance Net of Recapture Penalties FY18 and After]])</f>
        <v>186.57140000000001</v>
      </c>
      <c r="DC250" s="17">
        <v>11.001099999999999</v>
      </c>
      <c r="DD250" s="17">
        <v>295.81880000000001</v>
      </c>
      <c r="DE250" s="17">
        <v>3.2010000000000001</v>
      </c>
      <c r="DF250" s="18">
        <f>SUM(Table2[[#This Row],[Company Direct Tax Revenue Before Assistance Through FY17]:[Company Direct Tax Revenue Before Assistance FY18 and After]])</f>
        <v>299.01980000000003</v>
      </c>
      <c r="DG250" s="17">
        <v>23.763200000000001</v>
      </c>
      <c r="DH250" s="17">
        <v>238.19489999999999</v>
      </c>
      <c r="DI250" s="17">
        <v>6.9142999999999999</v>
      </c>
      <c r="DJ250" s="18">
        <f>SUM(Table2[[#This Row],[Indirect and Induced Tax Revenues Through FY17]:[Indirect and Induced Tax Revenues FY18 and After]])</f>
        <v>245.10919999999999</v>
      </c>
      <c r="DK250" s="17">
        <v>34.764299999999999</v>
      </c>
      <c r="DL250" s="17">
        <v>534.01369999999997</v>
      </c>
      <c r="DM250" s="17">
        <v>10.1153</v>
      </c>
      <c r="DN250" s="17">
        <f>SUM(Table2[[#This Row],[TOTAL Tax Revenues Before Assistance Through FY17]:[TOTAL Tax Revenues Before Assistance FY18 and After]])</f>
        <v>544.12900000000002</v>
      </c>
      <c r="DO250" s="17">
        <v>34.764299999999999</v>
      </c>
      <c r="DP250" s="17">
        <v>347.44229999999999</v>
      </c>
      <c r="DQ250" s="17">
        <v>10.1153</v>
      </c>
      <c r="DR250" s="20">
        <f>SUM(Table2[[#This Row],[TOTAL Tax Revenues Net of Assistance Recapture and Penalty Through FY17]:[TOTAL Tax Revenues Net of Assistance Recapture and Penalty FY18 and After]])</f>
        <v>357.55759999999998</v>
      </c>
      <c r="DS250" s="20">
        <v>0</v>
      </c>
      <c r="DT250" s="20">
        <v>0</v>
      </c>
      <c r="DU250" s="20">
        <v>0</v>
      </c>
      <c r="DV250" s="20">
        <v>0</v>
      </c>
      <c r="DW250" s="15">
        <v>0</v>
      </c>
      <c r="DX250" s="15">
        <v>0</v>
      </c>
      <c r="DY250" s="15">
        <v>0</v>
      </c>
      <c r="DZ250" s="15">
        <v>0</v>
      </c>
      <c r="EA250" s="15">
        <v>0</v>
      </c>
      <c r="EB250" s="15">
        <v>0</v>
      </c>
      <c r="EC250" s="15">
        <v>0</v>
      </c>
      <c r="ED250" s="15">
        <v>0</v>
      </c>
      <c r="EE250" s="15">
        <v>0</v>
      </c>
      <c r="EF250" s="15">
        <v>0</v>
      </c>
      <c r="EG250" s="15">
        <v>0</v>
      </c>
      <c r="EH250" s="15">
        <v>0</v>
      </c>
      <c r="EI250" s="15">
        <v>0</v>
      </c>
      <c r="EJ250" s="15">
        <v>0</v>
      </c>
      <c r="EK250" s="15">
        <v>0</v>
      </c>
    </row>
    <row r="251" spans="1:141" x14ac:dyDescent="0.2">
      <c r="A251" s="6">
        <v>93890</v>
      </c>
      <c r="B251" s="6" t="s">
        <v>701</v>
      </c>
      <c r="C251" s="7" t="s">
        <v>702</v>
      </c>
      <c r="D251" s="7" t="s">
        <v>19</v>
      </c>
      <c r="E251" s="33">
        <v>4</v>
      </c>
      <c r="F251" s="8" t="s">
        <v>2290</v>
      </c>
      <c r="G251" s="41" t="s">
        <v>1934</v>
      </c>
      <c r="H251" s="35">
        <v>14201</v>
      </c>
      <c r="I251" s="35">
        <v>37819</v>
      </c>
      <c r="J251" s="39" t="s">
        <v>3204</v>
      </c>
      <c r="K251" s="11" t="s">
        <v>2895</v>
      </c>
      <c r="L251" s="13" t="s">
        <v>2916</v>
      </c>
      <c r="M251" s="13" t="s">
        <v>2922</v>
      </c>
      <c r="N251" s="23">
        <v>23620000</v>
      </c>
      <c r="O251" s="6" t="s">
        <v>2503</v>
      </c>
      <c r="P251" s="15">
        <v>12</v>
      </c>
      <c r="Q251" s="15">
        <v>23</v>
      </c>
      <c r="R251" s="15">
        <v>124</v>
      </c>
      <c r="S251" s="15">
        <v>2</v>
      </c>
      <c r="T251" s="15">
        <v>0</v>
      </c>
      <c r="U251" s="15">
        <v>161</v>
      </c>
      <c r="V251" s="15">
        <v>143</v>
      </c>
      <c r="W251" s="15">
        <v>0</v>
      </c>
      <c r="X251" s="15">
        <v>0</v>
      </c>
      <c r="Y251" s="15">
        <v>119</v>
      </c>
      <c r="Z251" s="15">
        <v>0</v>
      </c>
      <c r="AA251" s="15">
        <v>83</v>
      </c>
      <c r="AB251" s="15">
        <v>0</v>
      </c>
      <c r="AC251" s="15">
        <v>0</v>
      </c>
      <c r="AD251" s="15">
        <v>0</v>
      </c>
      <c r="AE251" s="15">
        <v>0</v>
      </c>
      <c r="AF251" s="15">
        <v>83</v>
      </c>
      <c r="AG251" s="15" t="s">
        <v>1860</v>
      </c>
      <c r="AH251" s="15" t="s">
        <v>1861</v>
      </c>
      <c r="AI251" s="17">
        <v>0</v>
      </c>
      <c r="AJ251" s="17">
        <v>0</v>
      </c>
      <c r="AK251" s="17">
        <v>0</v>
      </c>
      <c r="AL251" s="17">
        <f>SUM(Table2[[#This Row],[Company Direct Land Through FY17]:[Company Direct Land FY18 and After]])</f>
        <v>0</v>
      </c>
      <c r="AM251" s="17">
        <v>0</v>
      </c>
      <c r="AN251" s="17">
        <v>0</v>
      </c>
      <c r="AO251" s="17">
        <v>0</v>
      </c>
      <c r="AP251" s="18">
        <f>SUM(Table2[[#This Row],[Company Direct Building Through FY17]:[Company Direct Building FY18 and After]])</f>
        <v>0</v>
      </c>
      <c r="AQ251" s="17">
        <v>0</v>
      </c>
      <c r="AR251" s="17">
        <v>0</v>
      </c>
      <c r="AS251" s="17">
        <v>0</v>
      </c>
      <c r="AT251" s="18">
        <f>SUM(Table2[[#This Row],[Mortgage Recording Tax Through FY17]:[Mortgage Recording Tax FY18 and After]])</f>
        <v>0</v>
      </c>
      <c r="AU251" s="17">
        <v>0</v>
      </c>
      <c r="AV251" s="17">
        <v>0</v>
      </c>
      <c r="AW251" s="17">
        <v>0</v>
      </c>
      <c r="AX251" s="18">
        <f>SUM(Table2[[#This Row],[Pilot Savings Through FY17]:[Pilot Savings FY18 and After]])</f>
        <v>0</v>
      </c>
      <c r="AY251" s="17">
        <v>0</v>
      </c>
      <c r="AZ251" s="17">
        <v>0</v>
      </c>
      <c r="BA251" s="17">
        <v>0</v>
      </c>
      <c r="BB251" s="18">
        <f>SUM(Table2[[#This Row],[Mortgage Recording Tax Exemption Through FY17]:[Mortgage Recording Tax Exemption FY18 and After]])</f>
        <v>0</v>
      </c>
      <c r="BC251" s="17">
        <v>95.219399999999993</v>
      </c>
      <c r="BD251" s="17">
        <v>413.44290000000001</v>
      </c>
      <c r="BE251" s="17">
        <v>1389.9653000000001</v>
      </c>
      <c r="BF251" s="18">
        <f>SUM(Table2[[#This Row],[Indirect and Induced Land Through FY17]:[Indirect and Induced Land FY18 and After]])</f>
        <v>1803.4082000000001</v>
      </c>
      <c r="BG251" s="17">
        <v>176.83600000000001</v>
      </c>
      <c r="BH251" s="17">
        <v>767.82240000000002</v>
      </c>
      <c r="BI251" s="17">
        <v>2581.3654000000001</v>
      </c>
      <c r="BJ251" s="18">
        <f>SUM(Table2[[#This Row],[Indirect and Induced Building Through FY17]:[Indirect and Induced Building FY18 and After]])</f>
        <v>3349.1878000000002</v>
      </c>
      <c r="BK251" s="17">
        <v>272.05540000000002</v>
      </c>
      <c r="BL251" s="17">
        <v>1181.2653</v>
      </c>
      <c r="BM251" s="17">
        <v>3971.3307</v>
      </c>
      <c r="BN251" s="18">
        <f>SUM(Table2[[#This Row],[TOTAL Real Property Related Taxes Through FY17]:[TOTAL Real Property Related Taxes FY18 and After]])</f>
        <v>5152.5959999999995</v>
      </c>
      <c r="BO251" s="17">
        <v>236.58359999999999</v>
      </c>
      <c r="BP251" s="17">
        <v>1010.5373</v>
      </c>
      <c r="BQ251" s="17">
        <v>3453.5306999999998</v>
      </c>
      <c r="BR251" s="18">
        <f>SUM(Table2[[#This Row],[Company Direct Through FY17]:[Company Direct FY18 and After]])</f>
        <v>4464.0679999999993</v>
      </c>
      <c r="BS251" s="17">
        <v>0</v>
      </c>
      <c r="BT251" s="17">
        <v>0</v>
      </c>
      <c r="BU251" s="17">
        <v>0</v>
      </c>
      <c r="BV251" s="18">
        <f>SUM(Table2[[#This Row],[Sales Tax Exemption Through FY17]:[Sales Tax Exemption FY18 and After]])</f>
        <v>0</v>
      </c>
      <c r="BW251" s="17">
        <v>0</v>
      </c>
      <c r="BX251" s="17">
        <v>0</v>
      </c>
      <c r="BY251" s="17">
        <v>0</v>
      </c>
      <c r="BZ251" s="17">
        <f>SUM(Table2[[#This Row],[Energy Tax Savings Through FY17]:[Energy Tax Savings FY18 and After]])</f>
        <v>0</v>
      </c>
      <c r="CA251" s="17">
        <v>13.11</v>
      </c>
      <c r="CB251" s="17">
        <v>51.723700000000001</v>
      </c>
      <c r="CC251" s="17">
        <v>130.5617</v>
      </c>
      <c r="CD251" s="18">
        <f>SUM(Table2[[#This Row],[Tax Exempt Bond Savings Through FY17]:[Tax Exempt Bond Savings FY18 and After]])</f>
        <v>182.28540000000001</v>
      </c>
      <c r="CE251" s="17">
        <v>272.48390000000001</v>
      </c>
      <c r="CF251" s="17">
        <v>1193.422</v>
      </c>
      <c r="CG251" s="17">
        <v>3977.5853999999999</v>
      </c>
      <c r="CH251" s="18">
        <f>SUM(Table2[[#This Row],[Indirect and Induced Through FY17]:[Indirect and Induced FY18 and After]])</f>
        <v>5171.0074000000004</v>
      </c>
      <c r="CI251" s="17">
        <v>495.95749999999998</v>
      </c>
      <c r="CJ251" s="17">
        <v>2152.2356</v>
      </c>
      <c r="CK251" s="17">
        <v>7300.5544</v>
      </c>
      <c r="CL251" s="18">
        <f>SUM(Table2[[#This Row],[TOTAL Income Consumption Use Taxes Through FY17]:[TOTAL Income Consumption Use Taxes FY18 and After]])</f>
        <v>9452.7900000000009</v>
      </c>
      <c r="CM251" s="17">
        <v>13.11</v>
      </c>
      <c r="CN251" s="17">
        <v>51.723700000000001</v>
      </c>
      <c r="CO251" s="17">
        <v>130.5617</v>
      </c>
      <c r="CP251" s="18">
        <f>SUM(Table2[[#This Row],[Assistance Provided Through FY17]:[Assistance Provided FY18 and After]])</f>
        <v>182.28540000000001</v>
      </c>
      <c r="CQ251" s="17">
        <v>0</v>
      </c>
      <c r="CR251" s="17">
        <v>0</v>
      </c>
      <c r="CS251" s="17">
        <v>0</v>
      </c>
      <c r="CT251" s="18">
        <f>SUM(Table2[[#This Row],[Recapture Cancellation Reduction Amount Through FY17]:[Recapture Cancellation Reduction Amount FY18 and After]])</f>
        <v>0</v>
      </c>
      <c r="CU251" s="17">
        <v>0</v>
      </c>
      <c r="CV251" s="17">
        <v>0</v>
      </c>
      <c r="CW251" s="17">
        <v>0</v>
      </c>
      <c r="CX251" s="18">
        <f>SUM(Table2[[#This Row],[Penalty Paid Through FY17]:[Penalty Paid FY18 and After]])</f>
        <v>0</v>
      </c>
      <c r="CY251" s="17">
        <v>13.11</v>
      </c>
      <c r="CZ251" s="17">
        <v>51.723700000000001</v>
      </c>
      <c r="DA251" s="17">
        <v>130.5617</v>
      </c>
      <c r="DB251" s="18">
        <f>SUM(Table2[[#This Row],[TOTAL Assistance Net of Recapture Penalties Through FY17]:[TOTAL Assistance Net of Recapture Penalties FY18 and After]])</f>
        <v>182.28540000000001</v>
      </c>
      <c r="DC251" s="17">
        <v>236.58359999999999</v>
      </c>
      <c r="DD251" s="17">
        <v>1010.5373</v>
      </c>
      <c r="DE251" s="17">
        <v>3453.5306999999998</v>
      </c>
      <c r="DF251" s="18">
        <f>SUM(Table2[[#This Row],[Company Direct Tax Revenue Before Assistance Through FY17]:[Company Direct Tax Revenue Before Assistance FY18 and After]])</f>
        <v>4464.0679999999993</v>
      </c>
      <c r="DG251" s="17">
        <v>544.53930000000003</v>
      </c>
      <c r="DH251" s="17">
        <v>2374.6873000000001</v>
      </c>
      <c r="DI251" s="17">
        <v>7948.9161000000004</v>
      </c>
      <c r="DJ251" s="18">
        <f>SUM(Table2[[#This Row],[Indirect and Induced Tax Revenues Through FY17]:[Indirect and Induced Tax Revenues FY18 and After]])</f>
        <v>10323.6034</v>
      </c>
      <c r="DK251" s="17">
        <v>781.12289999999996</v>
      </c>
      <c r="DL251" s="17">
        <v>3385.2246</v>
      </c>
      <c r="DM251" s="17">
        <v>11402.4468</v>
      </c>
      <c r="DN251" s="17">
        <f>SUM(Table2[[#This Row],[TOTAL Tax Revenues Before Assistance Through FY17]:[TOTAL Tax Revenues Before Assistance FY18 and After]])</f>
        <v>14787.671399999999</v>
      </c>
      <c r="DO251" s="17">
        <v>768.01289999999995</v>
      </c>
      <c r="DP251" s="17">
        <v>3333.5009</v>
      </c>
      <c r="DQ251" s="17">
        <v>11271.8851</v>
      </c>
      <c r="DR251" s="20">
        <f>SUM(Table2[[#This Row],[TOTAL Tax Revenues Net of Assistance Recapture and Penalty Through FY17]:[TOTAL Tax Revenues Net of Assistance Recapture and Penalty FY18 and After]])</f>
        <v>14605.385999999999</v>
      </c>
      <c r="DS251" s="20">
        <v>0</v>
      </c>
      <c r="DT251" s="20">
        <v>0</v>
      </c>
      <c r="DU251" s="20">
        <v>0</v>
      </c>
      <c r="DV251" s="20">
        <v>0</v>
      </c>
      <c r="DW251" s="15">
        <v>0</v>
      </c>
      <c r="DX251" s="15">
        <v>0</v>
      </c>
      <c r="DY251" s="15">
        <v>0</v>
      </c>
      <c r="DZ251" s="15">
        <v>161</v>
      </c>
      <c r="EA251" s="15">
        <v>0</v>
      </c>
      <c r="EB251" s="15">
        <v>0</v>
      </c>
      <c r="EC251" s="15">
        <v>0</v>
      </c>
      <c r="ED251" s="15">
        <v>161</v>
      </c>
      <c r="EE251" s="15">
        <v>0</v>
      </c>
      <c r="EF251" s="15">
        <v>0</v>
      </c>
      <c r="EG251" s="15">
        <v>0</v>
      </c>
      <c r="EH251" s="15">
        <v>100</v>
      </c>
      <c r="EI251" s="15">
        <f>SUM(Table2[[#This Row],[Total Industrial Employees FY17]:[Total Other Employees FY17]])</f>
        <v>161</v>
      </c>
      <c r="EJ251" s="15">
        <f>SUM(Table2[[#This Row],[Number of Industrial Employees Earning More than Living Wage FY17]:[Number of Other Employees Earning More than Living Wage FY17]])</f>
        <v>161</v>
      </c>
      <c r="EK251" s="15">
        <v>100</v>
      </c>
    </row>
    <row r="252" spans="1:141" x14ac:dyDescent="0.2">
      <c r="A252" s="6">
        <v>92991</v>
      </c>
      <c r="B252" s="6" t="s">
        <v>369</v>
      </c>
      <c r="C252" s="7" t="s">
        <v>370</v>
      </c>
      <c r="D252" s="7" t="s">
        <v>6</v>
      </c>
      <c r="E252" s="33">
        <v>8</v>
      </c>
      <c r="F252" s="8" t="s">
        <v>2108</v>
      </c>
      <c r="G252" s="41" t="s">
        <v>1927</v>
      </c>
      <c r="H252" s="35">
        <v>40000</v>
      </c>
      <c r="I252" s="35">
        <v>63000</v>
      </c>
      <c r="J252" s="39" t="s">
        <v>3224</v>
      </c>
      <c r="K252" s="11" t="s">
        <v>2519</v>
      </c>
      <c r="L252" s="13" t="s">
        <v>2694</v>
      </c>
      <c r="M252" s="13" t="s">
        <v>2695</v>
      </c>
      <c r="N252" s="23">
        <v>6420000</v>
      </c>
      <c r="O252" s="6" t="s">
        <v>2518</v>
      </c>
      <c r="P252" s="15">
        <v>8</v>
      </c>
      <c r="Q252" s="15">
        <v>0</v>
      </c>
      <c r="R252" s="15">
        <v>62</v>
      </c>
      <c r="S252" s="15">
        <v>0</v>
      </c>
      <c r="T252" s="15">
        <v>0</v>
      </c>
      <c r="U252" s="15">
        <v>70</v>
      </c>
      <c r="V252" s="15">
        <v>66</v>
      </c>
      <c r="W252" s="15">
        <v>0</v>
      </c>
      <c r="X252" s="15">
        <v>0</v>
      </c>
      <c r="Y252" s="15">
        <v>117</v>
      </c>
      <c r="Z252" s="15">
        <v>5</v>
      </c>
      <c r="AA252" s="15">
        <v>76</v>
      </c>
      <c r="AB252" s="15">
        <v>0</v>
      </c>
      <c r="AC252" s="15">
        <v>0</v>
      </c>
      <c r="AD252" s="15">
        <v>0</v>
      </c>
      <c r="AE252" s="15">
        <v>0</v>
      </c>
      <c r="AF252" s="15">
        <v>76</v>
      </c>
      <c r="AG252" s="15" t="s">
        <v>1860</v>
      </c>
      <c r="AH252" s="15" t="s">
        <v>1861</v>
      </c>
      <c r="AI252" s="17">
        <v>0</v>
      </c>
      <c r="AJ252" s="17">
        <v>0</v>
      </c>
      <c r="AK252" s="17">
        <v>0</v>
      </c>
      <c r="AL252" s="17">
        <f>SUM(Table2[[#This Row],[Company Direct Land Through FY17]:[Company Direct Land FY18 and After]])</f>
        <v>0</v>
      </c>
      <c r="AM252" s="17">
        <v>0</v>
      </c>
      <c r="AN252" s="17">
        <v>0</v>
      </c>
      <c r="AO252" s="17">
        <v>0</v>
      </c>
      <c r="AP252" s="18">
        <f>SUM(Table2[[#This Row],[Company Direct Building Through FY17]:[Company Direct Building FY18 and After]])</f>
        <v>0</v>
      </c>
      <c r="AQ252" s="17">
        <v>0</v>
      </c>
      <c r="AR252" s="17">
        <v>114.68689999999999</v>
      </c>
      <c r="AS252" s="17">
        <v>0</v>
      </c>
      <c r="AT252" s="18">
        <f>SUM(Table2[[#This Row],[Mortgage Recording Tax Through FY17]:[Mortgage Recording Tax FY18 and After]])</f>
        <v>114.68689999999999</v>
      </c>
      <c r="AU252" s="17">
        <v>0</v>
      </c>
      <c r="AV252" s="17">
        <v>0</v>
      </c>
      <c r="AW252" s="17">
        <v>0</v>
      </c>
      <c r="AX252" s="18">
        <f>SUM(Table2[[#This Row],[Pilot Savings Through FY17]:[Pilot Savings FY18 and After]])</f>
        <v>0</v>
      </c>
      <c r="AY252" s="17">
        <v>0</v>
      </c>
      <c r="AZ252" s="17">
        <v>114.68689999999999</v>
      </c>
      <c r="BA252" s="17">
        <v>0</v>
      </c>
      <c r="BB252" s="18">
        <f>SUM(Table2[[#This Row],[Mortgage Recording Tax Exemption Through FY17]:[Mortgage Recording Tax Exemption FY18 and After]])</f>
        <v>114.68689999999999</v>
      </c>
      <c r="BC252" s="17">
        <v>38.766500000000001</v>
      </c>
      <c r="BD252" s="17">
        <v>424.79860000000002</v>
      </c>
      <c r="BE252" s="17">
        <v>15.204499999999999</v>
      </c>
      <c r="BF252" s="18">
        <f>SUM(Table2[[#This Row],[Indirect and Induced Land Through FY17]:[Indirect and Induced Land FY18 and After]])</f>
        <v>440.00310000000002</v>
      </c>
      <c r="BG252" s="17">
        <v>71.995000000000005</v>
      </c>
      <c r="BH252" s="17">
        <v>788.91229999999996</v>
      </c>
      <c r="BI252" s="17">
        <v>28.236999999999998</v>
      </c>
      <c r="BJ252" s="18">
        <f>SUM(Table2[[#This Row],[Indirect and Induced Building Through FY17]:[Indirect and Induced Building FY18 and After]])</f>
        <v>817.14929999999993</v>
      </c>
      <c r="BK252" s="17">
        <v>110.7615</v>
      </c>
      <c r="BL252" s="17">
        <v>1213.7109</v>
      </c>
      <c r="BM252" s="17">
        <v>43.441499999999998</v>
      </c>
      <c r="BN252" s="18">
        <f>SUM(Table2[[#This Row],[TOTAL Real Property Related Taxes Through FY17]:[TOTAL Real Property Related Taxes FY18 and After]])</f>
        <v>1257.1523999999999</v>
      </c>
      <c r="BO252" s="17">
        <v>109.9599</v>
      </c>
      <c r="BP252" s="17">
        <v>1310.8172</v>
      </c>
      <c r="BQ252" s="17">
        <v>43.127099999999999</v>
      </c>
      <c r="BR252" s="18">
        <f>SUM(Table2[[#This Row],[Company Direct Through FY17]:[Company Direct FY18 and After]])</f>
        <v>1353.9442999999999</v>
      </c>
      <c r="BS252" s="17">
        <v>0</v>
      </c>
      <c r="BT252" s="17">
        <v>0</v>
      </c>
      <c r="BU252" s="17">
        <v>0</v>
      </c>
      <c r="BV252" s="18">
        <f>SUM(Table2[[#This Row],[Sales Tax Exemption Through FY17]:[Sales Tax Exemption FY18 and After]])</f>
        <v>0</v>
      </c>
      <c r="BW252" s="17">
        <v>0</v>
      </c>
      <c r="BX252" s="17">
        <v>0</v>
      </c>
      <c r="BY252" s="17">
        <v>0</v>
      </c>
      <c r="BZ252" s="17">
        <f>SUM(Table2[[#This Row],[Energy Tax Savings Through FY17]:[Energy Tax Savings FY18 and After]])</f>
        <v>0</v>
      </c>
      <c r="CA252" s="17">
        <v>2.8639999999999999</v>
      </c>
      <c r="CB252" s="17">
        <v>34.044699999999999</v>
      </c>
      <c r="CC252" s="17">
        <v>1.0852999999999999</v>
      </c>
      <c r="CD252" s="18">
        <f>SUM(Table2[[#This Row],[Tax Exempt Bond Savings Through FY17]:[Tax Exempt Bond Savings FY18 and After]])</f>
        <v>35.129999999999995</v>
      </c>
      <c r="CE252" s="17">
        <v>122.3449</v>
      </c>
      <c r="CF252" s="17">
        <v>1517.2837999999999</v>
      </c>
      <c r="CG252" s="17">
        <v>47.9846</v>
      </c>
      <c r="CH252" s="18">
        <f>SUM(Table2[[#This Row],[Indirect and Induced Through FY17]:[Indirect and Induced FY18 and After]])</f>
        <v>1565.2683999999999</v>
      </c>
      <c r="CI252" s="17">
        <v>229.4408</v>
      </c>
      <c r="CJ252" s="17">
        <v>2794.0563000000002</v>
      </c>
      <c r="CK252" s="17">
        <v>90.026399999999995</v>
      </c>
      <c r="CL252" s="18">
        <f>SUM(Table2[[#This Row],[TOTAL Income Consumption Use Taxes Through FY17]:[TOTAL Income Consumption Use Taxes FY18 and After]])</f>
        <v>2884.0827000000004</v>
      </c>
      <c r="CM252" s="17">
        <v>2.8639999999999999</v>
      </c>
      <c r="CN252" s="17">
        <v>148.73159999999999</v>
      </c>
      <c r="CO252" s="17">
        <v>1.0852999999999999</v>
      </c>
      <c r="CP252" s="18">
        <f>SUM(Table2[[#This Row],[Assistance Provided Through FY17]:[Assistance Provided FY18 and After]])</f>
        <v>149.81689999999998</v>
      </c>
      <c r="CQ252" s="17">
        <v>0</v>
      </c>
      <c r="CR252" s="17">
        <v>0</v>
      </c>
      <c r="CS252" s="17">
        <v>0</v>
      </c>
      <c r="CT252" s="18">
        <f>SUM(Table2[[#This Row],[Recapture Cancellation Reduction Amount Through FY17]:[Recapture Cancellation Reduction Amount FY18 and After]])</f>
        <v>0</v>
      </c>
      <c r="CU252" s="17">
        <v>0</v>
      </c>
      <c r="CV252" s="17">
        <v>0</v>
      </c>
      <c r="CW252" s="17">
        <v>0</v>
      </c>
      <c r="CX252" s="18">
        <f>SUM(Table2[[#This Row],[Penalty Paid Through FY17]:[Penalty Paid FY18 and After]])</f>
        <v>0</v>
      </c>
      <c r="CY252" s="17">
        <v>2.8639999999999999</v>
      </c>
      <c r="CZ252" s="17">
        <v>148.73159999999999</v>
      </c>
      <c r="DA252" s="17">
        <v>1.0852999999999999</v>
      </c>
      <c r="DB252" s="18">
        <f>SUM(Table2[[#This Row],[TOTAL Assistance Net of Recapture Penalties Through FY17]:[TOTAL Assistance Net of Recapture Penalties FY18 and After]])</f>
        <v>149.81689999999998</v>
      </c>
      <c r="DC252" s="17">
        <v>109.9599</v>
      </c>
      <c r="DD252" s="17">
        <v>1425.5041000000001</v>
      </c>
      <c r="DE252" s="17">
        <v>43.127099999999999</v>
      </c>
      <c r="DF252" s="18">
        <f>SUM(Table2[[#This Row],[Company Direct Tax Revenue Before Assistance Through FY17]:[Company Direct Tax Revenue Before Assistance FY18 and After]])</f>
        <v>1468.6312</v>
      </c>
      <c r="DG252" s="17">
        <v>233.10640000000001</v>
      </c>
      <c r="DH252" s="17">
        <v>2730.9947000000002</v>
      </c>
      <c r="DI252" s="17">
        <v>91.426100000000005</v>
      </c>
      <c r="DJ252" s="18">
        <f>SUM(Table2[[#This Row],[Indirect and Induced Tax Revenues Through FY17]:[Indirect and Induced Tax Revenues FY18 and After]])</f>
        <v>2822.4208000000003</v>
      </c>
      <c r="DK252" s="17">
        <v>343.06630000000001</v>
      </c>
      <c r="DL252" s="17">
        <v>4156.4988000000003</v>
      </c>
      <c r="DM252" s="17">
        <v>134.5532</v>
      </c>
      <c r="DN252" s="17">
        <f>SUM(Table2[[#This Row],[TOTAL Tax Revenues Before Assistance Through FY17]:[TOTAL Tax Revenues Before Assistance FY18 and After]])</f>
        <v>4291.0520000000006</v>
      </c>
      <c r="DO252" s="17">
        <v>340.20229999999998</v>
      </c>
      <c r="DP252" s="17">
        <v>4007.7671999999998</v>
      </c>
      <c r="DQ252" s="17">
        <v>133.46789999999999</v>
      </c>
      <c r="DR252" s="20">
        <f>SUM(Table2[[#This Row],[TOTAL Tax Revenues Net of Assistance Recapture and Penalty Through FY17]:[TOTAL Tax Revenues Net of Assistance Recapture and Penalty FY18 and After]])</f>
        <v>4141.2350999999999</v>
      </c>
      <c r="DS252" s="20">
        <v>0</v>
      </c>
      <c r="DT252" s="20">
        <v>0</v>
      </c>
      <c r="DU252" s="20">
        <v>0</v>
      </c>
      <c r="DV252" s="20">
        <v>0</v>
      </c>
      <c r="DW252" s="15">
        <v>0</v>
      </c>
      <c r="DX252" s="15">
        <v>0</v>
      </c>
      <c r="DY252" s="15">
        <v>0</v>
      </c>
      <c r="DZ252" s="15">
        <v>0</v>
      </c>
      <c r="EA252" s="15">
        <v>0</v>
      </c>
      <c r="EB252" s="15">
        <v>0</v>
      </c>
      <c r="EC252" s="15">
        <v>0</v>
      </c>
      <c r="ED252" s="15">
        <v>0</v>
      </c>
      <c r="EE252" s="15">
        <v>0</v>
      </c>
      <c r="EF252" s="15">
        <v>0</v>
      </c>
      <c r="EG252" s="15">
        <v>0</v>
      </c>
      <c r="EH252" s="15">
        <v>0</v>
      </c>
      <c r="EI252" s="15">
        <f>SUM(Table2[[#This Row],[Total Industrial Employees FY17]:[Total Other Employees FY17]])</f>
        <v>0</v>
      </c>
      <c r="EJ252" s="15">
        <f>SUM(Table2[[#This Row],[Number of Industrial Employees Earning More than Living Wage FY17]:[Number of Other Employees Earning More than Living Wage FY17]])</f>
        <v>0</v>
      </c>
      <c r="EK252" s="15">
        <v>0</v>
      </c>
    </row>
    <row r="253" spans="1:141" x14ac:dyDescent="0.2">
      <c r="A253" s="6">
        <v>93381</v>
      </c>
      <c r="B253" s="6" t="s">
        <v>558</v>
      </c>
      <c r="C253" s="7" t="s">
        <v>559</v>
      </c>
      <c r="D253" s="7" t="s">
        <v>9</v>
      </c>
      <c r="E253" s="33">
        <v>34</v>
      </c>
      <c r="F253" s="8" t="s">
        <v>2227</v>
      </c>
      <c r="G253" s="41" t="s">
        <v>1920</v>
      </c>
      <c r="H253" s="35">
        <v>52499</v>
      </c>
      <c r="I253" s="35">
        <v>31450</v>
      </c>
      <c r="J253" s="39" t="s">
        <v>3317</v>
      </c>
      <c r="K253" s="11" t="s">
        <v>2453</v>
      </c>
      <c r="L253" s="13" t="s">
        <v>2836</v>
      </c>
      <c r="M253" s="13" t="s">
        <v>2835</v>
      </c>
      <c r="N253" s="23">
        <v>6736000</v>
      </c>
      <c r="O253" s="6" t="s">
        <v>2458</v>
      </c>
      <c r="P253" s="15">
        <v>0</v>
      </c>
      <c r="Q253" s="15">
        <v>0</v>
      </c>
      <c r="R253" s="15">
        <v>36</v>
      </c>
      <c r="S253" s="15">
        <v>0</v>
      </c>
      <c r="T253" s="15">
        <v>0</v>
      </c>
      <c r="U253" s="15">
        <v>36</v>
      </c>
      <c r="V253" s="15">
        <v>36</v>
      </c>
      <c r="W253" s="15">
        <v>0</v>
      </c>
      <c r="X253" s="15">
        <v>0</v>
      </c>
      <c r="Y253" s="15">
        <v>0</v>
      </c>
      <c r="Z253" s="15">
        <v>12</v>
      </c>
      <c r="AA253" s="15">
        <v>61</v>
      </c>
      <c r="AB253" s="15">
        <v>0</v>
      </c>
      <c r="AC253" s="15">
        <v>0</v>
      </c>
      <c r="AD253" s="15">
        <v>0</v>
      </c>
      <c r="AE253" s="15">
        <v>0</v>
      </c>
      <c r="AF253" s="15">
        <v>61</v>
      </c>
      <c r="AG253" s="15" t="s">
        <v>1860</v>
      </c>
      <c r="AH253" s="15" t="s">
        <v>1861</v>
      </c>
      <c r="AI253" s="17">
        <v>64.510900000000007</v>
      </c>
      <c r="AJ253" s="17">
        <v>306.45780000000002</v>
      </c>
      <c r="AK253" s="17">
        <v>623.26</v>
      </c>
      <c r="AL253" s="17">
        <f>SUM(Table2[[#This Row],[Company Direct Land Through FY17]:[Company Direct Land FY18 and After]])</f>
        <v>929.71780000000001</v>
      </c>
      <c r="AM253" s="17">
        <v>63.666400000000003</v>
      </c>
      <c r="AN253" s="17">
        <v>339.32279999999997</v>
      </c>
      <c r="AO253" s="17">
        <v>615.10090000000002</v>
      </c>
      <c r="AP253" s="18">
        <f>SUM(Table2[[#This Row],[Company Direct Building Through FY17]:[Company Direct Building FY18 and After]])</f>
        <v>954.42370000000005</v>
      </c>
      <c r="AQ253" s="17">
        <v>0</v>
      </c>
      <c r="AR253" s="17">
        <v>97.519599999999997</v>
      </c>
      <c r="AS253" s="17">
        <v>0</v>
      </c>
      <c r="AT253" s="18">
        <f>SUM(Table2[[#This Row],[Mortgage Recording Tax Through FY17]:[Mortgage Recording Tax FY18 and After]])</f>
        <v>97.519599999999997</v>
      </c>
      <c r="AU253" s="17">
        <v>80.108900000000006</v>
      </c>
      <c r="AV253" s="17">
        <v>306.8075</v>
      </c>
      <c r="AW253" s="17">
        <v>773.95479999999998</v>
      </c>
      <c r="AX253" s="18">
        <f>SUM(Table2[[#This Row],[Pilot Savings Through FY17]:[Pilot Savings FY18 and After]])</f>
        <v>1080.7622999999999</v>
      </c>
      <c r="AY253" s="17">
        <v>0</v>
      </c>
      <c r="AZ253" s="17">
        <v>97.519599999999997</v>
      </c>
      <c r="BA253" s="17">
        <v>0</v>
      </c>
      <c r="BB253" s="18">
        <f>SUM(Table2[[#This Row],[Mortgage Recording Tax Exemption Through FY17]:[Mortgage Recording Tax Exemption FY18 and After]])</f>
        <v>97.519599999999997</v>
      </c>
      <c r="BC253" s="17">
        <v>68.620199999999997</v>
      </c>
      <c r="BD253" s="17">
        <v>213.77549999999999</v>
      </c>
      <c r="BE253" s="17">
        <v>662.96019999999999</v>
      </c>
      <c r="BF253" s="18">
        <f>SUM(Table2[[#This Row],[Indirect and Induced Land Through FY17]:[Indirect and Induced Land FY18 and After]])</f>
        <v>876.73569999999995</v>
      </c>
      <c r="BG253" s="17">
        <v>127.4375</v>
      </c>
      <c r="BH253" s="17">
        <v>397.01130000000001</v>
      </c>
      <c r="BI253" s="17">
        <v>1231.212</v>
      </c>
      <c r="BJ253" s="18">
        <f>SUM(Table2[[#This Row],[Indirect and Induced Building Through FY17]:[Indirect and Induced Building FY18 and After]])</f>
        <v>1628.2233000000001</v>
      </c>
      <c r="BK253" s="17">
        <v>244.12610000000001</v>
      </c>
      <c r="BL253" s="17">
        <v>949.75990000000002</v>
      </c>
      <c r="BM253" s="17">
        <v>2358.5783000000001</v>
      </c>
      <c r="BN253" s="18">
        <f>SUM(Table2[[#This Row],[TOTAL Real Property Related Taxes Through FY17]:[TOTAL Real Property Related Taxes FY18 and After]])</f>
        <v>3308.3382000000001</v>
      </c>
      <c r="BO253" s="17">
        <v>422.73660000000001</v>
      </c>
      <c r="BP253" s="17">
        <v>1373.2026000000001</v>
      </c>
      <c r="BQ253" s="17">
        <v>4084.1840000000002</v>
      </c>
      <c r="BR253" s="18">
        <f>SUM(Table2[[#This Row],[Company Direct Through FY17]:[Company Direct FY18 and After]])</f>
        <v>5457.3865999999998</v>
      </c>
      <c r="BS253" s="17">
        <v>0</v>
      </c>
      <c r="BT253" s="17">
        <v>7.8663999999999996</v>
      </c>
      <c r="BU253" s="17">
        <v>0</v>
      </c>
      <c r="BV253" s="18">
        <f>SUM(Table2[[#This Row],[Sales Tax Exemption Through FY17]:[Sales Tax Exemption FY18 and After]])</f>
        <v>7.8663999999999996</v>
      </c>
      <c r="BW253" s="17">
        <v>0</v>
      </c>
      <c r="BX253" s="17">
        <v>0</v>
      </c>
      <c r="BY253" s="17">
        <v>0</v>
      </c>
      <c r="BZ253" s="17">
        <f>SUM(Table2[[#This Row],[Energy Tax Savings Through FY17]:[Energy Tax Savings FY18 and After]])</f>
        <v>0</v>
      </c>
      <c r="CA253" s="17">
        <v>0</v>
      </c>
      <c r="CB253" s="17">
        <v>0</v>
      </c>
      <c r="CC253" s="17">
        <v>0</v>
      </c>
      <c r="CD253" s="18">
        <f>SUM(Table2[[#This Row],[Tax Exempt Bond Savings Through FY17]:[Tax Exempt Bond Savings FY18 and After]])</f>
        <v>0</v>
      </c>
      <c r="CE253" s="17">
        <v>234.89580000000001</v>
      </c>
      <c r="CF253" s="17">
        <v>762.92539999999997</v>
      </c>
      <c r="CG253" s="17">
        <v>2269.3993</v>
      </c>
      <c r="CH253" s="18">
        <f>SUM(Table2[[#This Row],[Indirect and Induced Through FY17]:[Indirect and Induced FY18 and After]])</f>
        <v>3032.3247000000001</v>
      </c>
      <c r="CI253" s="17">
        <v>657.63239999999996</v>
      </c>
      <c r="CJ253" s="17">
        <v>2128.2615999999998</v>
      </c>
      <c r="CK253" s="17">
        <v>6353.5833000000002</v>
      </c>
      <c r="CL253" s="18">
        <f>SUM(Table2[[#This Row],[TOTAL Income Consumption Use Taxes Through FY17]:[TOTAL Income Consumption Use Taxes FY18 and After]])</f>
        <v>8481.8449000000001</v>
      </c>
      <c r="CM253" s="17">
        <v>80.108900000000006</v>
      </c>
      <c r="CN253" s="17">
        <v>412.19349999999997</v>
      </c>
      <c r="CO253" s="17">
        <v>773.95479999999998</v>
      </c>
      <c r="CP253" s="18">
        <f>SUM(Table2[[#This Row],[Assistance Provided Through FY17]:[Assistance Provided FY18 and After]])</f>
        <v>1186.1482999999998</v>
      </c>
      <c r="CQ253" s="17">
        <v>0</v>
      </c>
      <c r="CR253" s="17">
        <v>0</v>
      </c>
      <c r="CS253" s="17">
        <v>0</v>
      </c>
      <c r="CT253" s="18">
        <f>SUM(Table2[[#This Row],[Recapture Cancellation Reduction Amount Through FY17]:[Recapture Cancellation Reduction Amount FY18 and After]])</f>
        <v>0</v>
      </c>
      <c r="CU253" s="17">
        <v>0</v>
      </c>
      <c r="CV253" s="17">
        <v>0</v>
      </c>
      <c r="CW253" s="17">
        <v>0</v>
      </c>
      <c r="CX253" s="18">
        <f>SUM(Table2[[#This Row],[Penalty Paid Through FY17]:[Penalty Paid FY18 and After]])</f>
        <v>0</v>
      </c>
      <c r="CY253" s="17">
        <v>80.108900000000006</v>
      </c>
      <c r="CZ253" s="17">
        <v>412.19349999999997</v>
      </c>
      <c r="DA253" s="17">
        <v>773.95479999999998</v>
      </c>
      <c r="DB253" s="18">
        <f>SUM(Table2[[#This Row],[TOTAL Assistance Net of Recapture Penalties Through FY17]:[TOTAL Assistance Net of Recapture Penalties FY18 and After]])</f>
        <v>1186.1482999999998</v>
      </c>
      <c r="DC253" s="17">
        <v>550.91390000000001</v>
      </c>
      <c r="DD253" s="17">
        <v>2116.5028000000002</v>
      </c>
      <c r="DE253" s="17">
        <v>5322.5448999999999</v>
      </c>
      <c r="DF253" s="18">
        <f>SUM(Table2[[#This Row],[Company Direct Tax Revenue Before Assistance Through FY17]:[Company Direct Tax Revenue Before Assistance FY18 and After]])</f>
        <v>7439.0477000000001</v>
      </c>
      <c r="DG253" s="17">
        <v>430.95350000000002</v>
      </c>
      <c r="DH253" s="17">
        <v>1373.7121999999999</v>
      </c>
      <c r="DI253" s="17">
        <v>4163.5715</v>
      </c>
      <c r="DJ253" s="18">
        <f>SUM(Table2[[#This Row],[Indirect and Induced Tax Revenues Through FY17]:[Indirect and Induced Tax Revenues FY18 and After]])</f>
        <v>5537.2837</v>
      </c>
      <c r="DK253" s="17">
        <v>981.86739999999998</v>
      </c>
      <c r="DL253" s="17">
        <v>3490.2150000000001</v>
      </c>
      <c r="DM253" s="17">
        <v>9486.1164000000008</v>
      </c>
      <c r="DN253" s="17">
        <f>SUM(Table2[[#This Row],[TOTAL Tax Revenues Before Assistance Through FY17]:[TOTAL Tax Revenues Before Assistance FY18 and After]])</f>
        <v>12976.331400000001</v>
      </c>
      <c r="DO253" s="17">
        <v>901.75850000000003</v>
      </c>
      <c r="DP253" s="17">
        <v>3078.0214999999998</v>
      </c>
      <c r="DQ253" s="17">
        <v>8712.1615999999995</v>
      </c>
      <c r="DR253" s="20">
        <f>SUM(Table2[[#This Row],[TOTAL Tax Revenues Net of Assistance Recapture and Penalty Through FY17]:[TOTAL Tax Revenues Net of Assistance Recapture and Penalty FY18 and After]])</f>
        <v>11790.183099999998</v>
      </c>
      <c r="DS253" s="20">
        <v>0</v>
      </c>
      <c r="DT253" s="20">
        <v>0</v>
      </c>
      <c r="DU253" s="20">
        <v>0</v>
      </c>
      <c r="DV253" s="20">
        <v>0</v>
      </c>
      <c r="DW253" s="15">
        <v>0</v>
      </c>
      <c r="DX253" s="15">
        <v>0</v>
      </c>
      <c r="DY253" s="15">
        <v>0</v>
      </c>
      <c r="DZ253" s="15">
        <v>36</v>
      </c>
      <c r="EA253" s="15">
        <v>0</v>
      </c>
      <c r="EB253" s="15">
        <v>0</v>
      </c>
      <c r="EC253" s="15">
        <v>0</v>
      </c>
      <c r="ED253" s="15">
        <v>18</v>
      </c>
      <c r="EE253" s="15">
        <v>0</v>
      </c>
      <c r="EF253" s="15">
        <v>0</v>
      </c>
      <c r="EG253" s="15">
        <v>0</v>
      </c>
      <c r="EH253" s="15">
        <v>50</v>
      </c>
      <c r="EI253" s="15">
        <f>SUM(Table2[[#This Row],[Total Industrial Employees FY17]:[Total Other Employees FY17]])</f>
        <v>36</v>
      </c>
      <c r="EJ253" s="15">
        <f>SUM(Table2[[#This Row],[Number of Industrial Employees Earning More than Living Wage FY17]:[Number of Other Employees Earning More than Living Wage FY17]])</f>
        <v>18</v>
      </c>
      <c r="EK253" s="15">
        <v>50</v>
      </c>
    </row>
    <row r="254" spans="1:141" x14ac:dyDescent="0.2">
      <c r="A254" s="6">
        <v>92508</v>
      </c>
      <c r="B254" s="6" t="s">
        <v>102</v>
      </c>
      <c r="C254" s="7" t="s">
        <v>103</v>
      </c>
      <c r="D254" s="7" t="s">
        <v>19</v>
      </c>
      <c r="E254" s="33">
        <v>4</v>
      </c>
      <c r="F254" s="8" t="s">
        <v>1960</v>
      </c>
      <c r="G254" s="41" t="s">
        <v>1863</v>
      </c>
      <c r="H254" s="35">
        <v>106043</v>
      </c>
      <c r="I254" s="35">
        <v>2084012</v>
      </c>
      <c r="J254" s="39" t="s">
        <v>3222</v>
      </c>
      <c r="K254" s="11" t="s">
        <v>2509</v>
      </c>
      <c r="L254" s="13" t="s">
        <v>2548</v>
      </c>
      <c r="M254" s="13" t="s">
        <v>2549</v>
      </c>
      <c r="N254" s="23">
        <v>99000000</v>
      </c>
      <c r="O254" s="6" t="s">
        <v>2512</v>
      </c>
      <c r="P254" s="15">
        <v>4</v>
      </c>
      <c r="Q254" s="15">
        <v>55</v>
      </c>
      <c r="R254" s="15">
        <v>1533</v>
      </c>
      <c r="S254" s="15">
        <v>20</v>
      </c>
      <c r="T254" s="15">
        <v>91</v>
      </c>
      <c r="U254" s="15">
        <v>1703</v>
      </c>
      <c r="V254" s="15">
        <v>1651</v>
      </c>
      <c r="W254" s="15">
        <v>0</v>
      </c>
      <c r="X254" s="15">
        <v>1400</v>
      </c>
      <c r="Y254" s="15">
        <v>1400</v>
      </c>
      <c r="Z254" s="15">
        <v>359</v>
      </c>
      <c r="AA254" s="15">
        <v>61</v>
      </c>
      <c r="AB254" s="15">
        <v>0</v>
      </c>
      <c r="AC254" s="15">
        <v>1</v>
      </c>
      <c r="AD254" s="15">
        <v>4</v>
      </c>
      <c r="AE254" s="15">
        <v>26</v>
      </c>
      <c r="AF254" s="15">
        <v>61</v>
      </c>
      <c r="AG254" s="15" t="s">
        <v>1860</v>
      </c>
      <c r="AH254" s="15" t="s">
        <v>1860</v>
      </c>
      <c r="AI254" s="17">
        <v>32016.891100000001</v>
      </c>
      <c r="AJ254" s="17">
        <v>39263.404900000001</v>
      </c>
      <c r="AK254" s="17">
        <v>18264.391500000002</v>
      </c>
      <c r="AL254" s="17">
        <f>SUM(Table2[[#This Row],[Company Direct Land Through FY17]:[Company Direct Land FY18 and After]])</f>
        <v>57527.796400000007</v>
      </c>
      <c r="AM254" s="17">
        <v>8158.2335999999996</v>
      </c>
      <c r="AN254" s="17">
        <v>62682.899100000002</v>
      </c>
      <c r="AO254" s="17">
        <v>4653.9551000000001</v>
      </c>
      <c r="AP254" s="18">
        <f>SUM(Table2[[#This Row],[Company Direct Building Through FY17]:[Company Direct Building FY18 and After]])</f>
        <v>67336.854200000002</v>
      </c>
      <c r="AQ254" s="17">
        <v>0</v>
      </c>
      <c r="AR254" s="17">
        <v>0</v>
      </c>
      <c r="AS254" s="17">
        <v>0</v>
      </c>
      <c r="AT254" s="18">
        <f>SUM(Table2[[#This Row],[Mortgage Recording Tax Through FY17]:[Mortgage Recording Tax FY18 and After]])</f>
        <v>0</v>
      </c>
      <c r="AU254" s="17">
        <v>0</v>
      </c>
      <c r="AV254" s="17">
        <v>0</v>
      </c>
      <c r="AW254" s="17">
        <v>0</v>
      </c>
      <c r="AX254" s="18">
        <f>SUM(Table2[[#This Row],[Pilot Savings Through FY17]:[Pilot Savings FY18 and After]])</f>
        <v>0</v>
      </c>
      <c r="AY254" s="17">
        <v>0</v>
      </c>
      <c r="AZ254" s="17">
        <v>0</v>
      </c>
      <c r="BA254" s="17">
        <v>0</v>
      </c>
      <c r="BB254" s="18">
        <f>SUM(Table2[[#This Row],[Mortgage Recording Tax Exemption Through FY17]:[Mortgage Recording Tax Exemption FY18 and After]])</f>
        <v>0</v>
      </c>
      <c r="BC254" s="17">
        <v>4626.8243000000002</v>
      </c>
      <c r="BD254" s="17">
        <v>52057.888899999998</v>
      </c>
      <c r="BE254" s="17">
        <v>2639.4234000000001</v>
      </c>
      <c r="BF254" s="18">
        <f>SUM(Table2[[#This Row],[Indirect and Induced Land Through FY17]:[Indirect and Induced Land FY18 and After]])</f>
        <v>54697.312299999998</v>
      </c>
      <c r="BG254" s="17">
        <v>8592.6738000000005</v>
      </c>
      <c r="BH254" s="17">
        <v>96678.936199999996</v>
      </c>
      <c r="BI254" s="17">
        <v>4901.7862999999998</v>
      </c>
      <c r="BJ254" s="18">
        <f>SUM(Table2[[#This Row],[Indirect and Induced Building Through FY17]:[Indirect and Induced Building FY18 and After]])</f>
        <v>101580.7225</v>
      </c>
      <c r="BK254" s="17">
        <v>53394.622799999997</v>
      </c>
      <c r="BL254" s="17">
        <v>250683.12909999999</v>
      </c>
      <c r="BM254" s="17">
        <v>30459.5563</v>
      </c>
      <c r="BN254" s="18">
        <f>SUM(Table2[[#This Row],[TOTAL Real Property Related Taxes Through FY17]:[TOTAL Real Property Related Taxes FY18 and After]])</f>
        <v>281142.68540000002</v>
      </c>
      <c r="BO254" s="17">
        <v>18312.203399999999</v>
      </c>
      <c r="BP254" s="17">
        <v>186239.277</v>
      </c>
      <c r="BQ254" s="17">
        <v>10446.4</v>
      </c>
      <c r="BR254" s="18">
        <f>SUM(Table2[[#This Row],[Company Direct Through FY17]:[Company Direct FY18 and After]])</f>
        <v>196685.677</v>
      </c>
      <c r="BS254" s="17">
        <v>296.11200000000002</v>
      </c>
      <c r="BT254" s="17">
        <v>1654.9963</v>
      </c>
      <c r="BU254" s="17">
        <v>5345.0037000000002</v>
      </c>
      <c r="BV254" s="18">
        <f>SUM(Table2[[#This Row],[Sales Tax Exemption Through FY17]:[Sales Tax Exemption FY18 and After]])</f>
        <v>7000</v>
      </c>
      <c r="BW254" s="17">
        <v>8.4130000000000003</v>
      </c>
      <c r="BX254" s="17">
        <v>162.245</v>
      </c>
      <c r="BY254" s="17">
        <v>4.7992999999999997</v>
      </c>
      <c r="BZ254" s="17">
        <f>SUM(Table2[[#This Row],[Energy Tax Savings Through FY17]:[Energy Tax Savings FY18 and After]])</f>
        <v>167.04429999999999</v>
      </c>
      <c r="CA254" s="17">
        <v>0</v>
      </c>
      <c r="CB254" s="17">
        <v>0</v>
      </c>
      <c r="CC254" s="17">
        <v>0</v>
      </c>
      <c r="CD254" s="18">
        <f>SUM(Table2[[#This Row],[Tax Exempt Bond Savings Through FY17]:[Tax Exempt Bond Savings FY18 and After]])</f>
        <v>0</v>
      </c>
      <c r="CE254" s="17">
        <v>13240.32</v>
      </c>
      <c r="CF254" s="17">
        <v>175939.492</v>
      </c>
      <c r="CG254" s="17">
        <v>7553.0878000000002</v>
      </c>
      <c r="CH254" s="18">
        <f>SUM(Table2[[#This Row],[Indirect and Induced Through FY17]:[Indirect and Induced FY18 and After]])</f>
        <v>183492.57980000001</v>
      </c>
      <c r="CI254" s="17">
        <v>31247.9984</v>
      </c>
      <c r="CJ254" s="17">
        <v>360361.52769999998</v>
      </c>
      <c r="CK254" s="17">
        <v>12649.684800000001</v>
      </c>
      <c r="CL254" s="18">
        <f>SUM(Table2[[#This Row],[TOTAL Income Consumption Use Taxes Through FY17]:[TOTAL Income Consumption Use Taxes FY18 and After]])</f>
        <v>373011.21249999997</v>
      </c>
      <c r="CM254" s="17">
        <v>304.52499999999998</v>
      </c>
      <c r="CN254" s="17">
        <v>1817.2412999999999</v>
      </c>
      <c r="CO254" s="17">
        <v>5349.8029999999999</v>
      </c>
      <c r="CP254" s="18">
        <f>SUM(Table2[[#This Row],[Assistance Provided Through FY17]:[Assistance Provided FY18 and After]])</f>
        <v>7167.0442999999996</v>
      </c>
      <c r="CQ254" s="17">
        <v>0</v>
      </c>
      <c r="CR254" s="17">
        <v>6.3818000000000001</v>
      </c>
      <c r="CS254" s="17">
        <v>0</v>
      </c>
      <c r="CT254" s="18">
        <f>SUM(Table2[[#This Row],[Recapture Cancellation Reduction Amount Through FY17]:[Recapture Cancellation Reduction Amount FY18 and After]])</f>
        <v>6.3818000000000001</v>
      </c>
      <c r="CU254" s="17">
        <v>0</v>
      </c>
      <c r="CV254" s="17">
        <v>0</v>
      </c>
      <c r="CW254" s="17">
        <v>0</v>
      </c>
      <c r="CX254" s="18">
        <f>SUM(Table2[[#This Row],[Penalty Paid Through FY17]:[Penalty Paid FY18 and After]])</f>
        <v>0</v>
      </c>
      <c r="CY254" s="17">
        <v>304.52499999999998</v>
      </c>
      <c r="CZ254" s="17">
        <v>1810.8595</v>
      </c>
      <c r="DA254" s="17">
        <v>5349.8029999999999</v>
      </c>
      <c r="DB254" s="18">
        <f>SUM(Table2[[#This Row],[TOTAL Assistance Net of Recapture Penalties Through FY17]:[TOTAL Assistance Net of Recapture Penalties FY18 and After]])</f>
        <v>7160.6625000000004</v>
      </c>
      <c r="DC254" s="17">
        <v>58487.328099999999</v>
      </c>
      <c r="DD254" s="17">
        <v>288185.58100000001</v>
      </c>
      <c r="DE254" s="17">
        <v>33364.746599999999</v>
      </c>
      <c r="DF254" s="18">
        <f>SUM(Table2[[#This Row],[Company Direct Tax Revenue Before Assistance Through FY17]:[Company Direct Tax Revenue Before Assistance FY18 and After]])</f>
        <v>321550.32760000002</v>
      </c>
      <c r="DG254" s="17">
        <v>26459.8181</v>
      </c>
      <c r="DH254" s="17">
        <v>324676.31709999999</v>
      </c>
      <c r="DI254" s="17">
        <v>15094.297500000001</v>
      </c>
      <c r="DJ254" s="18">
        <f>SUM(Table2[[#This Row],[Indirect and Induced Tax Revenues Through FY17]:[Indirect and Induced Tax Revenues FY18 and After]])</f>
        <v>339770.61459999997</v>
      </c>
      <c r="DK254" s="17">
        <v>84947.146200000003</v>
      </c>
      <c r="DL254" s="17">
        <v>612861.89809999999</v>
      </c>
      <c r="DM254" s="17">
        <v>48459.044099999999</v>
      </c>
      <c r="DN254" s="17">
        <f>SUM(Table2[[#This Row],[TOTAL Tax Revenues Before Assistance Through FY17]:[TOTAL Tax Revenues Before Assistance FY18 and After]])</f>
        <v>661320.94219999993</v>
      </c>
      <c r="DO254" s="17">
        <v>84642.621199999994</v>
      </c>
      <c r="DP254" s="17">
        <v>611051.03859999997</v>
      </c>
      <c r="DQ254" s="17">
        <v>43109.241099999999</v>
      </c>
      <c r="DR254" s="20">
        <f>SUM(Table2[[#This Row],[TOTAL Tax Revenues Net of Assistance Recapture and Penalty Through FY17]:[TOTAL Tax Revenues Net of Assistance Recapture and Penalty FY18 and After]])</f>
        <v>654160.27969999996</v>
      </c>
      <c r="DS254" s="20">
        <v>0</v>
      </c>
      <c r="DT254" s="20">
        <v>120</v>
      </c>
      <c r="DU254" s="20">
        <v>0</v>
      </c>
      <c r="DV254" s="20">
        <v>0</v>
      </c>
      <c r="DW254" s="15">
        <v>0</v>
      </c>
      <c r="DX254" s="15">
        <v>17</v>
      </c>
      <c r="DY254" s="15">
        <v>5</v>
      </c>
      <c r="DZ254" s="15">
        <v>1681</v>
      </c>
      <c r="EA254" s="15">
        <v>0</v>
      </c>
      <c r="EB254" s="15">
        <v>9</v>
      </c>
      <c r="EC254" s="15">
        <v>5</v>
      </c>
      <c r="ED254" s="15">
        <v>1681</v>
      </c>
      <c r="EE254" s="15">
        <v>0</v>
      </c>
      <c r="EF254" s="15">
        <v>52.94</v>
      </c>
      <c r="EG254" s="15">
        <v>100</v>
      </c>
      <c r="EH254" s="15">
        <v>100</v>
      </c>
      <c r="EI254" s="15">
        <f>SUM(Table2[[#This Row],[Total Industrial Employees FY17]:[Total Other Employees FY17]])</f>
        <v>1703</v>
      </c>
      <c r="EJ254" s="15">
        <f>SUM(Table2[[#This Row],[Number of Industrial Employees Earning More than Living Wage FY17]:[Number of Other Employees Earning More than Living Wage FY17]])</f>
        <v>1695</v>
      </c>
      <c r="EK254" s="15">
        <v>99.530240751614798</v>
      </c>
    </row>
    <row r="255" spans="1:141" x14ac:dyDescent="0.2">
      <c r="A255" s="6">
        <v>94064</v>
      </c>
      <c r="B255" s="6" t="s">
        <v>1031</v>
      </c>
      <c r="C255" s="7" t="s">
        <v>1064</v>
      </c>
      <c r="D255" s="7" t="s">
        <v>6</v>
      </c>
      <c r="E255" s="33">
        <v>11</v>
      </c>
      <c r="F255" s="8" t="s">
        <v>2391</v>
      </c>
      <c r="G255" s="41" t="s">
        <v>2392</v>
      </c>
      <c r="H255" s="35">
        <v>358700</v>
      </c>
      <c r="I255" s="35">
        <v>110000</v>
      </c>
      <c r="J255" s="39" t="s">
        <v>3362</v>
      </c>
      <c r="K255" s="11" t="s">
        <v>2804</v>
      </c>
      <c r="L255" s="13" t="s">
        <v>3077</v>
      </c>
      <c r="M255" s="13" t="s">
        <v>2590</v>
      </c>
      <c r="N255" s="23">
        <v>33525000</v>
      </c>
      <c r="O255" s="6" t="s">
        <v>2503</v>
      </c>
      <c r="P255" s="15">
        <v>34</v>
      </c>
      <c r="Q255" s="15">
        <v>18</v>
      </c>
      <c r="R255" s="15">
        <v>353</v>
      </c>
      <c r="S255" s="15">
        <v>1</v>
      </c>
      <c r="T255" s="15">
        <v>0</v>
      </c>
      <c r="U255" s="15">
        <v>406</v>
      </c>
      <c r="V255" s="15">
        <v>380</v>
      </c>
      <c r="W255" s="15">
        <v>0</v>
      </c>
      <c r="X255" s="15">
        <v>0</v>
      </c>
      <c r="Y255" s="15">
        <v>356</v>
      </c>
      <c r="Z255" s="15">
        <v>0</v>
      </c>
      <c r="AA255" s="15">
        <v>58</v>
      </c>
      <c r="AB255" s="15">
        <v>5</v>
      </c>
      <c r="AC255" s="15">
        <v>3</v>
      </c>
      <c r="AD255" s="15">
        <v>5</v>
      </c>
      <c r="AE255" s="15">
        <v>9</v>
      </c>
      <c r="AF255" s="15">
        <v>58</v>
      </c>
      <c r="AG255" s="15" t="s">
        <v>1860</v>
      </c>
      <c r="AH255" s="15" t="s">
        <v>1861</v>
      </c>
      <c r="AI255" s="17">
        <v>0</v>
      </c>
      <c r="AJ255" s="17">
        <v>0</v>
      </c>
      <c r="AK255" s="17">
        <v>0</v>
      </c>
      <c r="AL255" s="17">
        <f>SUM(Table2[[#This Row],[Company Direct Land Through FY17]:[Company Direct Land FY18 and After]])</f>
        <v>0</v>
      </c>
      <c r="AM255" s="17">
        <v>0</v>
      </c>
      <c r="AN255" s="17">
        <v>0</v>
      </c>
      <c r="AO255" s="17">
        <v>0</v>
      </c>
      <c r="AP255" s="18">
        <f>SUM(Table2[[#This Row],[Company Direct Building Through FY17]:[Company Direct Building FY18 and After]])</f>
        <v>0</v>
      </c>
      <c r="AQ255" s="17">
        <v>0</v>
      </c>
      <c r="AR255" s="17">
        <v>0</v>
      </c>
      <c r="AS255" s="17">
        <v>0</v>
      </c>
      <c r="AT255" s="18">
        <f>SUM(Table2[[#This Row],[Mortgage Recording Tax Through FY17]:[Mortgage Recording Tax FY18 and After]])</f>
        <v>0</v>
      </c>
      <c r="AU255" s="17">
        <v>0</v>
      </c>
      <c r="AV255" s="17">
        <v>0</v>
      </c>
      <c r="AW255" s="17">
        <v>0</v>
      </c>
      <c r="AX255" s="18">
        <f>SUM(Table2[[#This Row],[Pilot Savings Through FY17]:[Pilot Savings FY18 and After]])</f>
        <v>0</v>
      </c>
      <c r="AY255" s="17">
        <v>0</v>
      </c>
      <c r="AZ255" s="17">
        <v>0</v>
      </c>
      <c r="BA255" s="17">
        <v>0</v>
      </c>
      <c r="BB255" s="18">
        <f>SUM(Table2[[#This Row],[Mortgage Recording Tax Exemption Through FY17]:[Mortgage Recording Tax Exemption FY18 and After]])</f>
        <v>0</v>
      </c>
      <c r="BC255" s="17">
        <v>384.70339999999999</v>
      </c>
      <c r="BD255" s="17">
        <v>1054.1812</v>
      </c>
      <c r="BE255" s="17">
        <v>3462.5936000000002</v>
      </c>
      <c r="BF255" s="18">
        <f>SUM(Table2[[#This Row],[Indirect and Induced Land Through FY17]:[Indirect and Induced Land FY18 and After]])</f>
        <v>4516.7748000000001</v>
      </c>
      <c r="BG255" s="17">
        <v>714.44920000000002</v>
      </c>
      <c r="BH255" s="17">
        <v>1957.7652</v>
      </c>
      <c r="BI255" s="17">
        <v>6430.5312999999996</v>
      </c>
      <c r="BJ255" s="18">
        <f>SUM(Table2[[#This Row],[Indirect and Induced Building Through FY17]:[Indirect and Induced Building FY18 and After]])</f>
        <v>8388.2965000000004</v>
      </c>
      <c r="BK255" s="17">
        <v>1099.1525999999999</v>
      </c>
      <c r="BL255" s="17">
        <v>3011.9463999999998</v>
      </c>
      <c r="BM255" s="17">
        <v>9893.1249000000007</v>
      </c>
      <c r="BN255" s="18">
        <f>SUM(Table2[[#This Row],[TOTAL Real Property Related Taxes Through FY17]:[TOTAL Real Property Related Taxes FY18 and After]])</f>
        <v>12905.0713</v>
      </c>
      <c r="BO255" s="17">
        <v>1878.8586</v>
      </c>
      <c r="BP255" s="17">
        <v>5196.1036999999997</v>
      </c>
      <c r="BQ255" s="17">
        <v>16911.012299999999</v>
      </c>
      <c r="BR255" s="18">
        <f>SUM(Table2[[#This Row],[Company Direct Through FY17]:[Company Direct FY18 and After]])</f>
        <v>22107.115999999998</v>
      </c>
      <c r="BS255" s="17">
        <v>0</v>
      </c>
      <c r="BT255" s="17">
        <v>0</v>
      </c>
      <c r="BU255" s="17">
        <v>0</v>
      </c>
      <c r="BV255" s="18">
        <f>SUM(Table2[[#This Row],[Sales Tax Exemption Through FY17]:[Sales Tax Exemption FY18 and After]])</f>
        <v>0</v>
      </c>
      <c r="BW255" s="17">
        <v>0</v>
      </c>
      <c r="BX255" s="17">
        <v>0</v>
      </c>
      <c r="BY255" s="17">
        <v>0</v>
      </c>
      <c r="BZ255" s="17">
        <f>SUM(Table2[[#This Row],[Energy Tax Savings Through FY17]:[Energy Tax Savings FY18 and After]])</f>
        <v>0</v>
      </c>
      <c r="CA255" s="17">
        <v>21.181799999999999</v>
      </c>
      <c r="CB255" s="17">
        <v>52.049700000000001</v>
      </c>
      <c r="CC255" s="17">
        <v>155.17320000000001</v>
      </c>
      <c r="CD255" s="18">
        <f>SUM(Table2[[#This Row],[Tax Exempt Bond Savings Through FY17]:[Tax Exempt Bond Savings FY18 and After]])</f>
        <v>207.22290000000001</v>
      </c>
      <c r="CE255" s="17">
        <v>1214.1006</v>
      </c>
      <c r="CF255" s="17">
        <v>3371.6370000000002</v>
      </c>
      <c r="CG255" s="17">
        <v>10927.7351</v>
      </c>
      <c r="CH255" s="18">
        <f>SUM(Table2[[#This Row],[Indirect and Induced Through FY17]:[Indirect and Induced FY18 and After]])</f>
        <v>14299.372100000001</v>
      </c>
      <c r="CI255" s="17">
        <v>3071.7773999999999</v>
      </c>
      <c r="CJ255" s="17">
        <v>8515.6910000000007</v>
      </c>
      <c r="CK255" s="17">
        <v>27683.574199999999</v>
      </c>
      <c r="CL255" s="18">
        <f>SUM(Table2[[#This Row],[TOTAL Income Consumption Use Taxes Through FY17]:[TOTAL Income Consumption Use Taxes FY18 and After]])</f>
        <v>36199.265200000002</v>
      </c>
      <c r="CM255" s="17">
        <v>21.181799999999999</v>
      </c>
      <c r="CN255" s="17">
        <v>52.049700000000001</v>
      </c>
      <c r="CO255" s="17">
        <v>155.17320000000001</v>
      </c>
      <c r="CP255" s="18">
        <f>SUM(Table2[[#This Row],[Assistance Provided Through FY17]:[Assistance Provided FY18 and After]])</f>
        <v>207.22290000000001</v>
      </c>
      <c r="CQ255" s="17">
        <v>0</v>
      </c>
      <c r="CR255" s="17">
        <v>0</v>
      </c>
      <c r="CS255" s="17">
        <v>0</v>
      </c>
      <c r="CT255" s="18">
        <f>SUM(Table2[[#This Row],[Recapture Cancellation Reduction Amount Through FY17]:[Recapture Cancellation Reduction Amount FY18 and After]])</f>
        <v>0</v>
      </c>
      <c r="CU255" s="17">
        <v>0</v>
      </c>
      <c r="CV255" s="17">
        <v>0</v>
      </c>
      <c r="CW255" s="17">
        <v>0</v>
      </c>
      <c r="CX255" s="18">
        <f>SUM(Table2[[#This Row],[Penalty Paid Through FY17]:[Penalty Paid FY18 and After]])</f>
        <v>0</v>
      </c>
      <c r="CY255" s="17">
        <v>21.181799999999999</v>
      </c>
      <c r="CZ255" s="17">
        <v>52.049700000000001</v>
      </c>
      <c r="DA255" s="17">
        <v>155.17320000000001</v>
      </c>
      <c r="DB255" s="18">
        <f>SUM(Table2[[#This Row],[TOTAL Assistance Net of Recapture Penalties Through FY17]:[TOTAL Assistance Net of Recapture Penalties FY18 and After]])</f>
        <v>207.22290000000001</v>
      </c>
      <c r="DC255" s="17">
        <v>1878.8586</v>
      </c>
      <c r="DD255" s="17">
        <v>5196.1036999999997</v>
      </c>
      <c r="DE255" s="17">
        <v>16911.012299999999</v>
      </c>
      <c r="DF255" s="18">
        <f>SUM(Table2[[#This Row],[Company Direct Tax Revenue Before Assistance Through FY17]:[Company Direct Tax Revenue Before Assistance FY18 and After]])</f>
        <v>22107.115999999998</v>
      </c>
      <c r="DG255" s="17">
        <v>2313.2532000000001</v>
      </c>
      <c r="DH255" s="17">
        <v>6383.5834000000004</v>
      </c>
      <c r="DI255" s="17">
        <v>20820.86</v>
      </c>
      <c r="DJ255" s="18">
        <f>SUM(Table2[[#This Row],[Indirect and Induced Tax Revenues Through FY17]:[Indirect and Induced Tax Revenues FY18 and After]])</f>
        <v>27204.4434</v>
      </c>
      <c r="DK255" s="17">
        <v>4192.1117999999997</v>
      </c>
      <c r="DL255" s="17">
        <v>11579.687099999999</v>
      </c>
      <c r="DM255" s="17">
        <v>37731.872300000003</v>
      </c>
      <c r="DN255" s="17">
        <f>SUM(Table2[[#This Row],[TOTAL Tax Revenues Before Assistance Through FY17]:[TOTAL Tax Revenues Before Assistance FY18 and After]])</f>
        <v>49311.559399999998</v>
      </c>
      <c r="DO255" s="17">
        <v>4170.93</v>
      </c>
      <c r="DP255" s="17">
        <v>11527.6374</v>
      </c>
      <c r="DQ255" s="17">
        <v>37576.699099999998</v>
      </c>
      <c r="DR255" s="20">
        <f>SUM(Table2[[#This Row],[TOTAL Tax Revenues Net of Assistance Recapture and Penalty Through FY17]:[TOTAL Tax Revenues Net of Assistance Recapture and Penalty FY18 and After]])</f>
        <v>49104.336499999998</v>
      </c>
      <c r="DS255" s="20">
        <v>0</v>
      </c>
      <c r="DT255" s="20">
        <v>0</v>
      </c>
      <c r="DU255" s="20">
        <v>0</v>
      </c>
      <c r="DV255" s="20">
        <v>0</v>
      </c>
      <c r="DW255" s="15">
        <v>0</v>
      </c>
      <c r="DX255" s="15">
        <v>0</v>
      </c>
      <c r="DY255" s="15">
        <v>0</v>
      </c>
      <c r="DZ255" s="15">
        <v>406</v>
      </c>
      <c r="EA255" s="15">
        <v>0</v>
      </c>
      <c r="EB255" s="15">
        <v>0</v>
      </c>
      <c r="EC255" s="15">
        <v>0</v>
      </c>
      <c r="ED255" s="15">
        <v>405</v>
      </c>
      <c r="EE255" s="15">
        <v>0</v>
      </c>
      <c r="EF255" s="15">
        <v>0</v>
      </c>
      <c r="EG255" s="15">
        <v>0</v>
      </c>
      <c r="EH255" s="15">
        <v>99.75</v>
      </c>
      <c r="EI255" s="15">
        <f>SUM(Table2[[#This Row],[Total Industrial Employees FY17]:[Total Other Employees FY17]])</f>
        <v>406</v>
      </c>
      <c r="EJ255" s="15">
        <f>SUM(Table2[[#This Row],[Number of Industrial Employees Earning More than Living Wage FY17]:[Number of Other Employees Earning More than Living Wage FY17]])</f>
        <v>405</v>
      </c>
      <c r="EK255" s="15">
        <v>99.753694581280783</v>
      </c>
    </row>
    <row r="256" spans="1:141" x14ac:dyDescent="0.2">
      <c r="A256" s="6">
        <v>93970</v>
      </c>
      <c r="B256" s="6" t="s">
        <v>729</v>
      </c>
      <c r="C256" s="7" t="s">
        <v>730</v>
      </c>
      <c r="D256" s="7" t="s">
        <v>12</v>
      </c>
      <c r="E256" s="33">
        <v>26</v>
      </c>
      <c r="F256" s="8" t="s">
        <v>2032</v>
      </c>
      <c r="G256" s="41" t="s">
        <v>2275</v>
      </c>
      <c r="H256" s="35">
        <v>26300</v>
      </c>
      <c r="I256" s="35">
        <v>24738</v>
      </c>
      <c r="J256" s="39" t="s">
        <v>3348</v>
      </c>
      <c r="K256" s="11" t="s">
        <v>2453</v>
      </c>
      <c r="L256" s="13" t="s">
        <v>3000</v>
      </c>
      <c r="M256" s="13" t="s">
        <v>2955</v>
      </c>
      <c r="N256" s="23">
        <v>6429983</v>
      </c>
      <c r="O256" s="6" t="s">
        <v>2458</v>
      </c>
      <c r="P256" s="15">
        <v>0</v>
      </c>
      <c r="Q256" s="15">
        <v>0</v>
      </c>
      <c r="R256" s="15">
        <v>37</v>
      </c>
      <c r="S256" s="15">
        <v>0</v>
      </c>
      <c r="T256" s="15">
        <v>0</v>
      </c>
      <c r="U256" s="15">
        <v>37</v>
      </c>
      <c r="V256" s="15">
        <v>37</v>
      </c>
      <c r="W256" s="15">
        <v>0</v>
      </c>
      <c r="X256" s="15">
        <v>0</v>
      </c>
      <c r="Y256" s="15">
        <v>0</v>
      </c>
      <c r="Z256" s="15">
        <v>14</v>
      </c>
      <c r="AA256" s="15">
        <v>100</v>
      </c>
      <c r="AB256" s="15">
        <v>0</v>
      </c>
      <c r="AC256" s="15">
        <v>0</v>
      </c>
      <c r="AD256" s="15">
        <v>0</v>
      </c>
      <c r="AE256" s="15">
        <v>0</v>
      </c>
      <c r="AF256" s="15">
        <v>100</v>
      </c>
      <c r="AG256" s="15" t="s">
        <v>1860</v>
      </c>
      <c r="AH256" s="15" t="s">
        <v>1861</v>
      </c>
      <c r="AI256" s="17">
        <v>18.209800000000001</v>
      </c>
      <c r="AJ256" s="17">
        <v>195.79429999999999</v>
      </c>
      <c r="AK256" s="17">
        <v>258.78120000000001</v>
      </c>
      <c r="AL256" s="17">
        <f>SUM(Table2[[#This Row],[Company Direct Land Through FY17]:[Company Direct Land FY18 and After]])</f>
        <v>454.57550000000003</v>
      </c>
      <c r="AM256" s="17">
        <v>108.65470000000001</v>
      </c>
      <c r="AN256" s="17">
        <v>426.00970000000001</v>
      </c>
      <c r="AO256" s="17">
        <v>1544.1058</v>
      </c>
      <c r="AP256" s="18">
        <f>SUM(Table2[[#This Row],[Company Direct Building Through FY17]:[Company Direct Building FY18 and After]])</f>
        <v>1970.1155000000001</v>
      </c>
      <c r="AQ256" s="17">
        <v>0</v>
      </c>
      <c r="AR256" s="17">
        <v>70.324799999999996</v>
      </c>
      <c r="AS256" s="17">
        <v>0</v>
      </c>
      <c r="AT256" s="18">
        <f>SUM(Table2[[#This Row],[Mortgage Recording Tax Through FY17]:[Mortgage Recording Tax FY18 and After]])</f>
        <v>70.324799999999996</v>
      </c>
      <c r="AU256" s="17">
        <v>118.7255</v>
      </c>
      <c r="AV256" s="17">
        <v>203.76910000000001</v>
      </c>
      <c r="AW256" s="17">
        <v>1687.2227</v>
      </c>
      <c r="AX256" s="18">
        <f>SUM(Table2[[#This Row],[Pilot Savings Through FY17]:[Pilot Savings FY18 and After]])</f>
        <v>1890.9918</v>
      </c>
      <c r="AY256" s="17">
        <v>0</v>
      </c>
      <c r="AZ256" s="17">
        <v>70.324799999999996</v>
      </c>
      <c r="BA256" s="17">
        <v>0</v>
      </c>
      <c r="BB256" s="18">
        <f>SUM(Table2[[#This Row],[Mortgage Recording Tax Exemption Through FY17]:[Mortgage Recording Tax Exemption FY18 and After]])</f>
        <v>70.324799999999996</v>
      </c>
      <c r="BC256" s="17">
        <v>49.231200000000001</v>
      </c>
      <c r="BD256" s="17">
        <v>696.96960000000001</v>
      </c>
      <c r="BE256" s="17">
        <v>699.6309</v>
      </c>
      <c r="BF256" s="18">
        <f>SUM(Table2[[#This Row],[Indirect and Induced Land Through FY17]:[Indirect and Induced Land FY18 and After]])</f>
        <v>1396.6005</v>
      </c>
      <c r="BG256" s="17">
        <v>91.429299999999998</v>
      </c>
      <c r="BH256" s="17">
        <v>1294.3716999999999</v>
      </c>
      <c r="BI256" s="17">
        <v>1299.3100999999999</v>
      </c>
      <c r="BJ256" s="18">
        <f>SUM(Table2[[#This Row],[Indirect and Induced Building Through FY17]:[Indirect and Induced Building FY18 and After]])</f>
        <v>2593.6817999999998</v>
      </c>
      <c r="BK256" s="17">
        <v>148.79949999999999</v>
      </c>
      <c r="BL256" s="17">
        <v>2409.3762000000002</v>
      </c>
      <c r="BM256" s="17">
        <v>2114.6053000000002</v>
      </c>
      <c r="BN256" s="18">
        <f>SUM(Table2[[#This Row],[TOTAL Real Property Related Taxes Through FY17]:[TOTAL Real Property Related Taxes FY18 and After]])</f>
        <v>4523.9814999999999</v>
      </c>
      <c r="BO256" s="17">
        <v>479.5215</v>
      </c>
      <c r="BP256" s="17">
        <v>6862.3752999999997</v>
      </c>
      <c r="BQ256" s="17">
        <v>6814.5376999999999</v>
      </c>
      <c r="BR256" s="18">
        <f>SUM(Table2[[#This Row],[Company Direct Through FY17]:[Company Direct FY18 and After]])</f>
        <v>13676.913</v>
      </c>
      <c r="BS256" s="17">
        <v>0</v>
      </c>
      <c r="BT256" s="17">
        <v>0</v>
      </c>
      <c r="BU256" s="17">
        <v>0</v>
      </c>
      <c r="BV256" s="18">
        <f>SUM(Table2[[#This Row],[Sales Tax Exemption Through FY17]:[Sales Tax Exemption FY18 and After]])</f>
        <v>0</v>
      </c>
      <c r="BW256" s="17">
        <v>0</v>
      </c>
      <c r="BX256" s="17">
        <v>0</v>
      </c>
      <c r="BY256" s="17">
        <v>0</v>
      </c>
      <c r="BZ256" s="17">
        <f>SUM(Table2[[#This Row],[Energy Tax Savings Through FY17]:[Energy Tax Savings FY18 and After]])</f>
        <v>0</v>
      </c>
      <c r="CA256" s="17">
        <v>0</v>
      </c>
      <c r="CB256" s="17">
        <v>0</v>
      </c>
      <c r="CC256" s="17">
        <v>0</v>
      </c>
      <c r="CD256" s="18">
        <f>SUM(Table2[[#This Row],[Tax Exempt Bond Savings Through FY17]:[Tax Exempt Bond Savings FY18 and After]])</f>
        <v>0</v>
      </c>
      <c r="CE256" s="17">
        <v>154.7987</v>
      </c>
      <c r="CF256" s="17">
        <v>2221.0061000000001</v>
      </c>
      <c r="CG256" s="17">
        <v>2199.8647999999998</v>
      </c>
      <c r="CH256" s="18">
        <f>SUM(Table2[[#This Row],[Indirect and Induced Through FY17]:[Indirect and Induced FY18 and After]])</f>
        <v>4420.8708999999999</v>
      </c>
      <c r="CI256" s="17">
        <v>634.3202</v>
      </c>
      <c r="CJ256" s="17">
        <v>9083.3814000000002</v>
      </c>
      <c r="CK256" s="17">
        <v>9014.4025000000001</v>
      </c>
      <c r="CL256" s="18">
        <f>SUM(Table2[[#This Row],[TOTAL Income Consumption Use Taxes Through FY17]:[TOTAL Income Consumption Use Taxes FY18 and After]])</f>
        <v>18097.783900000002</v>
      </c>
      <c r="CM256" s="17">
        <v>118.7255</v>
      </c>
      <c r="CN256" s="17">
        <v>274.09390000000002</v>
      </c>
      <c r="CO256" s="17">
        <v>1687.2227</v>
      </c>
      <c r="CP256" s="18">
        <f>SUM(Table2[[#This Row],[Assistance Provided Through FY17]:[Assistance Provided FY18 and After]])</f>
        <v>1961.3166000000001</v>
      </c>
      <c r="CQ256" s="17">
        <v>0</v>
      </c>
      <c r="CR256" s="17">
        <v>0</v>
      </c>
      <c r="CS256" s="17">
        <v>0</v>
      </c>
      <c r="CT256" s="18">
        <f>SUM(Table2[[#This Row],[Recapture Cancellation Reduction Amount Through FY17]:[Recapture Cancellation Reduction Amount FY18 and After]])</f>
        <v>0</v>
      </c>
      <c r="CU256" s="17">
        <v>0</v>
      </c>
      <c r="CV256" s="17">
        <v>0</v>
      </c>
      <c r="CW256" s="17">
        <v>0</v>
      </c>
      <c r="CX256" s="18">
        <f>SUM(Table2[[#This Row],[Penalty Paid Through FY17]:[Penalty Paid FY18 and After]])</f>
        <v>0</v>
      </c>
      <c r="CY256" s="17">
        <v>118.7255</v>
      </c>
      <c r="CZ256" s="17">
        <v>274.09390000000002</v>
      </c>
      <c r="DA256" s="17">
        <v>1687.2227</v>
      </c>
      <c r="DB256" s="18">
        <f>SUM(Table2[[#This Row],[TOTAL Assistance Net of Recapture Penalties Through FY17]:[TOTAL Assistance Net of Recapture Penalties FY18 and After]])</f>
        <v>1961.3166000000001</v>
      </c>
      <c r="DC256" s="17">
        <v>606.38599999999997</v>
      </c>
      <c r="DD256" s="17">
        <v>7554.5041000000001</v>
      </c>
      <c r="DE256" s="17">
        <v>8617.4246999999996</v>
      </c>
      <c r="DF256" s="18">
        <f>SUM(Table2[[#This Row],[Company Direct Tax Revenue Before Assistance Through FY17]:[Company Direct Tax Revenue Before Assistance FY18 and After]])</f>
        <v>16171.9288</v>
      </c>
      <c r="DG256" s="17">
        <v>295.45920000000001</v>
      </c>
      <c r="DH256" s="17">
        <v>4212.3473999999997</v>
      </c>
      <c r="DI256" s="17">
        <v>4198.8058000000001</v>
      </c>
      <c r="DJ256" s="18">
        <f>SUM(Table2[[#This Row],[Indirect and Induced Tax Revenues Through FY17]:[Indirect and Induced Tax Revenues FY18 and After]])</f>
        <v>8411.1532000000007</v>
      </c>
      <c r="DK256" s="17">
        <v>901.84519999999998</v>
      </c>
      <c r="DL256" s="17">
        <v>11766.851500000001</v>
      </c>
      <c r="DM256" s="17">
        <v>12816.2305</v>
      </c>
      <c r="DN256" s="17">
        <f>SUM(Table2[[#This Row],[TOTAL Tax Revenues Before Assistance Through FY17]:[TOTAL Tax Revenues Before Assistance FY18 and After]])</f>
        <v>24583.082000000002</v>
      </c>
      <c r="DO256" s="17">
        <v>783.11969999999997</v>
      </c>
      <c r="DP256" s="17">
        <v>11492.757600000001</v>
      </c>
      <c r="DQ256" s="17">
        <v>11129.007799999999</v>
      </c>
      <c r="DR256" s="20">
        <f>SUM(Table2[[#This Row],[TOTAL Tax Revenues Net of Assistance Recapture and Penalty Through FY17]:[TOTAL Tax Revenues Net of Assistance Recapture and Penalty FY18 and After]])</f>
        <v>22621.7654</v>
      </c>
      <c r="DS256" s="20">
        <v>0</v>
      </c>
      <c r="DT256" s="20">
        <v>0</v>
      </c>
      <c r="DU256" s="20">
        <v>0</v>
      </c>
      <c r="DV256" s="20">
        <v>0</v>
      </c>
      <c r="DW256" s="15">
        <v>0</v>
      </c>
      <c r="DX256" s="15">
        <v>0</v>
      </c>
      <c r="DY256" s="15">
        <v>0</v>
      </c>
      <c r="DZ256" s="15">
        <v>37</v>
      </c>
      <c r="EA256" s="15">
        <v>0</v>
      </c>
      <c r="EB256" s="15">
        <v>0</v>
      </c>
      <c r="EC256" s="15">
        <v>0</v>
      </c>
      <c r="ED256" s="15">
        <v>37</v>
      </c>
      <c r="EE256" s="15">
        <v>0</v>
      </c>
      <c r="EF256" s="15">
        <v>0</v>
      </c>
      <c r="EG256" s="15">
        <v>0</v>
      </c>
      <c r="EH256" s="15">
        <v>100</v>
      </c>
      <c r="EI256" s="15">
        <f>SUM(Table2[[#This Row],[Total Industrial Employees FY17]:[Total Other Employees FY17]])</f>
        <v>37</v>
      </c>
      <c r="EJ256" s="15">
        <f>SUM(Table2[[#This Row],[Number of Industrial Employees Earning More than Living Wage FY17]:[Number of Other Employees Earning More than Living Wage FY17]])</f>
        <v>37</v>
      </c>
      <c r="EK256" s="15">
        <v>100</v>
      </c>
    </row>
    <row r="257" spans="1:141" x14ac:dyDescent="0.2">
      <c r="A257" s="6">
        <v>93914</v>
      </c>
      <c r="B257" s="6" t="s">
        <v>582</v>
      </c>
      <c r="C257" s="7" t="s">
        <v>583</v>
      </c>
      <c r="D257" s="7" t="s">
        <v>19</v>
      </c>
      <c r="E257" s="33">
        <v>7</v>
      </c>
      <c r="F257" s="8" t="s">
        <v>2297</v>
      </c>
      <c r="G257" s="41" t="s">
        <v>1977</v>
      </c>
      <c r="H257" s="35">
        <v>12345</v>
      </c>
      <c r="I257" s="35">
        <v>24714</v>
      </c>
      <c r="J257" s="39" t="s">
        <v>3213</v>
      </c>
      <c r="K257" s="11" t="s">
        <v>2453</v>
      </c>
      <c r="L257" s="13" t="s">
        <v>2935</v>
      </c>
      <c r="M257" s="13" t="s">
        <v>2865</v>
      </c>
      <c r="N257" s="23">
        <v>6200000</v>
      </c>
      <c r="O257" s="6" t="s">
        <v>2527</v>
      </c>
      <c r="P257" s="15">
        <v>0</v>
      </c>
      <c r="Q257" s="15">
        <v>0</v>
      </c>
      <c r="R257" s="15">
        <v>13</v>
      </c>
      <c r="S257" s="15">
        <v>0</v>
      </c>
      <c r="T257" s="15">
        <v>0</v>
      </c>
      <c r="U257" s="15">
        <v>13</v>
      </c>
      <c r="V257" s="15">
        <v>13</v>
      </c>
      <c r="W257" s="15">
        <v>0</v>
      </c>
      <c r="X257" s="15">
        <v>0</v>
      </c>
      <c r="Y257" s="15">
        <v>29</v>
      </c>
      <c r="Z257" s="15">
        <v>3</v>
      </c>
      <c r="AA257" s="15">
        <v>69</v>
      </c>
      <c r="AB257" s="15">
        <v>0</v>
      </c>
      <c r="AC257" s="15">
        <v>0</v>
      </c>
      <c r="AD257" s="15">
        <v>0</v>
      </c>
      <c r="AE257" s="15">
        <v>0</v>
      </c>
      <c r="AF257" s="15">
        <v>69</v>
      </c>
      <c r="AG257" s="15" t="s">
        <v>1860</v>
      </c>
      <c r="AH257" s="15" t="s">
        <v>1861</v>
      </c>
      <c r="AI257" s="17">
        <v>13.7052</v>
      </c>
      <c r="AJ257" s="17">
        <v>64.697599999999994</v>
      </c>
      <c r="AK257" s="17">
        <v>155.46799999999999</v>
      </c>
      <c r="AL257" s="17">
        <f>SUM(Table2[[#This Row],[Company Direct Land Through FY17]:[Company Direct Land FY18 and After]])</f>
        <v>220.16559999999998</v>
      </c>
      <c r="AM257" s="17">
        <v>40.750100000000003</v>
      </c>
      <c r="AN257" s="17">
        <v>132.1489</v>
      </c>
      <c r="AO257" s="17">
        <v>462.26159999999999</v>
      </c>
      <c r="AP257" s="18">
        <f>SUM(Table2[[#This Row],[Company Direct Building Through FY17]:[Company Direct Building FY18 and After]])</f>
        <v>594.41049999999996</v>
      </c>
      <c r="AQ257" s="17">
        <v>0</v>
      </c>
      <c r="AR257" s="17">
        <v>0</v>
      </c>
      <c r="AS257" s="17">
        <v>0</v>
      </c>
      <c r="AT257" s="18">
        <f>SUM(Table2[[#This Row],[Mortgage Recording Tax Through FY17]:[Mortgage Recording Tax FY18 and After]])</f>
        <v>0</v>
      </c>
      <c r="AU257" s="17">
        <v>27.246300000000002</v>
      </c>
      <c r="AV257" s="17">
        <v>92.042199999999994</v>
      </c>
      <c r="AW257" s="17">
        <v>309.0763</v>
      </c>
      <c r="AX257" s="18">
        <f>SUM(Table2[[#This Row],[Pilot Savings Through FY17]:[Pilot Savings FY18 and After]])</f>
        <v>401.11849999999998</v>
      </c>
      <c r="AY257" s="17">
        <v>0</v>
      </c>
      <c r="AZ257" s="17">
        <v>0</v>
      </c>
      <c r="BA257" s="17">
        <v>0</v>
      </c>
      <c r="BB257" s="18">
        <f>SUM(Table2[[#This Row],[Mortgage Recording Tax Exemption Through FY17]:[Mortgage Recording Tax Exemption FY18 and After]])</f>
        <v>0</v>
      </c>
      <c r="BC257" s="17">
        <v>16.039000000000001</v>
      </c>
      <c r="BD257" s="17">
        <v>120.92919999999999</v>
      </c>
      <c r="BE257" s="17">
        <v>181.9436</v>
      </c>
      <c r="BF257" s="18">
        <f>SUM(Table2[[#This Row],[Indirect and Induced Land Through FY17]:[Indirect and Induced Land FY18 and After]])</f>
        <v>302.87279999999998</v>
      </c>
      <c r="BG257" s="17">
        <v>29.786799999999999</v>
      </c>
      <c r="BH257" s="17">
        <v>224.58279999999999</v>
      </c>
      <c r="BI257" s="17">
        <v>337.89460000000003</v>
      </c>
      <c r="BJ257" s="18">
        <f>SUM(Table2[[#This Row],[Indirect and Induced Building Through FY17]:[Indirect and Induced Building FY18 and After]])</f>
        <v>562.47739999999999</v>
      </c>
      <c r="BK257" s="17">
        <v>73.034800000000004</v>
      </c>
      <c r="BL257" s="17">
        <v>450.31630000000001</v>
      </c>
      <c r="BM257" s="17">
        <v>828.49149999999997</v>
      </c>
      <c r="BN257" s="18">
        <f>SUM(Table2[[#This Row],[TOTAL Real Property Related Taxes Through FY17]:[TOTAL Real Property Related Taxes FY18 and After]])</f>
        <v>1278.8078</v>
      </c>
      <c r="BO257" s="17">
        <v>77.358400000000003</v>
      </c>
      <c r="BP257" s="17">
        <v>572.88149999999996</v>
      </c>
      <c r="BQ257" s="17">
        <v>877.53859999999997</v>
      </c>
      <c r="BR257" s="18">
        <f>SUM(Table2[[#This Row],[Company Direct Through FY17]:[Company Direct FY18 and After]])</f>
        <v>1450.4200999999998</v>
      </c>
      <c r="BS257" s="17">
        <v>0</v>
      </c>
      <c r="BT257" s="17">
        <v>1.6194999999999999</v>
      </c>
      <c r="BU257" s="17">
        <v>0</v>
      </c>
      <c r="BV257" s="18">
        <f>SUM(Table2[[#This Row],[Sales Tax Exemption Through FY17]:[Sales Tax Exemption FY18 and After]])</f>
        <v>1.6194999999999999</v>
      </c>
      <c r="BW257" s="17">
        <v>0</v>
      </c>
      <c r="BX257" s="17">
        <v>0</v>
      </c>
      <c r="BY257" s="17">
        <v>0</v>
      </c>
      <c r="BZ257" s="17">
        <f>SUM(Table2[[#This Row],[Energy Tax Savings Through FY17]:[Energy Tax Savings FY18 and After]])</f>
        <v>0</v>
      </c>
      <c r="CA257" s="17">
        <v>0</v>
      </c>
      <c r="CB257" s="17">
        <v>0</v>
      </c>
      <c r="CC257" s="17">
        <v>0</v>
      </c>
      <c r="CD257" s="18">
        <f>SUM(Table2[[#This Row],[Tax Exempt Bond Savings Through FY17]:[Tax Exempt Bond Savings FY18 and After]])</f>
        <v>0</v>
      </c>
      <c r="CE257" s="17">
        <v>45.898000000000003</v>
      </c>
      <c r="CF257" s="17">
        <v>354.49059999999997</v>
      </c>
      <c r="CG257" s="17">
        <v>520.65700000000004</v>
      </c>
      <c r="CH257" s="18">
        <f>SUM(Table2[[#This Row],[Indirect and Induced Through FY17]:[Indirect and Induced FY18 and After]])</f>
        <v>875.14760000000001</v>
      </c>
      <c r="CI257" s="17">
        <v>123.2564</v>
      </c>
      <c r="CJ257" s="17">
        <v>925.75260000000003</v>
      </c>
      <c r="CK257" s="17">
        <v>1398.1956</v>
      </c>
      <c r="CL257" s="18">
        <f>SUM(Table2[[#This Row],[TOTAL Income Consumption Use Taxes Through FY17]:[TOTAL Income Consumption Use Taxes FY18 and After]])</f>
        <v>2323.9481999999998</v>
      </c>
      <c r="CM257" s="17">
        <v>27.246300000000002</v>
      </c>
      <c r="CN257" s="17">
        <v>93.661699999999996</v>
      </c>
      <c r="CO257" s="17">
        <v>309.0763</v>
      </c>
      <c r="CP257" s="18">
        <f>SUM(Table2[[#This Row],[Assistance Provided Through FY17]:[Assistance Provided FY18 and After]])</f>
        <v>402.738</v>
      </c>
      <c r="CQ257" s="17">
        <v>0</v>
      </c>
      <c r="CR257" s="17">
        <v>0</v>
      </c>
      <c r="CS257" s="17">
        <v>0</v>
      </c>
      <c r="CT257" s="18">
        <f>SUM(Table2[[#This Row],[Recapture Cancellation Reduction Amount Through FY17]:[Recapture Cancellation Reduction Amount FY18 and After]])</f>
        <v>0</v>
      </c>
      <c r="CU257" s="17">
        <v>0</v>
      </c>
      <c r="CV257" s="17">
        <v>0</v>
      </c>
      <c r="CW257" s="17">
        <v>0</v>
      </c>
      <c r="CX257" s="18">
        <f>SUM(Table2[[#This Row],[Penalty Paid Through FY17]:[Penalty Paid FY18 and After]])</f>
        <v>0</v>
      </c>
      <c r="CY257" s="17">
        <v>27.246300000000002</v>
      </c>
      <c r="CZ257" s="17">
        <v>93.661699999999996</v>
      </c>
      <c r="DA257" s="17">
        <v>309.0763</v>
      </c>
      <c r="DB257" s="18">
        <f>SUM(Table2[[#This Row],[TOTAL Assistance Net of Recapture Penalties Through FY17]:[TOTAL Assistance Net of Recapture Penalties FY18 and After]])</f>
        <v>402.738</v>
      </c>
      <c r="DC257" s="17">
        <v>131.81370000000001</v>
      </c>
      <c r="DD257" s="17">
        <v>769.72799999999995</v>
      </c>
      <c r="DE257" s="17">
        <v>1495.2682</v>
      </c>
      <c r="DF257" s="18">
        <f>SUM(Table2[[#This Row],[Company Direct Tax Revenue Before Assistance Through FY17]:[Company Direct Tax Revenue Before Assistance FY18 and After]])</f>
        <v>2264.9962</v>
      </c>
      <c r="DG257" s="17">
        <v>91.723799999999997</v>
      </c>
      <c r="DH257" s="17">
        <v>700.00260000000003</v>
      </c>
      <c r="DI257" s="17">
        <v>1040.4952000000001</v>
      </c>
      <c r="DJ257" s="18">
        <f>SUM(Table2[[#This Row],[Indirect and Induced Tax Revenues Through FY17]:[Indirect and Induced Tax Revenues FY18 and After]])</f>
        <v>1740.4978000000001</v>
      </c>
      <c r="DK257" s="17">
        <v>223.53749999999999</v>
      </c>
      <c r="DL257" s="17">
        <v>1469.7306000000001</v>
      </c>
      <c r="DM257" s="17">
        <v>2535.7633999999998</v>
      </c>
      <c r="DN257" s="17">
        <f>SUM(Table2[[#This Row],[TOTAL Tax Revenues Before Assistance Through FY17]:[TOTAL Tax Revenues Before Assistance FY18 and After]])</f>
        <v>4005.4939999999997</v>
      </c>
      <c r="DO257" s="17">
        <v>196.2912</v>
      </c>
      <c r="DP257" s="17">
        <v>1376.0689</v>
      </c>
      <c r="DQ257" s="17">
        <v>2226.6871000000001</v>
      </c>
      <c r="DR257" s="20">
        <f>SUM(Table2[[#This Row],[TOTAL Tax Revenues Net of Assistance Recapture and Penalty Through FY17]:[TOTAL Tax Revenues Net of Assistance Recapture and Penalty FY18 and After]])</f>
        <v>3602.7560000000003</v>
      </c>
      <c r="DS257" s="20">
        <v>0</v>
      </c>
      <c r="DT257" s="20">
        <v>0</v>
      </c>
      <c r="DU257" s="20">
        <v>0</v>
      </c>
      <c r="DV257" s="20">
        <v>0</v>
      </c>
      <c r="DW257" s="15">
        <v>13</v>
      </c>
      <c r="DX257" s="15">
        <v>0</v>
      </c>
      <c r="DY257" s="15">
        <v>0</v>
      </c>
      <c r="DZ257" s="15">
        <v>0</v>
      </c>
      <c r="EA257" s="15">
        <v>13</v>
      </c>
      <c r="EB257" s="15">
        <v>0</v>
      </c>
      <c r="EC257" s="15">
        <v>0</v>
      </c>
      <c r="ED257" s="15">
        <v>0</v>
      </c>
      <c r="EE257" s="15">
        <v>100</v>
      </c>
      <c r="EF257" s="15">
        <v>0</v>
      </c>
      <c r="EG257" s="15">
        <v>0</v>
      </c>
      <c r="EH257" s="15">
        <v>0</v>
      </c>
      <c r="EI257" s="15">
        <f>SUM(Table2[[#This Row],[Total Industrial Employees FY17]:[Total Other Employees FY17]])</f>
        <v>13</v>
      </c>
      <c r="EJ257" s="15">
        <f>SUM(Table2[[#This Row],[Number of Industrial Employees Earning More than Living Wage FY17]:[Number of Other Employees Earning More than Living Wage FY17]])</f>
        <v>13</v>
      </c>
      <c r="EK257" s="15">
        <v>100</v>
      </c>
    </row>
    <row r="258" spans="1:141" x14ac:dyDescent="0.2">
      <c r="A258" s="6">
        <v>94036</v>
      </c>
      <c r="B258" s="6" t="s">
        <v>1589</v>
      </c>
      <c r="C258" s="7" t="s">
        <v>1634</v>
      </c>
      <c r="D258" s="7" t="s">
        <v>19</v>
      </c>
      <c r="E258" s="33">
        <v>3</v>
      </c>
      <c r="F258" s="8" t="s">
        <v>2289</v>
      </c>
      <c r="G258" s="41" t="s">
        <v>2364</v>
      </c>
      <c r="H258" s="35">
        <v>38463</v>
      </c>
      <c r="I258" s="35">
        <v>2621975</v>
      </c>
      <c r="J258" s="39" t="s">
        <v>3306</v>
      </c>
      <c r="K258" s="11" t="s">
        <v>2743</v>
      </c>
      <c r="L258" s="13" t="s">
        <v>3039</v>
      </c>
      <c r="M258" s="13" t="s">
        <v>2969</v>
      </c>
      <c r="N258" s="23">
        <v>2674000000</v>
      </c>
      <c r="O258" s="6" t="s">
        <v>2464</v>
      </c>
      <c r="P258" s="15">
        <v>0</v>
      </c>
      <c r="Q258" s="15">
        <v>0</v>
      </c>
      <c r="R258" s="15">
        <v>0</v>
      </c>
      <c r="S258" s="15">
        <v>0</v>
      </c>
      <c r="T258" s="15">
        <v>9</v>
      </c>
      <c r="U258" s="15">
        <v>9</v>
      </c>
      <c r="V258" s="15">
        <v>9</v>
      </c>
      <c r="W258" s="15">
        <v>195</v>
      </c>
      <c r="X258" s="15">
        <v>0</v>
      </c>
      <c r="Y258" s="15">
        <v>0</v>
      </c>
      <c r="Z258" s="15">
        <v>8400</v>
      </c>
      <c r="AA258" s="15">
        <v>0</v>
      </c>
      <c r="AB258" s="15">
        <v>0</v>
      </c>
      <c r="AC258" s="15">
        <v>0</v>
      </c>
      <c r="AD258" s="15">
        <v>0</v>
      </c>
      <c r="AE258" s="15">
        <v>0</v>
      </c>
      <c r="AF258" s="15">
        <v>0</v>
      </c>
      <c r="AG258" s="15" t="s">
        <v>1861</v>
      </c>
      <c r="AH258" s="15" t="s">
        <v>1861</v>
      </c>
      <c r="AI258" s="17">
        <v>1419.6382000000001</v>
      </c>
      <c r="AJ258" s="17">
        <v>1649.6559</v>
      </c>
      <c r="AK258" s="17">
        <v>25514.8809</v>
      </c>
      <c r="AL258" s="17">
        <f>SUM(Table2[[#This Row],[Company Direct Land Through FY17]:[Company Direct Land FY18 and After]])</f>
        <v>27164.536800000002</v>
      </c>
      <c r="AM258" s="17">
        <v>2636.4708999999998</v>
      </c>
      <c r="AN258" s="17">
        <v>23854.0478</v>
      </c>
      <c r="AO258" s="17">
        <v>47384.782500000001</v>
      </c>
      <c r="AP258" s="18">
        <f>SUM(Table2[[#This Row],[Company Direct Building Through FY17]:[Company Direct Building FY18 and After]])</f>
        <v>71238.830300000001</v>
      </c>
      <c r="AQ258" s="17">
        <v>0</v>
      </c>
      <c r="AR258" s="17">
        <v>11302.2</v>
      </c>
      <c r="AS258" s="17">
        <v>0</v>
      </c>
      <c r="AT258" s="18">
        <f>SUM(Table2[[#This Row],[Mortgage Recording Tax Through FY17]:[Mortgage Recording Tax FY18 and After]])</f>
        <v>11302.2</v>
      </c>
      <c r="AU258" s="17">
        <v>0</v>
      </c>
      <c r="AV258" s="17">
        <v>0</v>
      </c>
      <c r="AW258" s="17">
        <v>0</v>
      </c>
      <c r="AX258" s="18">
        <f>SUM(Table2[[#This Row],[Pilot Savings Through FY17]:[Pilot Savings FY18 and After]])</f>
        <v>0</v>
      </c>
      <c r="AY258" s="17">
        <v>0</v>
      </c>
      <c r="AZ258" s="17">
        <v>11302.2</v>
      </c>
      <c r="BA258" s="17">
        <v>0</v>
      </c>
      <c r="BB258" s="18">
        <f>SUM(Table2[[#This Row],[Mortgage Recording Tax Exemption Through FY17]:[Mortgage Recording Tax Exemption FY18 and After]])</f>
        <v>11302.2</v>
      </c>
      <c r="BC258" s="17">
        <v>188.72749999999999</v>
      </c>
      <c r="BD258" s="17">
        <v>241.59800000000001</v>
      </c>
      <c r="BE258" s="17">
        <v>-266.85340000000002</v>
      </c>
      <c r="BF258" s="18">
        <f>SUM(Table2[[#This Row],[Indirect and Induced Land Through FY17]:[Indirect and Induced Land FY18 and After]])</f>
        <v>-25.255400000000009</v>
      </c>
      <c r="BG258" s="17">
        <v>350.4939</v>
      </c>
      <c r="BH258" s="17">
        <v>448.68189999999998</v>
      </c>
      <c r="BI258" s="17">
        <v>-495.5822</v>
      </c>
      <c r="BJ258" s="18">
        <f>SUM(Table2[[#This Row],[Indirect and Induced Building Through FY17]:[Indirect and Induced Building FY18 and After]])</f>
        <v>-46.900300000000016</v>
      </c>
      <c r="BK258" s="17">
        <v>4595.3305</v>
      </c>
      <c r="BL258" s="17">
        <v>26193.9836</v>
      </c>
      <c r="BM258" s="17">
        <v>72137.227799999993</v>
      </c>
      <c r="BN258" s="18">
        <f>SUM(Table2[[#This Row],[TOTAL Real Property Related Taxes Through FY17]:[TOTAL Real Property Related Taxes FY18 and After]])</f>
        <v>98331.2114</v>
      </c>
      <c r="BO258" s="17">
        <v>1161.9476</v>
      </c>
      <c r="BP258" s="17">
        <v>1493.3134</v>
      </c>
      <c r="BQ258" s="17">
        <v>961.17930000000001</v>
      </c>
      <c r="BR258" s="18">
        <f>SUM(Table2[[#This Row],[Company Direct Through FY17]:[Company Direct FY18 and After]])</f>
        <v>2454.4926999999998</v>
      </c>
      <c r="BS258" s="17">
        <v>0</v>
      </c>
      <c r="BT258" s="17">
        <v>0</v>
      </c>
      <c r="BU258" s="17">
        <v>0</v>
      </c>
      <c r="BV258" s="18">
        <f>SUM(Table2[[#This Row],[Sales Tax Exemption Through FY17]:[Sales Tax Exemption FY18 and After]])</f>
        <v>0</v>
      </c>
      <c r="BW258" s="17">
        <v>0</v>
      </c>
      <c r="BX258" s="17">
        <v>0</v>
      </c>
      <c r="BY258" s="17">
        <v>0</v>
      </c>
      <c r="BZ258" s="17">
        <f>SUM(Table2[[#This Row],[Energy Tax Savings Through FY17]:[Energy Tax Savings FY18 and After]])</f>
        <v>0</v>
      </c>
      <c r="CA258" s="17">
        <v>0</v>
      </c>
      <c r="CB258" s="17">
        <v>0</v>
      </c>
      <c r="CC258" s="17">
        <v>0</v>
      </c>
      <c r="CD258" s="18">
        <f>SUM(Table2[[#This Row],[Tax Exempt Bond Savings Through FY17]:[Tax Exempt Bond Savings FY18 and After]])</f>
        <v>0</v>
      </c>
      <c r="CE258" s="17">
        <v>540.07069999999999</v>
      </c>
      <c r="CF258" s="17">
        <v>693.58720000000005</v>
      </c>
      <c r="CG258" s="17">
        <v>9706.5851000000002</v>
      </c>
      <c r="CH258" s="18">
        <f>SUM(Table2[[#This Row],[Indirect and Induced Through FY17]:[Indirect and Induced FY18 and After]])</f>
        <v>10400.1723</v>
      </c>
      <c r="CI258" s="17">
        <v>1702.0183</v>
      </c>
      <c r="CJ258" s="17">
        <v>2186.9005999999999</v>
      </c>
      <c r="CK258" s="17">
        <v>10667.7644</v>
      </c>
      <c r="CL258" s="18">
        <f>SUM(Table2[[#This Row],[TOTAL Income Consumption Use Taxes Through FY17]:[TOTAL Income Consumption Use Taxes FY18 and After]])</f>
        <v>12854.665000000001</v>
      </c>
      <c r="CM258" s="17">
        <v>0</v>
      </c>
      <c r="CN258" s="17">
        <v>11302.2</v>
      </c>
      <c r="CO258" s="17">
        <v>0</v>
      </c>
      <c r="CP258" s="18">
        <f>SUM(Table2[[#This Row],[Assistance Provided Through FY17]:[Assistance Provided FY18 and After]])</f>
        <v>11302.2</v>
      </c>
      <c r="CQ258" s="17">
        <v>0</v>
      </c>
      <c r="CR258" s="17">
        <v>0</v>
      </c>
      <c r="CS258" s="17">
        <v>0</v>
      </c>
      <c r="CT258" s="18">
        <f>SUM(Table2[[#This Row],[Recapture Cancellation Reduction Amount Through FY17]:[Recapture Cancellation Reduction Amount FY18 and After]])</f>
        <v>0</v>
      </c>
      <c r="CU258" s="17">
        <v>0</v>
      </c>
      <c r="CV258" s="17">
        <v>0</v>
      </c>
      <c r="CW258" s="17">
        <v>0</v>
      </c>
      <c r="CX258" s="18">
        <f>SUM(Table2[[#This Row],[Penalty Paid Through FY17]:[Penalty Paid FY18 and After]])</f>
        <v>0</v>
      </c>
      <c r="CY258" s="17">
        <v>0</v>
      </c>
      <c r="CZ258" s="17">
        <v>11302.2</v>
      </c>
      <c r="DA258" s="17">
        <v>0</v>
      </c>
      <c r="DB258" s="18">
        <f>SUM(Table2[[#This Row],[TOTAL Assistance Net of Recapture Penalties Through FY17]:[TOTAL Assistance Net of Recapture Penalties FY18 and After]])</f>
        <v>11302.2</v>
      </c>
      <c r="DC258" s="17">
        <v>5218.0567000000001</v>
      </c>
      <c r="DD258" s="17">
        <v>38299.217100000002</v>
      </c>
      <c r="DE258" s="17">
        <v>73860.842699999994</v>
      </c>
      <c r="DF258" s="18">
        <f>SUM(Table2[[#This Row],[Company Direct Tax Revenue Before Assistance Through FY17]:[Company Direct Tax Revenue Before Assistance FY18 and After]])</f>
        <v>112160.05979999999</v>
      </c>
      <c r="DG258" s="17">
        <v>1079.2920999999999</v>
      </c>
      <c r="DH258" s="17">
        <v>1383.8670999999999</v>
      </c>
      <c r="DI258" s="17">
        <v>8944.1494999999995</v>
      </c>
      <c r="DJ258" s="18">
        <f>SUM(Table2[[#This Row],[Indirect and Induced Tax Revenues Through FY17]:[Indirect and Induced Tax Revenues FY18 and After]])</f>
        <v>10328.016599999999</v>
      </c>
      <c r="DK258" s="17">
        <v>6297.3487999999998</v>
      </c>
      <c r="DL258" s="17">
        <v>39683.084199999998</v>
      </c>
      <c r="DM258" s="17">
        <v>82804.992199999993</v>
      </c>
      <c r="DN258" s="17">
        <f>SUM(Table2[[#This Row],[TOTAL Tax Revenues Before Assistance Through FY17]:[TOTAL Tax Revenues Before Assistance FY18 and After]])</f>
        <v>122488.07639999999</v>
      </c>
      <c r="DO258" s="17">
        <v>6297.3487999999998</v>
      </c>
      <c r="DP258" s="17">
        <v>28380.8842</v>
      </c>
      <c r="DQ258" s="17">
        <v>82804.992199999993</v>
      </c>
      <c r="DR258" s="20">
        <f>SUM(Table2[[#This Row],[TOTAL Tax Revenues Net of Assistance Recapture and Penalty Through FY17]:[TOTAL Tax Revenues Net of Assistance Recapture and Penalty FY18 and After]])</f>
        <v>111185.87639999999</v>
      </c>
      <c r="DS258" s="20">
        <v>0</v>
      </c>
      <c r="DT258" s="20">
        <v>0</v>
      </c>
      <c r="DU258" s="20">
        <v>0</v>
      </c>
      <c r="DV258" s="20">
        <v>0</v>
      </c>
      <c r="DW258" s="15">
        <v>0</v>
      </c>
      <c r="DX258" s="15">
        <v>0</v>
      </c>
      <c r="DY258" s="15">
        <v>0</v>
      </c>
      <c r="DZ258" s="15">
        <v>0</v>
      </c>
      <c r="EA258" s="15">
        <v>0</v>
      </c>
      <c r="EB258" s="15">
        <v>0</v>
      </c>
      <c r="EC258" s="15">
        <v>0</v>
      </c>
      <c r="ED258" s="15">
        <v>0</v>
      </c>
      <c r="EE258" s="15">
        <v>0</v>
      </c>
      <c r="EF258" s="15">
        <v>0</v>
      </c>
      <c r="EG258" s="15">
        <v>0</v>
      </c>
      <c r="EH258" s="15">
        <v>0</v>
      </c>
      <c r="EI258" s="15">
        <f>SUM(Table2[[#This Row],[Total Industrial Employees FY17]:[Total Other Employees FY17]])</f>
        <v>0</v>
      </c>
      <c r="EJ258" s="15">
        <f>SUM(Table2[[#This Row],[Number of Industrial Employees Earning More than Living Wage FY17]:[Number of Other Employees Earning More than Living Wage FY17]])</f>
        <v>0</v>
      </c>
      <c r="EK258" s="15">
        <v>0</v>
      </c>
    </row>
    <row r="259" spans="1:141" x14ac:dyDescent="0.2">
      <c r="A259" s="6">
        <v>92713</v>
      </c>
      <c r="B259" s="6" t="s">
        <v>266</v>
      </c>
      <c r="C259" s="7" t="s">
        <v>267</v>
      </c>
      <c r="D259" s="7" t="s">
        <v>9</v>
      </c>
      <c r="E259" s="33">
        <v>44</v>
      </c>
      <c r="F259" s="8" t="s">
        <v>2028</v>
      </c>
      <c r="G259" s="41" t="s">
        <v>1947</v>
      </c>
      <c r="H259" s="35">
        <v>2667</v>
      </c>
      <c r="I259" s="35">
        <v>3760</v>
      </c>
      <c r="J259" s="39" t="s">
        <v>3219</v>
      </c>
      <c r="K259" s="11" t="s">
        <v>2501</v>
      </c>
      <c r="L259" s="13" t="s">
        <v>2618</v>
      </c>
      <c r="M259" s="13" t="s">
        <v>2576</v>
      </c>
      <c r="N259" s="23">
        <v>1270000</v>
      </c>
      <c r="O259" s="6" t="s">
        <v>2518</v>
      </c>
      <c r="P259" s="15">
        <v>8</v>
      </c>
      <c r="Q259" s="15">
        <v>0</v>
      </c>
      <c r="R259" s="15">
        <v>16</v>
      </c>
      <c r="S259" s="15">
        <v>0</v>
      </c>
      <c r="T259" s="15">
        <v>0</v>
      </c>
      <c r="U259" s="15">
        <v>24</v>
      </c>
      <c r="V259" s="15">
        <v>20</v>
      </c>
      <c r="W259" s="15">
        <v>0</v>
      </c>
      <c r="X259" s="15">
        <v>0</v>
      </c>
      <c r="Y259" s="15">
        <v>30</v>
      </c>
      <c r="Z259" s="15">
        <v>10</v>
      </c>
      <c r="AA259" s="15">
        <v>100</v>
      </c>
      <c r="AB259" s="15">
        <v>0</v>
      </c>
      <c r="AC259" s="15">
        <v>0</v>
      </c>
      <c r="AD259" s="15">
        <v>0</v>
      </c>
      <c r="AE259" s="15">
        <v>0</v>
      </c>
      <c r="AF259" s="15">
        <v>100</v>
      </c>
      <c r="AG259" s="15" t="s">
        <v>1860</v>
      </c>
      <c r="AH259" s="15" t="s">
        <v>1861</v>
      </c>
      <c r="AI259" s="17">
        <v>0</v>
      </c>
      <c r="AJ259" s="17">
        <v>0</v>
      </c>
      <c r="AK259" s="17">
        <v>0</v>
      </c>
      <c r="AL259" s="17">
        <f>SUM(Table2[[#This Row],[Company Direct Land Through FY17]:[Company Direct Land FY18 and After]])</f>
        <v>0</v>
      </c>
      <c r="AM259" s="17">
        <v>0</v>
      </c>
      <c r="AN259" s="17">
        <v>0</v>
      </c>
      <c r="AO259" s="17">
        <v>0</v>
      </c>
      <c r="AP259" s="18">
        <f>SUM(Table2[[#This Row],[Company Direct Building Through FY17]:[Company Direct Building FY18 and After]])</f>
        <v>0</v>
      </c>
      <c r="AQ259" s="17">
        <v>0</v>
      </c>
      <c r="AR259" s="17">
        <v>46.487900000000003</v>
      </c>
      <c r="AS259" s="17">
        <v>0</v>
      </c>
      <c r="AT259" s="18">
        <f>SUM(Table2[[#This Row],[Mortgage Recording Tax Through FY17]:[Mortgage Recording Tax FY18 and After]])</f>
        <v>46.487900000000003</v>
      </c>
      <c r="AU259" s="17">
        <v>0</v>
      </c>
      <c r="AV259" s="17">
        <v>0</v>
      </c>
      <c r="AW259" s="17">
        <v>0</v>
      </c>
      <c r="AX259" s="18">
        <f>SUM(Table2[[#This Row],[Pilot Savings Through FY17]:[Pilot Savings FY18 and After]])</f>
        <v>0</v>
      </c>
      <c r="AY259" s="17">
        <v>0</v>
      </c>
      <c r="AZ259" s="17">
        <v>46.487900000000003</v>
      </c>
      <c r="BA259" s="17">
        <v>0</v>
      </c>
      <c r="BB259" s="18">
        <f>SUM(Table2[[#This Row],[Mortgage Recording Tax Exemption Through FY17]:[Mortgage Recording Tax Exemption FY18 and After]])</f>
        <v>46.487900000000003</v>
      </c>
      <c r="BC259" s="17">
        <v>9.4574999999999996</v>
      </c>
      <c r="BD259" s="17">
        <v>122.8068</v>
      </c>
      <c r="BE259" s="17">
        <v>3.1949000000000001</v>
      </c>
      <c r="BF259" s="18">
        <f>SUM(Table2[[#This Row],[Indirect and Induced Land Through FY17]:[Indirect and Induced Land FY18 and After]])</f>
        <v>126.0017</v>
      </c>
      <c r="BG259" s="17">
        <v>17.564</v>
      </c>
      <c r="BH259" s="17">
        <v>228.0693</v>
      </c>
      <c r="BI259" s="17">
        <v>5.9333999999999998</v>
      </c>
      <c r="BJ259" s="18">
        <f>SUM(Table2[[#This Row],[Indirect and Induced Building Through FY17]:[Indirect and Induced Building FY18 and After]])</f>
        <v>234.0027</v>
      </c>
      <c r="BK259" s="17">
        <v>27.0215</v>
      </c>
      <c r="BL259" s="17">
        <v>350.87610000000001</v>
      </c>
      <c r="BM259" s="17">
        <v>9.1282999999999994</v>
      </c>
      <c r="BN259" s="18">
        <f>SUM(Table2[[#This Row],[TOTAL Real Property Related Taxes Through FY17]:[TOTAL Real Property Related Taxes FY18 and After]])</f>
        <v>360.00440000000003</v>
      </c>
      <c r="BO259" s="17">
        <v>27.502700000000001</v>
      </c>
      <c r="BP259" s="17">
        <v>392.03789999999998</v>
      </c>
      <c r="BQ259" s="17">
        <v>9.2909000000000006</v>
      </c>
      <c r="BR259" s="18">
        <f>SUM(Table2[[#This Row],[Company Direct Through FY17]:[Company Direct FY18 and After]])</f>
        <v>401.3288</v>
      </c>
      <c r="BS259" s="17">
        <v>0</v>
      </c>
      <c r="BT259" s="17">
        <v>0</v>
      </c>
      <c r="BU259" s="17">
        <v>0</v>
      </c>
      <c r="BV259" s="18">
        <f>SUM(Table2[[#This Row],[Sales Tax Exemption Through FY17]:[Sales Tax Exemption FY18 and After]])</f>
        <v>0</v>
      </c>
      <c r="BW259" s="17">
        <v>0</v>
      </c>
      <c r="BX259" s="17">
        <v>0</v>
      </c>
      <c r="BY259" s="17">
        <v>0</v>
      </c>
      <c r="BZ259" s="17">
        <f>SUM(Table2[[#This Row],[Energy Tax Savings Through FY17]:[Energy Tax Savings FY18 and After]])</f>
        <v>0</v>
      </c>
      <c r="CA259" s="17">
        <v>0.16170000000000001</v>
      </c>
      <c r="CB259" s="17">
        <v>6.7008000000000001</v>
      </c>
      <c r="CC259" s="17">
        <v>5.28E-2</v>
      </c>
      <c r="CD259" s="18">
        <f>SUM(Table2[[#This Row],[Tax Exempt Bond Savings Through FY17]:[Tax Exempt Bond Savings FY18 and After]])</f>
        <v>6.7536000000000005</v>
      </c>
      <c r="CE259" s="17">
        <v>32.374400000000001</v>
      </c>
      <c r="CF259" s="17">
        <v>496.69290000000001</v>
      </c>
      <c r="CG259" s="17">
        <v>10.9366</v>
      </c>
      <c r="CH259" s="18">
        <f>SUM(Table2[[#This Row],[Indirect and Induced Through FY17]:[Indirect and Induced FY18 and After]])</f>
        <v>507.62950000000001</v>
      </c>
      <c r="CI259" s="17">
        <v>59.715400000000002</v>
      </c>
      <c r="CJ259" s="17">
        <v>882.03</v>
      </c>
      <c r="CK259" s="17">
        <v>20.174700000000001</v>
      </c>
      <c r="CL259" s="18">
        <f>SUM(Table2[[#This Row],[TOTAL Income Consumption Use Taxes Through FY17]:[TOTAL Income Consumption Use Taxes FY18 and After]])</f>
        <v>902.2047</v>
      </c>
      <c r="CM259" s="17">
        <v>0.16170000000000001</v>
      </c>
      <c r="CN259" s="17">
        <v>53.188699999999997</v>
      </c>
      <c r="CO259" s="17">
        <v>5.28E-2</v>
      </c>
      <c r="CP259" s="18">
        <f>SUM(Table2[[#This Row],[Assistance Provided Through FY17]:[Assistance Provided FY18 and After]])</f>
        <v>53.241499999999995</v>
      </c>
      <c r="CQ259" s="17">
        <v>0</v>
      </c>
      <c r="CR259" s="17">
        <v>0</v>
      </c>
      <c r="CS259" s="17">
        <v>0</v>
      </c>
      <c r="CT259" s="18">
        <f>SUM(Table2[[#This Row],[Recapture Cancellation Reduction Amount Through FY17]:[Recapture Cancellation Reduction Amount FY18 and After]])</f>
        <v>0</v>
      </c>
      <c r="CU259" s="17">
        <v>0</v>
      </c>
      <c r="CV259" s="17">
        <v>0</v>
      </c>
      <c r="CW259" s="17">
        <v>0</v>
      </c>
      <c r="CX259" s="18">
        <f>SUM(Table2[[#This Row],[Penalty Paid Through FY17]:[Penalty Paid FY18 and After]])</f>
        <v>0</v>
      </c>
      <c r="CY259" s="17">
        <v>0.16170000000000001</v>
      </c>
      <c r="CZ259" s="17">
        <v>53.188699999999997</v>
      </c>
      <c r="DA259" s="17">
        <v>5.28E-2</v>
      </c>
      <c r="DB259" s="18">
        <f>SUM(Table2[[#This Row],[TOTAL Assistance Net of Recapture Penalties Through FY17]:[TOTAL Assistance Net of Recapture Penalties FY18 and After]])</f>
        <v>53.241499999999995</v>
      </c>
      <c r="DC259" s="17">
        <v>27.502700000000001</v>
      </c>
      <c r="DD259" s="17">
        <v>438.5258</v>
      </c>
      <c r="DE259" s="17">
        <v>9.2909000000000006</v>
      </c>
      <c r="DF259" s="18">
        <f>SUM(Table2[[#This Row],[Company Direct Tax Revenue Before Assistance Through FY17]:[Company Direct Tax Revenue Before Assistance FY18 and After]])</f>
        <v>447.81670000000003</v>
      </c>
      <c r="DG259" s="17">
        <v>59.395899999999997</v>
      </c>
      <c r="DH259" s="17">
        <v>847.56899999999996</v>
      </c>
      <c r="DI259" s="17">
        <v>20.064900000000002</v>
      </c>
      <c r="DJ259" s="18">
        <f>SUM(Table2[[#This Row],[Indirect and Induced Tax Revenues Through FY17]:[Indirect and Induced Tax Revenues FY18 and After]])</f>
        <v>867.63389999999993</v>
      </c>
      <c r="DK259" s="17">
        <v>86.898600000000002</v>
      </c>
      <c r="DL259" s="17">
        <v>1286.0948000000001</v>
      </c>
      <c r="DM259" s="17">
        <v>29.355799999999999</v>
      </c>
      <c r="DN259" s="17">
        <f>SUM(Table2[[#This Row],[TOTAL Tax Revenues Before Assistance Through FY17]:[TOTAL Tax Revenues Before Assistance FY18 and After]])</f>
        <v>1315.4506000000001</v>
      </c>
      <c r="DO259" s="17">
        <v>86.736900000000006</v>
      </c>
      <c r="DP259" s="17">
        <v>1232.9060999999999</v>
      </c>
      <c r="DQ259" s="17">
        <v>29.303000000000001</v>
      </c>
      <c r="DR259" s="20">
        <f>SUM(Table2[[#This Row],[TOTAL Tax Revenues Net of Assistance Recapture and Penalty Through FY17]:[TOTAL Tax Revenues Net of Assistance Recapture and Penalty FY18 and After]])</f>
        <v>1262.2091</v>
      </c>
      <c r="DS259" s="20">
        <v>0</v>
      </c>
      <c r="DT259" s="20">
        <v>0</v>
      </c>
      <c r="DU259" s="20">
        <v>0</v>
      </c>
      <c r="DV259" s="20">
        <v>0</v>
      </c>
      <c r="DW259" s="15">
        <v>0</v>
      </c>
      <c r="DX259" s="15">
        <v>0</v>
      </c>
      <c r="DY259" s="15">
        <v>0</v>
      </c>
      <c r="DZ259" s="15">
        <v>24</v>
      </c>
      <c r="EA259" s="15">
        <v>0</v>
      </c>
      <c r="EB259" s="15">
        <v>0</v>
      </c>
      <c r="EC259" s="15">
        <v>0</v>
      </c>
      <c r="ED259" s="15">
        <v>16</v>
      </c>
      <c r="EE259" s="15">
        <v>0</v>
      </c>
      <c r="EF259" s="15">
        <v>0</v>
      </c>
      <c r="EG259" s="15">
        <v>0</v>
      </c>
      <c r="EH259" s="15">
        <v>66.67</v>
      </c>
      <c r="EI259" s="15">
        <f>SUM(Table2[[#This Row],[Total Industrial Employees FY17]:[Total Other Employees FY17]])</f>
        <v>24</v>
      </c>
      <c r="EJ259" s="15">
        <f>SUM(Table2[[#This Row],[Number of Industrial Employees Earning More than Living Wage FY17]:[Number of Other Employees Earning More than Living Wage FY17]])</f>
        <v>16</v>
      </c>
      <c r="EK259" s="15">
        <v>66.666666666666657</v>
      </c>
    </row>
    <row r="260" spans="1:141" x14ac:dyDescent="0.2">
      <c r="A260" s="6">
        <v>93987</v>
      </c>
      <c r="B260" s="6" t="s">
        <v>754</v>
      </c>
      <c r="C260" s="7" t="s">
        <v>755</v>
      </c>
      <c r="D260" s="7" t="s">
        <v>19</v>
      </c>
      <c r="E260" s="33">
        <v>8</v>
      </c>
      <c r="F260" s="8" t="s">
        <v>2358</v>
      </c>
      <c r="G260" s="41" t="s">
        <v>2079</v>
      </c>
      <c r="H260" s="35">
        <v>435547</v>
      </c>
      <c r="I260" s="35">
        <v>3974600</v>
      </c>
      <c r="J260" s="39" t="s">
        <v>3267</v>
      </c>
      <c r="K260" s="11" t="s">
        <v>2923</v>
      </c>
      <c r="L260" s="13" t="s">
        <v>3024</v>
      </c>
      <c r="M260" s="13" t="s">
        <v>3025</v>
      </c>
      <c r="N260" s="23">
        <v>5000000</v>
      </c>
      <c r="O260" s="6" t="s">
        <v>2707</v>
      </c>
      <c r="P260" s="15">
        <v>0</v>
      </c>
      <c r="Q260" s="15">
        <v>0</v>
      </c>
      <c r="R260" s="15">
        <v>366</v>
      </c>
      <c r="S260" s="15">
        <v>0</v>
      </c>
      <c r="T260" s="15">
        <v>0</v>
      </c>
      <c r="U260" s="15">
        <v>366</v>
      </c>
      <c r="V260" s="15">
        <v>366</v>
      </c>
      <c r="W260" s="15">
        <v>0</v>
      </c>
      <c r="X260" s="15">
        <v>0</v>
      </c>
      <c r="Y260" s="15">
        <v>55</v>
      </c>
      <c r="Z260" s="15">
        <v>87</v>
      </c>
      <c r="AA260" s="15">
        <v>83</v>
      </c>
      <c r="AB260" s="15">
        <v>6</v>
      </c>
      <c r="AC260" s="15">
        <v>15</v>
      </c>
      <c r="AD260" s="15">
        <v>8</v>
      </c>
      <c r="AE260" s="15">
        <v>0</v>
      </c>
      <c r="AF260" s="15">
        <v>83</v>
      </c>
      <c r="AG260" s="15" t="s">
        <v>1860</v>
      </c>
      <c r="AH260" s="15" t="s">
        <v>1861</v>
      </c>
      <c r="AI260" s="17">
        <v>52353.389300000003</v>
      </c>
      <c r="AJ260" s="17">
        <v>115111.2022</v>
      </c>
      <c r="AK260" s="17">
        <v>275485.52830000001</v>
      </c>
      <c r="AL260" s="17">
        <f>SUM(Table2[[#This Row],[Company Direct Land Through FY17]:[Company Direct Land FY18 and After]])</f>
        <v>390596.73050000001</v>
      </c>
      <c r="AM260" s="17">
        <v>4669.3215</v>
      </c>
      <c r="AN260" s="17">
        <v>136611.40659999999</v>
      </c>
      <c r="AO260" s="17">
        <v>24570.148000000001</v>
      </c>
      <c r="AP260" s="18">
        <f>SUM(Table2[[#This Row],[Company Direct Building Through FY17]:[Company Direct Building FY18 and After]])</f>
        <v>161181.55459999997</v>
      </c>
      <c r="AQ260" s="17">
        <v>0</v>
      </c>
      <c r="AR260" s="17">
        <v>0</v>
      </c>
      <c r="AS260" s="17">
        <v>0</v>
      </c>
      <c r="AT260" s="18">
        <f>SUM(Table2[[#This Row],[Mortgage Recording Tax Through FY17]:[Mortgage Recording Tax FY18 and After]])</f>
        <v>0</v>
      </c>
      <c r="AU260" s="17">
        <v>0</v>
      </c>
      <c r="AV260" s="17">
        <v>0</v>
      </c>
      <c r="AW260" s="17">
        <v>0</v>
      </c>
      <c r="AX260" s="18">
        <f>SUM(Table2[[#This Row],[Pilot Savings Through FY17]:[Pilot Savings FY18 and After]])</f>
        <v>0</v>
      </c>
      <c r="AY260" s="17">
        <v>0</v>
      </c>
      <c r="AZ260" s="17">
        <v>0</v>
      </c>
      <c r="BA260" s="17">
        <v>0</v>
      </c>
      <c r="BB260" s="18">
        <f>SUM(Table2[[#This Row],[Mortgage Recording Tax Exemption Through FY17]:[Mortgage Recording Tax Exemption FY18 and After]])</f>
        <v>0</v>
      </c>
      <c r="BC260" s="17">
        <v>243.7089</v>
      </c>
      <c r="BD260" s="17">
        <v>431.85629999999998</v>
      </c>
      <c r="BE260" s="17">
        <v>1282.4056</v>
      </c>
      <c r="BF260" s="18">
        <f>SUM(Table2[[#This Row],[Indirect and Induced Land Through FY17]:[Indirect and Induced Land FY18 and After]])</f>
        <v>1714.2619</v>
      </c>
      <c r="BG260" s="17">
        <v>452.60219999999998</v>
      </c>
      <c r="BH260" s="17">
        <v>802.01869999999997</v>
      </c>
      <c r="BI260" s="17">
        <v>2381.6102000000001</v>
      </c>
      <c r="BJ260" s="18">
        <f>SUM(Table2[[#This Row],[Indirect and Induced Building Through FY17]:[Indirect and Induced Building FY18 and After]])</f>
        <v>3183.6289000000002</v>
      </c>
      <c r="BK260" s="17">
        <v>57719.0219</v>
      </c>
      <c r="BL260" s="17">
        <v>252956.48379999999</v>
      </c>
      <c r="BM260" s="17">
        <v>303719.69209999999</v>
      </c>
      <c r="BN260" s="18">
        <f>SUM(Table2[[#This Row],[TOTAL Real Property Related Taxes Through FY17]:[TOTAL Real Property Related Taxes FY18 and After]])</f>
        <v>556676.17589999991</v>
      </c>
      <c r="BO260" s="17">
        <v>905.60299999999995</v>
      </c>
      <c r="BP260" s="17">
        <v>1612.1276</v>
      </c>
      <c r="BQ260" s="17">
        <v>4765.3176000000003</v>
      </c>
      <c r="BR260" s="18">
        <f>SUM(Table2[[#This Row],[Company Direct Through FY17]:[Company Direct FY18 and After]])</f>
        <v>6377.4452000000001</v>
      </c>
      <c r="BS260" s="17">
        <v>0</v>
      </c>
      <c r="BT260" s="17">
        <v>0</v>
      </c>
      <c r="BU260" s="17">
        <v>0</v>
      </c>
      <c r="BV260" s="18">
        <f>SUM(Table2[[#This Row],[Sales Tax Exemption Through FY17]:[Sales Tax Exemption FY18 and After]])</f>
        <v>0</v>
      </c>
      <c r="BW260" s="17">
        <v>18.867599999999999</v>
      </c>
      <c r="BX260" s="17">
        <v>54.314300000000003</v>
      </c>
      <c r="BY260" s="17">
        <v>99.282300000000006</v>
      </c>
      <c r="BZ260" s="17">
        <f>SUM(Table2[[#This Row],[Energy Tax Savings Through FY17]:[Energy Tax Savings FY18 and After]])</f>
        <v>153.59660000000002</v>
      </c>
      <c r="CA260" s="17">
        <v>0</v>
      </c>
      <c r="CB260" s="17">
        <v>0</v>
      </c>
      <c r="CC260" s="17">
        <v>0</v>
      </c>
      <c r="CD260" s="18">
        <f>SUM(Table2[[#This Row],[Tax Exempt Bond Savings Through FY17]:[Tax Exempt Bond Savings FY18 and After]])</f>
        <v>0</v>
      </c>
      <c r="CE260" s="17">
        <v>697.40779999999995</v>
      </c>
      <c r="CF260" s="17">
        <v>1242.9911</v>
      </c>
      <c r="CG260" s="17">
        <v>3669.7865000000002</v>
      </c>
      <c r="CH260" s="18">
        <f>SUM(Table2[[#This Row],[Indirect and Induced Through FY17]:[Indirect and Induced FY18 and After]])</f>
        <v>4912.7776000000003</v>
      </c>
      <c r="CI260" s="17">
        <v>1584.1432</v>
      </c>
      <c r="CJ260" s="17">
        <v>2800.8044</v>
      </c>
      <c r="CK260" s="17">
        <v>8335.8217999999997</v>
      </c>
      <c r="CL260" s="18">
        <f>SUM(Table2[[#This Row],[TOTAL Income Consumption Use Taxes Through FY17]:[TOTAL Income Consumption Use Taxes FY18 and After]])</f>
        <v>11136.626199999999</v>
      </c>
      <c r="CM260" s="17">
        <v>18.867599999999999</v>
      </c>
      <c r="CN260" s="17">
        <v>54.314300000000003</v>
      </c>
      <c r="CO260" s="17">
        <v>99.282300000000006</v>
      </c>
      <c r="CP260" s="18">
        <f>SUM(Table2[[#This Row],[Assistance Provided Through FY17]:[Assistance Provided FY18 and After]])</f>
        <v>153.59660000000002</v>
      </c>
      <c r="CQ260" s="17">
        <v>0</v>
      </c>
      <c r="CR260" s="17">
        <v>0</v>
      </c>
      <c r="CS260" s="17">
        <v>0</v>
      </c>
      <c r="CT260" s="18">
        <f>SUM(Table2[[#This Row],[Recapture Cancellation Reduction Amount Through FY17]:[Recapture Cancellation Reduction Amount FY18 and After]])</f>
        <v>0</v>
      </c>
      <c r="CU260" s="17">
        <v>0</v>
      </c>
      <c r="CV260" s="17">
        <v>0</v>
      </c>
      <c r="CW260" s="17">
        <v>0</v>
      </c>
      <c r="CX260" s="18">
        <f>SUM(Table2[[#This Row],[Penalty Paid Through FY17]:[Penalty Paid FY18 and After]])</f>
        <v>0</v>
      </c>
      <c r="CY260" s="17">
        <v>18.867599999999999</v>
      </c>
      <c r="CZ260" s="17">
        <v>54.314300000000003</v>
      </c>
      <c r="DA260" s="17">
        <v>99.282300000000006</v>
      </c>
      <c r="DB260" s="18">
        <f>SUM(Table2[[#This Row],[TOTAL Assistance Net of Recapture Penalties Through FY17]:[TOTAL Assistance Net of Recapture Penalties FY18 and After]])</f>
        <v>153.59660000000002</v>
      </c>
      <c r="DC260" s="17">
        <v>57928.313800000004</v>
      </c>
      <c r="DD260" s="17">
        <v>253334.73639999999</v>
      </c>
      <c r="DE260" s="17">
        <v>304820.9939</v>
      </c>
      <c r="DF260" s="18">
        <f>SUM(Table2[[#This Row],[Company Direct Tax Revenue Before Assistance Through FY17]:[Company Direct Tax Revenue Before Assistance FY18 and After]])</f>
        <v>558155.73029999994</v>
      </c>
      <c r="DG260" s="17">
        <v>1393.7189000000001</v>
      </c>
      <c r="DH260" s="17">
        <v>2476.8661000000002</v>
      </c>
      <c r="DI260" s="17">
        <v>7333.8023000000003</v>
      </c>
      <c r="DJ260" s="18">
        <f>SUM(Table2[[#This Row],[Indirect and Induced Tax Revenues Through FY17]:[Indirect and Induced Tax Revenues FY18 and After]])</f>
        <v>9810.6684000000005</v>
      </c>
      <c r="DK260" s="17">
        <v>59322.032700000003</v>
      </c>
      <c r="DL260" s="17">
        <v>255811.60250000001</v>
      </c>
      <c r="DM260" s="17">
        <v>312154.79619999998</v>
      </c>
      <c r="DN260" s="17">
        <f>SUM(Table2[[#This Row],[TOTAL Tax Revenues Before Assistance Through FY17]:[TOTAL Tax Revenues Before Assistance FY18 and After]])</f>
        <v>567966.39870000002</v>
      </c>
      <c r="DO260" s="17">
        <v>59303.165099999998</v>
      </c>
      <c r="DP260" s="17">
        <v>255757.28820000001</v>
      </c>
      <c r="DQ260" s="17">
        <v>312055.51390000002</v>
      </c>
      <c r="DR260" s="20">
        <f>SUM(Table2[[#This Row],[TOTAL Tax Revenues Net of Assistance Recapture and Penalty Through FY17]:[TOTAL Tax Revenues Net of Assistance Recapture and Penalty FY18 and After]])</f>
        <v>567812.80209999997</v>
      </c>
      <c r="DS260" s="20">
        <v>0</v>
      </c>
      <c r="DT260" s="20">
        <v>269.11900000000003</v>
      </c>
      <c r="DU260" s="20">
        <v>0</v>
      </c>
      <c r="DV260" s="20">
        <v>0</v>
      </c>
      <c r="DW260" s="15">
        <v>0</v>
      </c>
      <c r="DX260" s="15">
        <v>0</v>
      </c>
      <c r="DY260" s="15">
        <v>0</v>
      </c>
      <c r="DZ260" s="15">
        <v>366</v>
      </c>
      <c r="EA260" s="15">
        <v>0</v>
      </c>
      <c r="EB260" s="15">
        <v>0</v>
      </c>
      <c r="EC260" s="15">
        <v>0</v>
      </c>
      <c r="ED260" s="15">
        <v>366</v>
      </c>
      <c r="EE260" s="15">
        <v>0</v>
      </c>
      <c r="EF260" s="15">
        <v>0</v>
      </c>
      <c r="EG260" s="15">
        <v>0</v>
      </c>
      <c r="EH260" s="15">
        <v>100</v>
      </c>
      <c r="EI260" s="15">
        <f>SUM(Table2[[#This Row],[Total Industrial Employees FY17]:[Total Other Employees FY17]])</f>
        <v>366</v>
      </c>
      <c r="EJ260" s="15">
        <f>SUM(Table2[[#This Row],[Number of Industrial Employees Earning More than Living Wage FY17]:[Number of Other Employees Earning More than Living Wage FY17]])</f>
        <v>366</v>
      </c>
      <c r="EK260" s="15">
        <v>100</v>
      </c>
    </row>
    <row r="261" spans="1:141" x14ac:dyDescent="0.2">
      <c r="A261" s="6">
        <v>92780</v>
      </c>
      <c r="B261" s="6" t="s">
        <v>313</v>
      </c>
      <c r="C261" s="7" t="s">
        <v>314</v>
      </c>
      <c r="D261" s="7" t="s">
        <v>9</v>
      </c>
      <c r="E261" s="33">
        <v>38</v>
      </c>
      <c r="F261" s="8" t="s">
        <v>2050</v>
      </c>
      <c r="G261" s="41" t="s">
        <v>1913</v>
      </c>
      <c r="H261" s="35">
        <v>79999</v>
      </c>
      <c r="I261" s="35">
        <v>157450</v>
      </c>
      <c r="J261" s="39" t="s">
        <v>3206</v>
      </c>
      <c r="K261" s="11" t="s">
        <v>2453</v>
      </c>
      <c r="L261" s="13" t="s">
        <v>2635</v>
      </c>
      <c r="M261" s="13" t="s">
        <v>2611</v>
      </c>
      <c r="N261" s="23">
        <v>9200000</v>
      </c>
      <c r="O261" s="6" t="s">
        <v>2458</v>
      </c>
      <c r="P261" s="15">
        <v>0</v>
      </c>
      <c r="Q261" s="15">
        <v>0</v>
      </c>
      <c r="R261" s="15">
        <v>0</v>
      </c>
      <c r="S261" s="15">
        <v>0</v>
      </c>
      <c r="T261" s="15">
        <v>0</v>
      </c>
      <c r="U261" s="15">
        <v>0</v>
      </c>
      <c r="V261" s="15">
        <v>53</v>
      </c>
      <c r="W261" s="15">
        <v>0</v>
      </c>
      <c r="X261" s="15">
        <v>0</v>
      </c>
      <c r="Y261" s="15">
        <v>0</v>
      </c>
      <c r="Z261" s="15">
        <v>19</v>
      </c>
      <c r="AA261" s="15">
        <v>0</v>
      </c>
      <c r="AB261" s="15">
        <v>0</v>
      </c>
      <c r="AC261" s="15">
        <v>0</v>
      </c>
      <c r="AD261" s="15">
        <v>0</v>
      </c>
      <c r="AE261" s="15">
        <v>0</v>
      </c>
      <c r="AF261" s="15">
        <v>0</v>
      </c>
      <c r="AG261" s="15"/>
      <c r="AH261" s="15"/>
      <c r="AI261" s="17">
        <v>83.383399999999995</v>
      </c>
      <c r="AJ261" s="17">
        <v>678.20839999999998</v>
      </c>
      <c r="AK261" s="17">
        <v>294.72609999999997</v>
      </c>
      <c r="AL261" s="17">
        <f>SUM(Table2[[#This Row],[Company Direct Land Through FY17]:[Company Direct Land FY18 and After]])</f>
        <v>972.93449999999996</v>
      </c>
      <c r="AM261" s="17">
        <v>478.233</v>
      </c>
      <c r="AN261" s="17">
        <v>2018.5417</v>
      </c>
      <c r="AO261" s="17">
        <v>1690.3576</v>
      </c>
      <c r="AP261" s="18">
        <f>SUM(Table2[[#This Row],[Company Direct Building Through FY17]:[Company Direct Building FY18 and After]])</f>
        <v>3708.8993</v>
      </c>
      <c r="AQ261" s="17">
        <v>0</v>
      </c>
      <c r="AR261" s="17">
        <v>94.742999999999995</v>
      </c>
      <c r="AS261" s="17">
        <v>0</v>
      </c>
      <c r="AT261" s="18">
        <f>SUM(Table2[[#This Row],[Mortgage Recording Tax Through FY17]:[Mortgage Recording Tax FY18 and After]])</f>
        <v>94.742999999999995</v>
      </c>
      <c r="AU261" s="17">
        <v>146.2449</v>
      </c>
      <c r="AV261" s="17">
        <v>1282.6949</v>
      </c>
      <c r="AW261" s="17">
        <v>516.91589999999997</v>
      </c>
      <c r="AX261" s="18">
        <f>SUM(Table2[[#This Row],[Pilot Savings Through FY17]:[Pilot Savings FY18 and After]])</f>
        <v>1799.6107999999999</v>
      </c>
      <c r="AY261" s="17">
        <v>0</v>
      </c>
      <c r="AZ261" s="17">
        <v>94.742999999999995</v>
      </c>
      <c r="BA261" s="17">
        <v>0</v>
      </c>
      <c r="BB261" s="18">
        <f>SUM(Table2[[#This Row],[Mortgage Recording Tax Exemption Through FY17]:[Mortgage Recording Tax Exemption FY18 and After]])</f>
        <v>94.742999999999995</v>
      </c>
      <c r="BC261" s="17">
        <v>101.0241</v>
      </c>
      <c r="BD261" s="17">
        <v>710.82090000000005</v>
      </c>
      <c r="BE261" s="17">
        <v>357.07889999999998</v>
      </c>
      <c r="BF261" s="18">
        <f>SUM(Table2[[#This Row],[Indirect and Induced Land Through FY17]:[Indirect and Induced Land FY18 and After]])</f>
        <v>1067.8998000000001</v>
      </c>
      <c r="BG261" s="17">
        <v>187.61609999999999</v>
      </c>
      <c r="BH261" s="17">
        <v>1320.0958000000001</v>
      </c>
      <c r="BI261" s="17">
        <v>663.1463</v>
      </c>
      <c r="BJ261" s="18">
        <f>SUM(Table2[[#This Row],[Indirect and Induced Building Through FY17]:[Indirect and Induced Building FY18 and After]])</f>
        <v>1983.2420999999999</v>
      </c>
      <c r="BK261" s="17">
        <v>704.01170000000002</v>
      </c>
      <c r="BL261" s="17">
        <v>3444.9719</v>
      </c>
      <c r="BM261" s="17">
        <v>2488.393</v>
      </c>
      <c r="BN261" s="18">
        <f>SUM(Table2[[#This Row],[TOTAL Real Property Related Taxes Through FY17]:[TOTAL Real Property Related Taxes FY18 and After]])</f>
        <v>5933.3649000000005</v>
      </c>
      <c r="BO261" s="17">
        <v>622.36220000000003</v>
      </c>
      <c r="BP261" s="17">
        <v>5035.1823000000004</v>
      </c>
      <c r="BQ261" s="17">
        <v>2199.7950999999998</v>
      </c>
      <c r="BR261" s="18">
        <f>SUM(Table2[[#This Row],[Company Direct Through FY17]:[Company Direct FY18 and After]])</f>
        <v>7234.9773999999998</v>
      </c>
      <c r="BS261" s="17">
        <v>0</v>
      </c>
      <c r="BT261" s="17">
        <v>0</v>
      </c>
      <c r="BU261" s="17">
        <v>0</v>
      </c>
      <c r="BV261" s="18">
        <f>SUM(Table2[[#This Row],[Sales Tax Exemption Through FY17]:[Sales Tax Exemption FY18 and After]])</f>
        <v>0</v>
      </c>
      <c r="BW261" s="17">
        <v>0</v>
      </c>
      <c r="BX261" s="17">
        <v>0</v>
      </c>
      <c r="BY261" s="17">
        <v>0</v>
      </c>
      <c r="BZ261" s="17">
        <f>SUM(Table2[[#This Row],[Energy Tax Savings Through FY17]:[Energy Tax Savings FY18 and After]])</f>
        <v>0</v>
      </c>
      <c r="CA261" s="17">
        <v>0</v>
      </c>
      <c r="CB261" s="17">
        <v>0</v>
      </c>
      <c r="CC261" s="17">
        <v>0</v>
      </c>
      <c r="CD261" s="18">
        <f>SUM(Table2[[#This Row],[Tax Exempt Bond Savings Through FY17]:[Tax Exempt Bond Savings FY18 and After]])</f>
        <v>0</v>
      </c>
      <c r="CE261" s="17">
        <v>345.8184</v>
      </c>
      <c r="CF261" s="17">
        <v>2807.4744999999998</v>
      </c>
      <c r="CG261" s="17">
        <v>1222.3258000000001</v>
      </c>
      <c r="CH261" s="18">
        <f>SUM(Table2[[#This Row],[Indirect and Induced Through FY17]:[Indirect and Induced FY18 and After]])</f>
        <v>4029.8002999999999</v>
      </c>
      <c r="CI261" s="17">
        <v>968.18060000000003</v>
      </c>
      <c r="CJ261" s="17">
        <v>7842.6567999999997</v>
      </c>
      <c r="CK261" s="17">
        <v>3422.1208999999999</v>
      </c>
      <c r="CL261" s="18">
        <f>SUM(Table2[[#This Row],[TOTAL Income Consumption Use Taxes Through FY17]:[TOTAL Income Consumption Use Taxes FY18 and After]])</f>
        <v>11264.777699999999</v>
      </c>
      <c r="CM261" s="17">
        <v>146.2449</v>
      </c>
      <c r="CN261" s="17">
        <v>1377.4378999999999</v>
      </c>
      <c r="CO261" s="17">
        <v>516.91589999999997</v>
      </c>
      <c r="CP261" s="18">
        <f>SUM(Table2[[#This Row],[Assistance Provided Through FY17]:[Assistance Provided FY18 and After]])</f>
        <v>1894.3537999999999</v>
      </c>
      <c r="CQ261" s="17">
        <v>0</v>
      </c>
      <c r="CR261" s="17">
        <v>0</v>
      </c>
      <c r="CS261" s="17">
        <v>0</v>
      </c>
      <c r="CT261" s="18">
        <f>SUM(Table2[[#This Row],[Recapture Cancellation Reduction Amount Through FY17]:[Recapture Cancellation Reduction Amount FY18 and After]])</f>
        <v>0</v>
      </c>
      <c r="CU261" s="17">
        <v>0</v>
      </c>
      <c r="CV261" s="17">
        <v>0</v>
      </c>
      <c r="CW261" s="17">
        <v>0</v>
      </c>
      <c r="CX261" s="18">
        <f>SUM(Table2[[#This Row],[Penalty Paid Through FY17]:[Penalty Paid FY18 and After]])</f>
        <v>0</v>
      </c>
      <c r="CY261" s="17">
        <v>146.2449</v>
      </c>
      <c r="CZ261" s="17">
        <v>1377.4378999999999</v>
      </c>
      <c r="DA261" s="17">
        <v>516.91589999999997</v>
      </c>
      <c r="DB261" s="18">
        <f>SUM(Table2[[#This Row],[TOTAL Assistance Net of Recapture Penalties Through FY17]:[TOTAL Assistance Net of Recapture Penalties FY18 and After]])</f>
        <v>1894.3537999999999</v>
      </c>
      <c r="DC261" s="17">
        <v>1183.9785999999999</v>
      </c>
      <c r="DD261" s="17">
        <v>7826.6754000000001</v>
      </c>
      <c r="DE261" s="17">
        <v>4184.8788000000004</v>
      </c>
      <c r="DF261" s="18">
        <f>SUM(Table2[[#This Row],[Company Direct Tax Revenue Before Assistance Through FY17]:[Company Direct Tax Revenue Before Assistance FY18 and After]])</f>
        <v>12011.5542</v>
      </c>
      <c r="DG261" s="17">
        <v>634.45860000000005</v>
      </c>
      <c r="DH261" s="17">
        <v>4838.3912</v>
      </c>
      <c r="DI261" s="17">
        <v>2242.5509999999999</v>
      </c>
      <c r="DJ261" s="18">
        <f>SUM(Table2[[#This Row],[Indirect and Induced Tax Revenues Through FY17]:[Indirect and Induced Tax Revenues FY18 and After]])</f>
        <v>7080.9421999999995</v>
      </c>
      <c r="DK261" s="17">
        <v>1818.4372000000001</v>
      </c>
      <c r="DL261" s="17">
        <v>12665.0666</v>
      </c>
      <c r="DM261" s="17">
        <v>6427.4297999999999</v>
      </c>
      <c r="DN261" s="17">
        <f>SUM(Table2[[#This Row],[TOTAL Tax Revenues Before Assistance Through FY17]:[TOTAL Tax Revenues Before Assistance FY18 and After]])</f>
        <v>19092.4964</v>
      </c>
      <c r="DO261" s="17">
        <v>1672.1922999999999</v>
      </c>
      <c r="DP261" s="17">
        <v>11287.628699999999</v>
      </c>
      <c r="DQ261" s="17">
        <v>5910.5138999999999</v>
      </c>
      <c r="DR261" s="20">
        <f>SUM(Table2[[#This Row],[TOTAL Tax Revenues Net of Assistance Recapture and Penalty Through FY17]:[TOTAL Tax Revenues Net of Assistance Recapture and Penalty FY18 and After]])</f>
        <v>17198.142599999999</v>
      </c>
      <c r="DS261" s="20">
        <v>0</v>
      </c>
      <c r="DT261" s="20">
        <v>0</v>
      </c>
      <c r="DU261" s="20">
        <v>0</v>
      </c>
      <c r="DV261" s="20">
        <v>0</v>
      </c>
      <c r="DW261" s="15">
        <v>0</v>
      </c>
      <c r="DX261" s="15">
        <v>0</v>
      </c>
      <c r="DY261" s="15">
        <v>0</v>
      </c>
      <c r="DZ261" s="15">
        <v>0</v>
      </c>
      <c r="EA261" s="15">
        <v>0</v>
      </c>
      <c r="EB261" s="15">
        <v>0</v>
      </c>
      <c r="EC261" s="15">
        <v>0</v>
      </c>
      <c r="ED261" s="15">
        <v>0</v>
      </c>
      <c r="EE261" s="15">
        <v>0</v>
      </c>
      <c r="EF261" s="15">
        <v>0</v>
      </c>
      <c r="EG261" s="15">
        <v>0</v>
      </c>
      <c r="EH261" s="15">
        <v>0</v>
      </c>
      <c r="EI261" s="15">
        <v>0</v>
      </c>
      <c r="EJ261" s="15">
        <v>0</v>
      </c>
      <c r="EK261" s="15">
        <v>0</v>
      </c>
    </row>
    <row r="262" spans="1:141" x14ac:dyDescent="0.2">
      <c r="A262" s="6">
        <v>93819</v>
      </c>
      <c r="B262" s="6" t="s">
        <v>580</v>
      </c>
      <c r="C262" s="7" t="s">
        <v>581</v>
      </c>
      <c r="D262" s="7" t="s">
        <v>12</v>
      </c>
      <c r="E262" s="33">
        <v>31</v>
      </c>
      <c r="F262" s="8" t="s">
        <v>2250</v>
      </c>
      <c r="G262" s="41" t="s">
        <v>1903</v>
      </c>
      <c r="H262" s="35">
        <v>106000</v>
      </c>
      <c r="I262" s="35">
        <v>105989</v>
      </c>
      <c r="J262" s="39" t="s">
        <v>3181</v>
      </c>
      <c r="K262" s="11" t="s">
        <v>2453</v>
      </c>
      <c r="L262" s="13" t="s">
        <v>2870</v>
      </c>
      <c r="M262" s="13" t="s">
        <v>2871</v>
      </c>
      <c r="N262" s="23">
        <v>19741000</v>
      </c>
      <c r="O262" s="6" t="s">
        <v>2458</v>
      </c>
      <c r="P262" s="15">
        <v>3</v>
      </c>
      <c r="Q262" s="15">
        <v>0</v>
      </c>
      <c r="R262" s="15">
        <v>98</v>
      </c>
      <c r="S262" s="15">
        <v>0</v>
      </c>
      <c r="T262" s="15">
        <v>29</v>
      </c>
      <c r="U262" s="15">
        <v>130</v>
      </c>
      <c r="V262" s="15">
        <v>128</v>
      </c>
      <c r="W262" s="15">
        <v>0</v>
      </c>
      <c r="X262" s="15">
        <v>0</v>
      </c>
      <c r="Y262" s="15">
        <v>0</v>
      </c>
      <c r="Z262" s="15">
        <v>100</v>
      </c>
      <c r="AA262" s="15">
        <v>100</v>
      </c>
      <c r="AB262" s="15">
        <v>0</v>
      </c>
      <c r="AC262" s="15">
        <v>0</v>
      </c>
      <c r="AD262" s="15">
        <v>0</v>
      </c>
      <c r="AE262" s="15">
        <v>0</v>
      </c>
      <c r="AF262" s="15">
        <v>100</v>
      </c>
      <c r="AG262" s="15" t="s">
        <v>1861</v>
      </c>
      <c r="AH262" s="15" t="s">
        <v>1861</v>
      </c>
      <c r="AI262" s="17">
        <v>129.9992</v>
      </c>
      <c r="AJ262" s="17">
        <v>631.10910000000001</v>
      </c>
      <c r="AK262" s="17">
        <v>1625.664</v>
      </c>
      <c r="AL262" s="17">
        <f>SUM(Table2[[#This Row],[Company Direct Land Through FY17]:[Company Direct Land FY18 and After]])</f>
        <v>2256.7730999999999</v>
      </c>
      <c r="AM262" s="17">
        <v>574.39449999999999</v>
      </c>
      <c r="AN262" s="17">
        <v>1229.2533000000001</v>
      </c>
      <c r="AO262" s="17">
        <v>7182.9135999999999</v>
      </c>
      <c r="AP262" s="18">
        <f>SUM(Table2[[#This Row],[Company Direct Building Through FY17]:[Company Direct Building FY18 and After]])</f>
        <v>8412.1669000000002</v>
      </c>
      <c r="AQ262" s="17">
        <v>0</v>
      </c>
      <c r="AR262" s="17">
        <v>202.27199999999999</v>
      </c>
      <c r="AS262" s="17">
        <v>0</v>
      </c>
      <c r="AT262" s="18">
        <f>SUM(Table2[[#This Row],[Mortgage Recording Tax Through FY17]:[Mortgage Recording Tax FY18 and After]])</f>
        <v>202.27199999999999</v>
      </c>
      <c r="AU262" s="17">
        <v>710.10829999999999</v>
      </c>
      <c r="AV262" s="17">
        <v>1228.3966</v>
      </c>
      <c r="AW262" s="17">
        <v>8880.0422999999992</v>
      </c>
      <c r="AX262" s="18">
        <f>SUM(Table2[[#This Row],[Pilot Savings Through FY17]:[Pilot Savings FY18 and After]])</f>
        <v>10108.438899999999</v>
      </c>
      <c r="AY262" s="17">
        <v>0</v>
      </c>
      <c r="AZ262" s="17">
        <v>202.27199999999999</v>
      </c>
      <c r="BA262" s="17">
        <v>0</v>
      </c>
      <c r="BB262" s="18">
        <f>SUM(Table2[[#This Row],[Mortgage Recording Tax Exemption Through FY17]:[Mortgage Recording Tax Exemption FY18 and After]])</f>
        <v>202.27199999999999</v>
      </c>
      <c r="BC262" s="17">
        <v>121.16500000000001</v>
      </c>
      <c r="BD262" s="17">
        <v>337.53699999999998</v>
      </c>
      <c r="BE262" s="17">
        <v>1515.1917000000001</v>
      </c>
      <c r="BF262" s="18">
        <f>SUM(Table2[[#This Row],[Indirect and Induced Land Through FY17]:[Indirect and Induced Land FY18 and After]])</f>
        <v>1852.7287000000001</v>
      </c>
      <c r="BG262" s="17">
        <v>225.02080000000001</v>
      </c>
      <c r="BH262" s="17">
        <v>626.85429999999997</v>
      </c>
      <c r="BI262" s="17">
        <v>2813.9292</v>
      </c>
      <c r="BJ262" s="18">
        <f>SUM(Table2[[#This Row],[Indirect and Induced Building Through FY17]:[Indirect and Induced Building FY18 and After]])</f>
        <v>3440.7835</v>
      </c>
      <c r="BK262" s="17">
        <v>340.47120000000001</v>
      </c>
      <c r="BL262" s="17">
        <v>1596.3570999999999</v>
      </c>
      <c r="BM262" s="17">
        <v>4257.6562000000004</v>
      </c>
      <c r="BN262" s="18">
        <f>SUM(Table2[[#This Row],[TOTAL Real Property Related Taxes Through FY17]:[TOTAL Real Property Related Taxes FY18 and After]])</f>
        <v>5854.0133000000005</v>
      </c>
      <c r="BO262" s="17">
        <v>644.14499999999998</v>
      </c>
      <c r="BP262" s="17">
        <v>1808.6242999999999</v>
      </c>
      <c r="BQ262" s="17">
        <v>8055.1594999999998</v>
      </c>
      <c r="BR262" s="18">
        <f>SUM(Table2[[#This Row],[Company Direct Through FY17]:[Company Direct FY18 and After]])</f>
        <v>9863.7837999999992</v>
      </c>
      <c r="BS262" s="17">
        <v>0</v>
      </c>
      <c r="BT262" s="17">
        <v>0</v>
      </c>
      <c r="BU262" s="17">
        <v>0</v>
      </c>
      <c r="BV262" s="18">
        <f>SUM(Table2[[#This Row],[Sales Tax Exemption Through FY17]:[Sales Tax Exemption FY18 and After]])</f>
        <v>0</v>
      </c>
      <c r="BW262" s="17">
        <v>0</v>
      </c>
      <c r="BX262" s="17">
        <v>0</v>
      </c>
      <c r="BY262" s="17">
        <v>0</v>
      </c>
      <c r="BZ262" s="17">
        <f>SUM(Table2[[#This Row],[Energy Tax Savings Through FY17]:[Energy Tax Savings FY18 and After]])</f>
        <v>0</v>
      </c>
      <c r="CA262" s="17">
        <v>0</v>
      </c>
      <c r="CB262" s="17">
        <v>0</v>
      </c>
      <c r="CC262" s="17">
        <v>0</v>
      </c>
      <c r="CD262" s="18">
        <f>SUM(Table2[[#This Row],[Tax Exempt Bond Savings Through FY17]:[Tax Exempt Bond Savings FY18 and After]])</f>
        <v>0</v>
      </c>
      <c r="CE262" s="17">
        <v>380.98200000000003</v>
      </c>
      <c r="CF262" s="17">
        <v>1072.9077</v>
      </c>
      <c r="CG262" s="17">
        <v>4764.2557999999999</v>
      </c>
      <c r="CH262" s="18">
        <f>SUM(Table2[[#This Row],[Indirect and Induced Through FY17]:[Indirect and Induced FY18 and After]])</f>
        <v>5837.1634999999997</v>
      </c>
      <c r="CI262" s="17">
        <v>1025.127</v>
      </c>
      <c r="CJ262" s="17">
        <v>2881.5320000000002</v>
      </c>
      <c r="CK262" s="17">
        <v>12819.415300000001</v>
      </c>
      <c r="CL262" s="18">
        <f>SUM(Table2[[#This Row],[TOTAL Income Consumption Use Taxes Through FY17]:[TOTAL Income Consumption Use Taxes FY18 and After]])</f>
        <v>15700.9473</v>
      </c>
      <c r="CM262" s="17">
        <v>710.10829999999999</v>
      </c>
      <c r="CN262" s="17">
        <v>1430.6686</v>
      </c>
      <c r="CO262" s="17">
        <v>8880.0422999999992</v>
      </c>
      <c r="CP262" s="18">
        <f>SUM(Table2[[#This Row],[Assistance Provided Through FY17]:[Assistance Provided FY18 and After]])</f>
        <v>10310.710899999998</v>
      </c>
      <c r="CQ262" s="17">
        <v>0</v>
      </c>
      <c r="CR262" s="17">
        <v>0</v>
      </c>
      <c r="CS262" s="17">
        <v>0</v>
      </c>
      <c r="CT262" s="18">
        <f>SUM(Table2[[#This Row],[Recapture Cancellation Reduction Amount Through FY17]:[Recapture Cancellation Reduction Amount FY18 and After]])</f>
        <v>0</v>
      </c>
      <c r="CU262" s="17">
        <v>0</v>
      </c>
      <c r="CV262" s="17">
        <v>0</v>
      </c>
      <c r="CW262" s="17">
        <v>0</v>
      </c>
      <c r="CX262" s="18">
        <f>SUM(Table2[[#This Row],[Penalty Paid Through FY17]:[Penalty Paid FY18 and After]])</f>
        <v>0</v>
      </c>
      <c r="CY262" s="17">
        <v>710.10829999999999</v>
      </c>
      <c r="CZ262" s="17">
        <v>1430.6686</v>
      </c>
      <c r="DA262" s="17">
        <v>8880.0422999999992</v>
      </c>
      <c r="DB262" s="18">
        <f>SUM(Table2[[#This Row],[TOTAL Assistance Net of Recapture Penalties Through FY17]:[TOTAL Assistance Net of Recapture Penalties FY18 and After]])</f>
        <v>10310.710899999998</v>
      </c>
      <c r="DC262" s="17">
        <v>1348.5387000000001</v>
      </c>
      <c r="DD262" s="17">
        <v>3871.2586999999999</v>
      </c>
      <c r="DE262" s="17">
        <v>16863.737099999998</v>
      </c>
      <c r="DF262" s="18">
        <f>SUM(Table2[[#This Row],[Company Direct Tax Revenue Before Assistance Through FY17]:[Company Direct Tax Revenue Before Assistance FY18 and After]])</f>
        <v>20734.995799999997</v>
      </c>
      <c r="DG262" s="17">
        <v>727.16780000000006</v>
      </c>
      <c r="DH262" s="17">
        <v>2037.299</v>
      </c>
      <c r="DI262" s="17">
        <v>9093.3767000000007</v>
      </c>
      <c r="DJ262" s="18">
        <f>SUM(Table2[[#This Row],[Indirect and Induced Tax Revenues Through FY17]:[Indirect and Induced Tax Revenues FY18 and After]])</f>
        <v>11130.6757</v>
      </c>
      <c r="DK262" s="17">
        <v>2075.7064999999998</v>
      </c>
      <c r="DL262" s="17">
        <v>5908.5577000000003</v>
      </c>
      <c r="DM262" s="17">
        <v>25957.113799999999</v>
      </c>
      <c r="DN262" s="17">
        <f>SUM(Table2[[#This Row],[TOTAL Tax Revenues Before Assistance Through FY17]:[TOTAL Tax Revenues Before Assistance FY18 and After]])</f>
        <v>31865.6715</v>
      </c>
      <c r="DO262" s="17">
        <v>1365.5981999999999</v>
      </c>
      <c r="DP262" s="17">
        <v>4477.8891000000003</v>
      </c>
      <c r="DQ262" s="17">
        <v>17077.071499999998</v>
      </c>
      <c r="DR262" s="20">
        <f>SUM(Table2[[#This Row],[TOTAL Tax Revenues Net of Assistance Recapture and Penalty Through FY17]:[TOTAL Tax Revenues Net of Assistance Recapture and Penalty FY18 and After]])</f>
        <v>21554.960599999999</v>
      </c>
      <c r="DS262" s="20">
        <v>0</v>
      </c>
      <c r="DT262" s="20">
        <v>0</v>
      </c>
      <c r="DU262" s="20">
        <v>0</v>
      </c>
      <c r="DV262" s="20">
        <v>0</v>
      </c>
      <c r="DW262" s="15">
        <v>130</v>
      </c>
      <c r="DX262" s="15">
        <v>0</v>
      </c>
      <c r="DY262" s="15">
        <v>0</v>
      </c>
      <c r="DZ262" s="15">
        <v>0</v>
      </c>
      <c r="EA262" s="15">
        <v>123</v>
      </c>
      <c r="EB262" s="15">
        <v>0</v>
      </c>
      <c r="EC262" s="15">
        <v>0</v>
      </c>
      <c r="ED262" s="15">
        <v>0</v>
      </c>
      <c r="EE262" s="15">
        <v>94.62</v>
      </c>
      <c r="EF262" s="15">
        <v>0</v>
      </c>
      <c r="EG262" s="15">
        <v>0</v>
      </c>
      <c r="EH262" s="15">
        <v>0</v>
      </c>
      <c r="EI262" s="15">
        <f>SUM(Table2[[#This Row],[Total Industrial Employees FY17]:[Total Other Employees FY17]])</f>
        <v>130</v>
      </c>
      <c r="EJ262" s="15">
        <f>SUM(Table2[[#This Row],[Number of Industrial Employees Earning More than Living Wage FY17]:[Number of Other Employees Earning More than Living Wage FY17]])</f>
        <v>123</v>
      </c>
      <c r="EK262" s="15">
        <v>94.615384615384613</v>
      </c>
    </row>
    <row r="263" spans="1:141" x14ac:dyDescent="0.2">
      <c r="A263" s="6">
        <v>93003</v>
      </c>
      <c r="B263" s="6" t="s">
        <v>376</v>
      </c>
      <c r="C263" s="7" t="s">
        <v>377</v>
      </c>
      <c r="D263" s="7" t="s">
        <v>71</v>
      </c>
      <c r="E263" s="33">
        <v>50</v>
      </c>
      <c r="F263" s="8" t="s">
        <v>2109</v>
      </c>
      <c r="G263" s="41" t="s">
        <v>2110</v>
      </c>
      <c r="H263" s="35">
        <v>14195</v>
      </c>
      <c r="I263" s="35">
        <v>8709</v>
      </c>
      <c r="J263" s="39" t="s">
        <v>3202</v>
      </c>
      <c r="K263" s="11" t="s">
        <v>2519</v>
      </c>
      <c r="L263" s="13" t="s">
        <v>2696</v>
      </c>
      <c r="M263" s="13" t="s">
        <v>2690</v>
      </c>
      <c r="N263" s="23">
        <v>2484000</v>
      </c>
      <c r="O263" s="6" t="s">
        <v>2518</v>
      </c>
      <c r="P263" s="15">
        <v>16</v>
      </c>
      <c r="Q263" s="15">
        <v>1</v>
      </c>
      <c r="R263" s="15">
        <v>29</v>
      </c>
      <c r="S263" s="15">
        <v>0</v>
      </c>
      <c r="T263" s="15">
        <v>0</v>
      </c>
      <c r="U263" s="15">
        <v>46</v>
      </c>
      <c r="V263" s="15">
        <v>37</v>
      </c>
      <c r="W263" s="15">
        <v>0</v>
      </c>
      <c r="X263" s="15">
        <v>0</v>
      </c>
      <c r="Y263" s="15">
        <v>34</v>
      </c>
      <c r="Z263" s="15">
        <v>9</v>
      </c>
      <c r="AA263" s="15">
        <v>87</v>
      </c>
      <c r="AB263" s="15">
        <v>0</v>
      </c>
      <c r="AC263" s="15">
        <v>0</v>
      </c>
      <c r="AD263" s="15">
        <v>0</v>
      </c>
      <c r="AE263" s="15">
        <v>0</v>
      </c>
      <c r="AF263" s="15">
        <v>87</v>
      </c>
      <c r="AG263" s="15" t="s">
        <v>1860</v>
      </c>
      <c r="AH263" s="15" t="s">
        <v>1861</v>
      </c>
      <c r="AI263" s="17">
        <v>0</v>
      </c>
      <c r="AJ263" s="17">
        <v>0</v>
      </c>
      <c r="AK263" s="17">
        <v>0</v>
      </c>
      <c r="AL263" s="17">
        <f>SUM(Table2[[#This Row],[Company Direct Land Through FY17]:[Company Direct Land FY18 and After]])</f>
        <v>0</v>
      </c>
      <c r="AM263" s="17">
        <v>0</v>
      </c>
      <c r="AN263" s="17">
        <v>0</v>
      </c>
      <c r="AO263" s="17">
        <v>0</v>
      </c>
      <c r="AP263" s="18">
        <f>SUM(Table2[[#This Row],[Company Direct Building Through FY17]:[Company Direct Building FY18 and After]])</f>
        <v>0</v>
      </c>
      <c r="AQ263" s="17">
        <v>0</v>
      </c>
      <c r="AR263" s="17">
        <v>44.374200000000002</v>
      </c>
      <c r="AS263" s="17">
        <v>0</v>
      </c>
      <c r="AT263" s="18">
        <f>SUM(Table2[[#This Row],[Mortgage Recording Tax Through FY17]:[Mortgage Recording Tax FY18 and After]])</f>
        <v>44.374200000000002</v>
      </c>
      <c r="AU263" s="17">
        <v>0</v>
      </c>
      <c r="AV263" s="17">
        <v>0</v>
      </c>
      <c r="AW263" s="17">
        <v>0</v>
      </c>
      <c r="AX263" s="18">
        <f>SUM(Table2[[#This Row],[Pilot Savings Through FY17]:[Pilot Savings FY18 and After]])</f>
        <v>0</v>
      </c>
      <c r="AY263" s="17">
        <v>0</v>
      </c>
      <c r="AZ263" s="17">
        <v>44.374200000000002</v>
      </c>
      <c r="BA263" s="17">
        <v>0</v>
      </c>
      <c r="BB263" s="18">
        <f>SUM(Table2[[#This Row],[Mortgage Recording Tax Exemption Through FY17]:[Mortgage Recording Tax Exemption FY18 and After]])</f>
        <v>44.374200000000002</v>
      </c>
      <c r="BC263" s="17">
        <v>21.7319</v>
      </c>
      <c r="BD263" s="17">
        <v>821.28589999999997</v>
      </c>
      <c r="BE263" s="17">
        <v>32.128999999999998</v>
      </c>
      <c r="BF263" s="18">
        <f>SUM(Table2[[#This Row],[Indirect and Induced Land Through FY17]:[Indirect and Induced Land FY18 and After]])</f>
        <v>853.41489999999999</v>
      </c>
      <c r="BG263" s="17">
        <v>40.359200000000001</v>
      </c>
      <c r="BH263" s="17">
        <v>1525.2454</v>
      </c>
      <c r="BI263" s="17">
        <v>59.668100000000003</v>
      </c>
      <c r="BJ263" s="18">
        <f>SUM(Table2[[#This Row],[Indirect and Induced Building Through FY17]:[Indirect and Induced Building FY18 and After]])</f>
        <v>1584.9135000000001</v>
      </c>
      <c r="BK263" s="17">
        <v>62.091099999999997</v>
      </c>
      <c r="BL263" s="17">
        <v>2346.5313000000001</v>
      </c>
      <c r="BM263" s="17">
        <v>91.7971</v>
      </c>
      <c r="BN263" s="18">
        <f>SUM(Table2[[#This Row],[TOTAL Real Property Related Taxes Through FY17]:[TOTAL Real Property Related Taxes FY18 and After]])</f>
        <v>2438.3284000000003</v>
      </c>
      <c r="BO263" s="17">
        <v>68.829700000000003</v>
      </c>
      <c r="BP263" s="17">
        <v>2806.9888999999998</v>
      </c>
      <c r="BQ263" s="17">
        <v>101.75960000000001</v>
      </c>
      <c r="BR263" s="18">
        <f>SUM(Table2[[#This Row],[Company Direct Through FY17]:[Company Direct FY18 and After]])</f>
        <v>2908.7484999999997</v>
      </c>
      <c r="BS263" s="17">
        <v>0</v>
      </c>
      <c r="BT263" s="17">
        <v>0</v>
      </c>
      <c r="BU263" s="17">
        <v>0</v>
      </c>
      <c r="BV263" s="18">
        <f>SUM(Table2[[#This Row],[Sales Tax Exemption Through FY17]:[Sales Tax Exemption FY18 and After]])</f>
        <v>0</v>
      </c>
      <c r="BW263" s="17">
        <v>0</v>
      </c>
      <c r="BX263" s="17">
        <v>0</v>
      </c>
      <c r="BY263" s="17">
        <v>0</v>
      </c>
      <c r="BZ263" s="17">
        <f>SUM(Table2[[#This Row],[Energy Tax Savings Through FY17]:[Energy Tax Savings FY18 and After]])</f>
        <v>0</v>
      </c>
      <c r="CA263" s="17">
        <v>1.0075000000000001</v>
      </c>
      <c r="CB263" s="17">
        <v>16.066700000000001</v>
      </c>
      <c r="CC263" s="17">
        <v>1.3701000000000001</v>
      </c>
      <c r="CD263" s="18">
        <f>SUM(Table2[[#This Row],[Tax Exempt Bond Savings Through FY17]:[Tax Exempt Bond Savings FY18 and After]])</f>
        <v>17.436800000000002</v>
      </c>
      <c r="CE263" s="17">
        <v>76.578999999999994</v>
      </c>
      <c r="CF263" s="17">
        <v>3253.0918999999999</v>
      </c>
      <c r="CG263" s="17">
        <v>113.2166</v>
      </c>
      <c r="CH263" s="18">
        <f>SUM(Table2[[#This Row],[Indirect and Induced Through FY17]:[Indirect and Induced FY18 and After]])</f>
        <v>3366.3085000000001</v>
      </c>
      <c r="CI263" s="17">
        <v>144.40119999999999</v>
      </c>
      <c r="CJ263" s="17">
        <v>6044.0141000000003</v>
      </c>
      <c r="CK263" s="17">
        <v>213.6061</v>
      </c>
      <c r="CL263" s="18">
        <f>SUM(Table2[[#This Row],[TOTAL Income Consumption Use Taxes Through FY17]:[TOTAL Income Consumption Use Taxes FY18 and After]])</f>
        <v>6257.6202000000003</v>
      </c>
      <c r="CM263" s="17">
        <v>1.0075000000000001</v>
      </c>
      <c r="CN263" s="17">
        <v>60.440899999999999</v>
      </c>
      <c r="CO263" s="17">
        <v>1.3701000000000001</v>
      </c>
      <c r="CP263" s="18">
        <f>SUM(Table2[[#This Row],[Assistance Provided Through FY17]:[Assistance Provided FY18 and After]])</f>
        <v>61.811</v>
      </c>
      <c r="CQ263" s="17">
        <v>0</v>
      </c>
      <c r="CR263" s="17">
        <v>0</v>
      </c>
      <c r="CS263" s="17">
        <v>0</v>
      </c>
      <c r="CT263" s="18">
        <f>SUM(Table2[[#This Row],[Recapture Cancellation Reduction Amount Through FY17]:[Recapture Cancellation Reduction Amount FY18 and After]])</f>
        <v>0</v>
      </c>
      <c r="CU263" s="17">
        <v>0</v>
      </c>
      <c r="CV263" s="17">
        <v>0</v>
      </c>
      <c r="CW263" s="17">
        <v>0</v>
      </c>
      <c r="CX263" s="18">
        <f>SUM(Table2[[#This Row],[Penalty Paid Through FY17]:[Penalty Paid FY18 and After]])</f>
        <v>0</v>
      </c>
      <c r="CY263" s="17">
        <v>1.0075000000000001</v>
      </c>
      <c r="CZ263" s="17">
        <v>60.440899999999999</v>
      </c>
      <c r="DA263" s="17">
        <v>1.3701000000000001</v>
      </c>
      <c r="DB263" s="18">
        <f>SUM(Table2[[#This Row],[TOTAL Assistance Net of Recapture Penalties Through FY17]:[TOTAL Assistance Net of Recapture Penalties FY18 and After]])</f>
        <v>61.811</v>
      </c>
      <c r="DC263" s="17">
        <v>68.829700000000003</v>
      </c>
      <c r="DD263" s="17">
        <v>2851.3631</v>
      </c>
      <c r="DE263" s="17">
        <v>101.75960000000001</v>
      </c>
      <c r="DF263" s="18">
        <f>SUM(Table2[[#This Row],[Company Direct Tax Revenue Before Assistance Through FY17]:[Company Direct Tax Revenue Before Assistance FY18 and After]])</f>
        <v>2953.1226999999999</v>
      </c>
      <c r="DG263" s="17">
        <v>138.67009999999999</v>
      </c>
      <c r="DH263" s="17">
        <v>5599.6232</v>
      </c>
      <c r="DI263" s="17">
        <v>205.0137</v>
      </c>
      <c r="DJ263" s="18">
        <f>SUM(Table2[[#This Row],[Indirect and Induced Tax Revenues Through FY17]:[Indirect and Induced Tax Revenues FY18 and After]])</f>
        <v>5804.6369000000004</v>
      </c>
      <c r="DK263" s="17">
        <v>207.49979999999999</v>
      </c>
      <c r="DL263" s="17">
        <v>8450.9863000000005</v>
      </c>
      <c r="DM263" s="17">
        <v>306.77330000000001</v>
      </c>
      <c r="DN263" s="17">
        <f>SUM(Table2[[#This Row],[TOTAL Tax Revenues Before Assistance Through FY17]:[TOTAL Tax Revenues Before Assistance FY18 and After]])</f>
        <v>8757.7596000000012</v>
      </c>
      <c r="DO263" s="17">
        <v>206.4923</v>
      </c>
      <c r="DP263" s="17">
        <v>8390.5454000000009</v>
      </c>
      <c r="DQ263" s="17">
        <v>305.40320000000003</v>
      </c>
      <c r="DR263" s="20">
        <f>SUM(Table2[[#This Row],[TOTAL Tax Revenues Net of Assistance Recapture and Penalty Through FY17]:[TOTAL Tax Revenues Net of Assistance Recapture and Penalty FY18 and After]])</f>
        <v>8695.9486000000015</v>
      </c>
      <c r="DS263" s="20">
        <v>0</v>
      </c>
      <c r="DT263" s="20">
        <v>0</v>
      </c>
      <c r="DU263" s="20">
        <v>0</v>
      </c>
      <c r="DV263" s="20">
        <v>0</v>
      </c>
      <c r="DW263" s="15">
        <v>0</v>
      </c>
      <c r="DX263" s="15">
        <v>0</v>
      </c>
      <c r="DY263" s="15">
        <v>0</v>
      </c>
      <c r="DZ263" s="15">
        <v>46</v>
      </c>
      <c r="EA263" s="15">
        <v>0</v>
      </c>
      <c r="EB263" s="15">
        <v>0</v>
      </c>
      <c r="EC263" s="15">
        <v>0</v>
      </c>
      <c r="ED263" s="15">
        <v>46</v>
      </c>
      <c r="EE263" s="15">
        <v>0</v>
      </c>
      <c r="EF263" s="15">
        <v>0</v>
      </c>
      <c r="EG263" s="15">
        <v>0</v>
      </c>
      <c r="EH263" s="15">
        <v>100</v>
      </c>
      <c r="EI263" s="15">
        <f>SUM(Table2[[#This Row],[Total Industrial Employees FY17]:[Total Other Employees FY17]])</f>
        <v>46</v>
      </c>
      <c r="EJ263" s="15">
        <f>SUM(Table2[[#This Row],[Number of Industrial Employees Earning More than Living Wage FY17]:[Number of Other Employees Earning More than Living Wage FY17]])</f>
        <v>46</v>
      </c>
      <c r="EK263" s="15">
        <v>100</v>
      </c>
    </row>
    <row r="264" spans="1:141" x14ac:dyDescent="0.2">
      <c r="A264" s="6">
        <v>93876</v>
      </c>
      <c r="B264" s="6" t="s">
        <v>1699</v>
      </c>
      <c r="C264" s="7" t="s">
        <v>35</v>
      </c>
      <c r="D264" s="7" t="s">
        <v>19</v>
      </c>
      <c r="E264" s="33">
        <v>1</v>
      </c>
      <c r="F264" s="8" t="s">
        <v>1894</v>
      </c>
      <c r="G264" s="41" t="s">
        <v>1918</v>
      </c>
      <c r="H264" s="35">
        <v>0</v>
      </c>
      <c r="I264" s="35">
        <v>273271</v>
      </c>
      <c r="J264" s="39" t="s">
        <v>3381</v>
      </c>
      <c r="K264" s="11" t="s">
        <v>2804</v>
      </c>
      <c r="L264" s="13" t="s">
        <v>2905</v>
      </c>
      <c r="M264" s="13" t="s">
        <v>2590</v>
      </c>
      <c r="N264" s="23">
        <v>2600000</v>
      </c>
      <c r="O264" s="6" t="s">
        <v>2503</v>
      </c>
      <c r="P264" s="15">
        <v>10</v>
      </c>
      <c r="Q264" s="15">
        <v>1</v>
      </c>
      <c r="R264" s="15">
        <v>117</v>
      </c>
      <c r="S264" s="15">
        <v>1</v>
      </c>
      <c r="T264" s="15">
        <v>0</v>
      </c>
      <c r="U264" s="15">
        <v>129</v>
      </c>
      <c r="V264" s="15">
        <v>123</v>
      </c>
      <c r="W264" s="15">
        <v>0</v>
      </c>
      <c r="X264" s="15">
        <v>0</v>
      </c>
      <c r="Y264" s="15">
        <v>0</v>
      </c>
      <c r="Z264" s="15">
        <v>16</v>
      </c>
      <c r="AA264" s="15">
        <v>88</v>
      </c>
      <c r="AB264" s="15">
        <v>0</v>
      </c>
      <c r="AC264" s="15">
        <v>0</v>
      </c>
      <c r="AD264" s="15">
        <v>0</v>
      </c>
      <c r="AE264" s="15">
        <v>0</v>
      </c>
      <c r="AF264" s="15">
        <v>88</v>
      </c>
      <c r="AG264" s="15" t="s">
        <v>1860</v>
      </c>
      <c r="AH264" s="15" t="s">
        <v>1860</v>
      </c>
      <c r="AI264" s="17">
        <v>0</v>
      </c>
      <c r="AJ264" s="17">
        <v>0</v>
      </c>
      <c r="AK264" s="17">
        <v>0</v>
      </c>
      <c r="AL264" s="17">
        <f>SUM(Table2[[#This Row],[Company Direct Land Through FY17]:[Company Direct Land FY18 and After]])</f>
        <v>0</v>
      </c>
      <c r="AM264" s="17">
        <v>0</v>
      </c>
      <c r="AN264" s="17">
        <v>0</v>
      </c>
      <c r="AO264" s="17">
        <v>0</v>
      </c>
      <c r="AP264" s="18">
        <f>SUM(Table2[[#This Row],[Company Direct Building Through FY17]:[Company Direct Building FY18 and After]])</f>
        <v>0</v>
      </c>
      <c r="AQ264" s="17">
        <v>0</v>
      </c>
      <c r="AR264" s="17">
        <v>0</v>
      </c>
      <c r="AS264" s="17">
        <v>0</v>
      </c>
      <c r="AT264" s="18">
        <f>SUM(Table2[[#This Row],[Mortgage Recording Tax Through FY17]:[Mortgage Recording Tax FY18 and After]])</f>
        <v>0</v>
      </c>
      <c r="AU264" s="17">
        <v>0</v>
      </c>
      <c r="AV264" s="17">
        <v>0</v>
      </c>
      <c r="AW264" s="17">
        <v>0</v>
      </c>
      <c r="AX264" s="18">
        <f>SUM(Table2[[#This Row],[Pilot Savings Through FY17]:[Pilot Savings FY18 and After]])</f>
        <v>0</v>
      </c>
      <c r="AY264" s="17">
        <v>0</v>
      </c>
      <c r="AZ264" s="17">
        <v>0</v>
      </c>
      <c r="BA264" s="17">
        <v>0</v>
      </c>
      <c r="BB264" s="18">
        <f>SUM(Table2[[#This Row],[Mortgage Recording Tax Exemption Through FY17]:[Mortgage Recording Tax Exemption FY18 and After]])</f>
        <v>0</v>
      </c>
      <c r="BC264" s="17">
        <v>58.163200000000003</v>
      </c>
      <c r="BD264" s="17">
        <v>187.57810000000001</v>
      </c>
      <c r="BE264" s="17">
        <v>463.73079999999999</v>
      </c>
      <c r="BF264" s="18">
        <f>SUM(Table2[[#This Row],[Indirect and Induced Land Through FY17]:[Indirect and Induced Land FY18 and After]])</f>
        <v>651.30889999999999</v>
      </c>
      <c r="BG264" s="17">
        <v>108.01739999999999</v>
      </c>
      <c r="BH264" s="17">
        <v>348.35930000000002</v>
      </c>
      <c r="BI264" s="17">
        <v>861.21410000000003</v>
      </c>
      <c r="BJ264" s="18">
        <f>SUM(Table2[[#This Row],[Indirect and Induced Building Through FY17]:[Indirect and Induced Building FY18 and After]])</f>
        <v>1209.5734</v>
      </c>
      <c r="BK264" s="17">
        <v>166.1806</v>
      </c>
      <c r="BL264" s="17">
        <v>535.93740000000003</v>
      </c>
      <c r="BM264" s="17">
        <v>1324.9449</v>
      </c>
      <c r="BN264" s="18">
        <f>SUM(Table2[[#This Row],[TOTAL Real Property Related Taxes Through FY17]:[TOTAL Real Property Related Taxes FY18 and After]])</f>
        <v>1860.8823</v>
      </c>
      <c r="BO264" s="17">
        <v>141.39769999999999</v>
      </c>
      <c r="BP264" s="17">
        <v>452.21839999999997</v>
      </c>
      <c r="BQ264" s="17">
        <v>1127.3531</v>
      </c>
      <c r="BR264" s="18">
        <f>SUM(Table2[[#This Row],[Company Direct Through FY17]:[Company Direct FY18 and After]])</f>
        <v>1579.5715</v>
      </c>
      <c r="BS264" s="17">
        <v>0</v>
      </c>
      <c r="BT264" s="17">
        <v>0</v>
      </c>
      <c r="BU264" s="17">
        <v>0</v>
      </c>
      <c r="BV264" s="18">
        <f>SUM(Table2[[#This Row],[Sales Tax Exemption Through FY17]:[Sales Tax Exemption FY18 and After]])</f>
        <v>0</v>
      </c>
      <c r="BW264" s="17">
        <v>0</v>
      </c>
      <c r="BX264" s="17">
        <v>0</v>
      </c>
      <c r="BY264" s="17">
        <v>0</v>
      </c>
      <c r="BZ264" s="17">
        <f>SUM(Table2[[#This Row],[Energy Tax Savings Through FY17]:[Energy Tax Savings FY18 and After]])</f>
        <v>0</v>
      </c>
      <c r="CA264" s="17">
        <v>1.8692</v>
      </c>
      <c r="CB264" s="17">
        <v>8.0747999999999998</v>
      </c>
      <c r="CC264" s="17">
        <v>12.129799999999999</v>
      </c>
      <c r="CD264" s="18">
        <f>SUM(Table2[[#This Row],[Tax Exempt Bond Savings Through FY17]:[Tax Exempt Bond Savings FY18 and After]])</f>
        <v>20.204599999999999</v>
      </c>
      <c r="CE264" s="17">
        <v>166.44229999999999</v>
      </c>
      <c r="CF264" s="17">
        <v>541.05029999999999</v>
      </c>
      <c r="CG264" s="17">
        <v>1327.0318</v>
      </c>
      <c r="CH264" s="18">
        <f>SUM(Table2[[#This Row],[Indirect and Induced Through FY17]:[Indirect and Induced FY18 and After]])</f>
        <v>1868.0821000000001</v>
      </c>
      <c r="CI264" s="17">
        <v>305.9708</v>
      </c>
      <c r="CJ264" s="17">
        <v>985.19389999999999</v>
      </c>
      <c r="CK264" s="17">
        <v>2442.2550999999999</v>
      </c>
      <c r="CL264" s="18">
        <f>SUM(Table2[[#This Row],[TOTAL Income Consumption Use Taxes Through FY17]:[TOTAL Income Consumption Use Taxes FY18 and After]])</f>
        <v>3427.4489999999996</v>
      </c>
      <c r="CM264" s="17">
        <v>1.8692</v>
      </c>
      <c r="CN264" s="17">
        <v>8.0747999999999998</v>
      </c>
      <c r="CO264" s="17">
        <v>12.129799999999999</v>
      </c>
      <c r="CP264" s="18">
        <f>SUM(Table2[[#This Row],[Assistance Provided Through FY17]:[Assistance Provided FY18 and After]])</f>
        <v>20.204599999999999</v>
      </c>
      <c r="CQ264" s="17">
        <v>0</v>
      </c>
      <c r="CR264" s="17">
        <v>0</v>
      </c>
      <c r="CS264" s="17">
        <v>0</v>
      </c>
      <c r="CT264" s="18">
        <f>SUM(Table2[[#This Row],[Recapture Cancellation Reduction Amount Through FY17]:[Recapture Cancellation Reduction Amount FY18 and After]])</f>
        <v>0</v>
      </c>
      <c r="CU264" s="17">
        <v>0</v>
      </c>
      <c r="CV264" s="17">
        <v>0</v>
      </c>
      <c r="CW264" s="17">
        <v>0</v>
      </c>
      <c r="CX264" s="18">
        <f>SUM(Table2[[#This Row],[Penalty Paid Through FY17]:[Penalty Paid FY18 and After]])</f>
        <v>0</v>
      </c>
      <c r="CY264" s="17">
        <v>1.8692</v>
      </c>
      <c r="CZ264" s="17">
        <v>8.0747999999999998</v>
      </c>
      <c r="DA264" s="17">
        <v>12.129799999999999</v>
      </c>
      <c r="DB264" s="18">
        <f>SUM(Table2[[#This Row],[TOTAL Assistance Net of Recapture Penalties Through FY17]:[TOTAL Assistance Net of Recapture Penalties FY18 and After]])</f>
        <v>20.204599999999999</v>
      </c>
      <c r="DC264" s="17">
        <v>141.39769999999999</v>
      </c>
      <c r="DD264" s="17">
        <v>452.21839999999997</v>
      </c>
      <c r="DE264" s="17">
        <v>1127.3531</v>
      </c>
      <c r="DF264" s="18">
        <f>SUM(Table2[[#This Row],[Company Direct Tax Revenue Before Assistance Through FY17]:[Company Direct Tax Revenue Before Assistance FY18 and After]])</f>
        <v>1579.5715</v>
      </c>
      <c r="DG264" s="17">
        <v>332.62290000000002</v>
      </c>
      <c r="DH264" s="17">
        <v>1076.9876999999999</v>
      </c>
      <c r="DI264" s="17">
        <v>2651.9767000000002</v>
      </c>
      <c r="DJ264" s="18">
        <f>SUM(Table2[[#This Row],[Indirect and Induced Tax Revenues Through FY17]:[Indirect and Induced Tax Revenues FY18 and After]])</f>
        <v>3728.9643999999998</v>
      </c>
      <c r="DK264" s="17">
        <v>474.0206</v>
      </c>
      <c r="DL264" s="17">
        <v>1529.2061000000001</v>
      </c>
      <c r="DM264" s="17">
        <v>3779.3298</v>
      </c>
      <c r="DN264" s="17">
        <f>SUM(Table2[[#This Row],[TOTAL Tax Revenues Before Assistance Through FY17]:[TOTAL Tax Revenues Before Assistance FY18 and After]])</f>
        <v>5308.5358999999999</v>
      </c>
      <c r="DO264" s="17">
        <v>472.15140000000002</v>
      </c>
      <c r="DP264" s="17">
        <v>1521.1313</v>
      </c>
      <c r="DQ264" s="17">
        <v>3767.2</v>
      </c>
      <c r="DR264" s="20">
        <f>SUM(Table2[[#This Row],[TOTAL Tax Revenues Net of Assistance Recapture and Penalty Through FY17]:[TOTAL Tax Revenues Net of Assistance Recapture and Penalty FY18 and After]])</f>
        <v>5288.3312999999998</v>
      </c>
      <c r="DS264" s="20">
        <v>0</v>
      </c>
      <c r="DT264" s="20">
        <v>0</v>
      </c>
      <c r="DU264" s="20">
        <v>0</v>
      </c>
      <c r="DV264" s="20">
        <v>0</v>
      </c>
      <c r="DW264" s="15">
        <v>0</v>
      </c>
      <c r="DX264" s="15">
        <v>0</v>
      </c>
      <c r="DY264" s="15">
        <v>0</v>
      </c>
      <c r="DZ264" s="15">
        <v>0</v>
      </c>
      <c r="EA264" s="15">
        <v>0</v>
      </c>
      <c r="EB264" s="15">
        <v>0</v>
      </c>
      <c r="EC264" s="15">
        <v>0</v>
      </c>
      <c r="ED264" s="15">
        <v>0</v>
      </c>
      <c r="EE264" s="15">
        <v>0</v>
      </c>
      <c r="EF264" s="15">
        <v>0</v>
      </c>
      <c r="EG264" s="15">
        <v>0</v>
      </c>
      <c r="EH264" s="15">
        <v>0</v>
      </c>
      <c r="EI264" s="15">
        <f>SUM(Table2[[#This Row],[Total Industrial Employees FY17]:[Total Other Employees FY17]])</f>
        <v>0</v>
      </c>
      <c r="EJ264" s="15">
        <f>SUM(Table2[[#This Row],[Number of Industrial Employees Earning More than Living Wage FY17]:[Number of Other Employees Earning More than Living Wage FY17]])</f>
        <v>0</v>
      </c>
      <c r="EK264" s="15">
        <v>0</v>
      </c>
    </row>
    <row r="265" spans="1:141" x14ac:dyDescent="0.2">
      <c r="A265" s="6">
        <v>93990</v>
      </c>
      <c r="B265" s="6" t="s">
        <v>758</v>
      </c>
      <c r="C265" s="7" t="s">
        <v>759</v>
      </c>
      <c r="D265" s="7" t="s">
        <v>6</v>
      </c>
      <c r="E265" s="33">
        <v>12</v>
      </c>
      <c r="F265" s="8" t="s">
        <v>2361</v>
      </c>
      <c r="G265" s="41" t="s">
        <v>1892</v>
      </c>
      <c r="H265" s="35">
        <v>10072</v>
      </c>
      <c r="I265" s="35">
        <v>14437</v>
      </c>
      <c r="J265" s="39" t="s">
        <v>3354</v>
      </c>
      <c r="K265" s="11" t="s">
        <v>2804</v>
      </c>
      <c r="L265" s="13" t="s">
        <v>3030</v>
      </c>
      <c r="M265" s="13" t="s">
        <v>3031</v>
      </c>
      <c r="N265" s="23">
        <v>5420000</v>
      </c>
      <c r="O265" s="6" t="s">
        <v>2518</v>
      </c>
      <c r="P265" s="15">
        <v>44</v>
      </c>
      <c r="Q265" s="15">
        <v>0</v>
      </c>
      <c r="R265" s="15">
        <v>35</v>
      </c>
      <c r="S265" s="15">
        <v>0</v>
      </c>
      <c r="T265" s="15">
        <v>0</v>
      </c>
      <c r="U265" s="15">
        <v>79</v>
      </c>
      <c r="V265" s="15">
        <v>57</v>
      </c>
      <c r="W265" s="15">
        <v>0</v>
      </c>
      <c r="X265" s="15">
        <v>0</v>
      </c>
      <c r="Y265" s="15">
        <v>56</v>
      </c>
      <c r="Z265" s="15">
        <v>0</v>
      </c>
      <c r="AA265" s="15">
        <v>95</v>
      </c>
      <c r="AB265" s="15">
        <v>0</v>
      </c>
      <c r="AC265" s="15">
        <v>0</v>
      </c>
      <c r="AD265" s="15">
        <v>0</v>
      </c>
      <c r="AE265" s="15">
        <v>0</v>
      </c>
      <c r="AF265" s="15">
        <v>95</v>
      </c>
      <c r="AG265" s="15" t="s">
        <v>1860</v>
      </c>
      <c r="AH265" s="15" t="s">
        <v>1860</v>
      </c>
      <c r="AI265" s="17">
        <v>117.99809999999999</v>
      </c>
      <c r="AJ265" s="17">
        <v>1449.0038999999999</v>
      </c>
      <c r="AK265" s="17">
        <v>1204.0775000000001</v>
      </c>
      <c r="AL265" s="17">
        <f>SUM(Table2[[#This Row],[Company Direct Land Through FY17]:[Company Direct Land FY18 and After]])</f>
        <v>2653.0814</v>
      </c>
      <c r="AM265" s="17">
        <v>55.798000000000002</v>
      </c>
      <c r="AN265" s="17">
        <v>2554.8290000000002</v>
      </c>
      <c r="AO265" s="17">
        <v>569.37360000000001</v>
      </c>
      <c r="AP265" s="18">
        <f>SUM(Table2[[#This Row],[Company Direct Building Through FY17]:[Company Direct Building FY18 and After]])</f>
        <v>3124.2026000000001</v>
      </c>
      <c r="AQ265" s="17">
        <v>0</v>
      </c>
      <c r="AR265" s="17">
        <v>108.3343</v>
      </c>
      <c r="AS265" s="17">
        <v>0</v>
      </c>
      <c r="AT265" s="18">
        <f>SUM(Table2[[#This Row],[Mortgage Recording Tax Through FY17]:[Mortgage Recording Tax FY18 and After]])</f>
        <v>108.3343</v>
      </c>
      <c r="AU265" s="17">
        <v>0</v>
      </c>
      <c r="AV265" s="17">
        <v>0</v>
      </c>
      <c r="AW265" s="17">
        <v>0</v>
      </c>
      <c r="AX265" s="18">
        <f>SUM(Table2[[#This Row],[Pilot Savings Through FY17]:[Pilot Savings FY18 and After]])</f>
        <v>0</v>
      </c>
      <c r="AY265" s="17">
        <v>0</v>
      </c>
      <c r="AZ265" s="17">
        <v>108.3343</v>
      </c>
      <c r="BA265" s="17">
        <v>0</v>
      </c>
      <c r="BB265" s="18">
        <f>SUM(Table2[[#This Row],[Mortgage Recording Tax Exemption Through FY17]:[Mortgage Recording Tax Exemption FY18 and After]])</f>
        <v>108.3343</v>
      </c>
      <c r="BC265" s="17">
        <v>26.953700000000001</v>
      </c>
      <c r="BD265" s="17">
        <v>184.94390000000001</v>
      </c>
      <c r="BE265" s="17">
        <v>275.04140000000001</v>
      </c>
      <c r="BF265" s="18">
        <f>SUM(Table2[[#This Row],[Indirect and Induced Land Through FY17]:[Indirect and Induced Land FY18 and After]])</f>
        <v>459.98530000000005</v>
      </c>
      <c r="BG265" s="17">
        <v>50.056899999999999</v>
      </c>
      <c r="BH265" s="17">
        <v>343.46710000000002</v>
      </c>
      <c r="BI265" s="17">
        <v>510.79140000000001</v>
      </c>
      <c r="BJ265" s="18">
        <f>SUM(Table2[[#This Row],[Indirect and Induced Building Through FY17]:[Indirect and Induced Building FY18 and After]])</f>
        <v>854.25850000000003</v>
      </c>
      <c r="BK265" s="17">
        <v>250.80670000000001</v>
      </c>
      <c r="BL265" s="17">
        <v>4532.2439000000004</v>
      </c>
      <c r="BM265" s="17">
        <v>2559.2838999999999</v>
      </c>
      <c r="BN265" s="18">
        <f>SUM(Table2[[#This Row],[TOTAL Real Property Related Taxes Through FY17]:[TOTAL Real Property Related Taxes FY18 and After]])</f>
        <v>7091.5277999999998</v>
      </c>
      <c r="BO265" s="17">
        <v>108.0771</v>
      </c>
      <c r="BP265" s="17">
        <v>748.89350000000002</v>
      </c>
      <c r="BQ265" s="17">
        <v>1102.8411000000001</v>
      </c>
      <c r="BR265" s="18">
        <f>SUM(Table2[[#This Row],[Company Direct Through FY17]:[Company Direct FY18 and After]])</f>
        <v>1851.7346000000002</v>
      </c>
      <c r="BS265" s="17">
        <v>0</v>
      </c>
      <c r="BT265" s="17">
        <v>0</v>
      </c>
      <c r="BU265" s="17">
        <v>0</v>
      </c>
      <c r="BV265" s="18">
        <f>SUM(Table2[[#This Row],[Sales Tax Exemption Through FY17]:[Sales Tax Exemption FY18 and After]])</f>
        <v>0</v>
      </c>
      <c r="BW265" s="17">
        <v>0</v>
      </c>
      <c r="BX265" s="17">
        <v>0</v>
      </c>
      <c r="BY265" s="17">
        <v>0</v>
      </c>
      <c r="BZ265" s="17">
        <f>SUM(Table2[[#This Row],[Energy Tax Savings Through FY17]:[Energy Tax Savings FY18 and After]])</f>
        <v>0</v>
      </c>
      <c r="CA265" s="17">
        <v>2.9794999999999998</v>
      </c>
      <c r="CB265" s="17">
        <v>10.277699999999999</v>
      </c>
      <c r="CC265" s="17">
        <v>23.7363</v>
      </c>
      <c r="CD265" s="18">
        <f>SUM(Table2[[#This Row],[Tax Exempt Bond Savings Through FY17]:[Tax Exempt Bond Savings FY18 and After]])</f>
        <v>34.013999999999996</v>
      </c>
      <c r="CE265" s="17">
        <v>85.0642</v>
      </c>
      <c r="CF265" s="17">
        <v>590.9203</v>
      </c>
      <c r="CG265" s="17">
        <v>868.01250000000005</v>
      </c>
      <c r="CH265" s="18">
        <f>SUM(Table2[[#This Row],[Indirect and Induced Through FY17]:[Indirect and Induced FY18 and After]])</f>
        <v>1458.9328</v>
      </c>
      <c r="CI265" s="17">
        <v>190.1618</v>
      </c>
      <c r="CJ265" s="17">
        <v>1329.5361</v>
      </c>
      <c r="CK265" s="17">
        <v>1947.1172999999999</v>
      </c>
      <c r="CL265" s="18">
        <f>SUM(Table2[[#This Row],[TOTAL Income Consumption Use Taxes Through FY17]:[TOTAL Income Consumption Use Taxes FY18 and After]])</f>
        <v>3276.6534000000001</v>
      </c>
      <c r="CM265" s="17">
        <v>2.9794999999999998</v>
      </c>
      <c r="CN265" s="17">
        <v>118.61199999999999</v>
      </c>
      <c r="CO265" s="17">
        <v>23.7363</v>
      </c>
      <c r="CP265" s="18">
        <f>SUM(Table2[[#This Row],[Assistance Provided Through FY17]:[Assistance Provided FY18 and After]])</f>
        <v>142.34829999999999</v>
      </c>
      <c r="CQ265" s="17">
        <v>0</v>
      </c>
      <c r="CR265" s="17">
        <v>0</v>
      </c>
      <c r="CS265" s="17">
        <v>0</v>
      </c>
      <c r="CT265" s="18">
        <f>SUM(Table2[[#This Row],[Recapture Cancellation Reduction Amount Through FY17]:[Recapture Cancellation Reduction Amount FY18 and After]])</f>
        <v>0</v>
      </c>
      <c r="CU265" s="17">
        <v>0</v>
      </c>
      <c r="CV265" s="17">
        <v>0</v>
      </c>
      <c r="CW265" s="17">
        <v>0</v>
      </c>
      <c r="CX265" s="18">
        <f>SUM(Table2[[#This Row],[Penalty Paid Through FY17]:[Penalty Paid FY18 and After]])</f>
        <v>0</v>
      </c>
      <c r="CY265" s="17">
        <v>2.9794999999999998</v>
      </c>
      <c r="CZ265" s="17">
        <v>118.61199999999999</v>
      </c>
      <c r="DA265" s="17">
        <v>23.7363</v>
      </c>
      <c r="DB265" s="18">
        <f>SUM(Table2[[#This Row],[TOTAL Assistance Net of Recapture Penalties Through FY17]:[TOTAL Assistance Net of Recapture Penalties FY18 and After]])</f>
        <v>142.34829999999999</v>
      </c>
      <c r="DC265" s="17">
        <v>281.8732</v>
      </c>
      <c r="DD265" s="17">
        <v>4861.0607</v>
      </c>
      <c r="DE265" s="17">
        <v>2876.2921999999999</v>
      </c>
      <c r="DF265" s="18">
        <f>SUM(Table2[[#This Row],[Company Direct Tax Revenue Before Assistance Through FY17]:[Company Direct Tax Revenue Before Assistance FY18 and After]])</f>
        <v>7737.3528999999999</v>
      </c>
      <c r="DG265" s="17">
        <v>162.07480000000001</v>
      </c>
      <c r="DH265" s="17">
        <v>1119.3313000000001</v>
      </c>
      <c r="DI265" s="17">
        <v>1653.8453</v>
      </c>
      <c r="DJ265" s="18">
        <f>SUM(Table2[[#This Row],[Indirect and Induced Tax Revenues Through FY17]:[Indirect and Induced Tax Revenues FY18 and After]])</f>
        <v>2773.1765999999998</v>
      </c>
      <c r="DK265" s="17">
        <v>443.94799999999998</v>
      </c>
      <c r="DL265" s="17">
        <v>5980.3919999999998</v>
      </c>
      <c r="DM265" s="17">
        <v>4530.1374999999998</v>
      </c>
      <c r="DN265" s="17">
        <f>SUM(Table2[[#This Row],[TOTAL Tax Revenues Before Assistance Through FY17]:[TOTAL Tax Revenues Before Assistance FY18 and After]])</f>
        <v>10510.529500000001</v>
      </c>
      <c r="DO265" s="17">
        <v>440.96850000000001</v>
      </c>
      <c r="DP265" s="17">
        <v>5861.78</v>
      </c>
      <c r="DQ265" s="17">
        <v>4506.4012000000002</v>
      </c>
      <c r="DR265" s="20">
        <f>SUM(Table2[[#This Row],[TOTAL Tax Revenues Net of Assistance Recapture and Penalty Through FY17]:[TOTAL Tax Revenues Net of Assistance Recapture and Penalty FY18 and After]])</f>
        <v>10368.181199999999</v>
      </c>
      <c r="DS265" s="20">
        <v>0</v>
      </c>
      <c r="DT265" s="20">
        <v>0</v>
      </c>
      <c r="DU265" s="20">
        <v>0</v>
      </c>
      <c r="DV265" s="20">
        <v>0</v>
      </c>
      <c r="DW265" s="15">
        <v>0</v>
      </c>
      <c r="DX265" s="15">
        <v>0</v>
      </c>
      <c r="DY265" s="15">
        <v>0</v>
      </c>
      <c r="DZ265" s="15">
        <v>0</v>
      </c>
      <c r="EA265" s="15">
        <v>0</v>
      </c>
      <c r="EB265" s="15">
        <v>0</v>
      </c>
      <c r="EC265" s="15">
        <v>0</v>
      </c>
      <c r="ED265" s="15">
        <v>0</v>
      </c>
      <c r="EE265" s="15">
        <v>0</v>
      </c>
      <c r="EF265" s="15">
        <v>0</v>
      </c>
      <c r="EG265" s="15">
        <v>0</v>
      </c>
      <c r="EH265" s="15">
        <v>0</v>
      </c>
      <c r="EI265" s="15">
        <f>SUM(Table2[[#This Row],[Total Industrial Employees FY17]:[Total Other Employees FY17]])</f>
        <v>0</v>
      </c>
      <c r="EJ265" s="15">
        <f>SUM(Table2[[#This Row],[Number of Industrial Employees Earning More than Living Wage FY17]:[Number of Other Employees Earning More than Living Wage FY17]])</f>
        <v>0</v>
      </c>
      <c r="EK265" s="15">
        <v>0</v>
      </c>
    </row>
    <row r="266" spans="1:141" x14ac:dyDescent="0.2">
      <c r="A266" s="6">
        <v>93935</v>
      </c>
      <c r="B266" s="6" t="s">
        <v>611</v>
      </c>
      <c r="C266" s="7" t="s">
        <v>612</v>
      </c>
      <c r="D266" s="7" t="s">
        <v>19</v>
      </c>
      <c r="E266" s="33">
        <v>9</v>
      </c>
      <c r="F266" s="8" t="s">
        <v>2314</v>
      </c>
      <c r="G266" s="41" t="s">
        <v>1979</v>
      </c>
      <c r="H266" s="35">
        <v>6069</v>
      </c>
      <c r="I266" s="35">
        <v>29723</v>
      </c>
      <c r="J266" s="39" t="s">
        <v>3283</v>
      </c>
      <c r="K266" s="11" t="s">
        <v>2789</v>
      </c>
      <c r="L266" s="13" t="s">
        <v>2952</v>
      </c>
      <c r="M266" s="13" t="s">
        <v>2953</v>
      </c>
      <c r="N266" s="23">
        <v>4345000</v>
      </c>
      <c r="O266" s="6">
        <v>0</v>
      </c>
      <c r="P266" s="15">
        <v>0</v>
      </c>
      <c r="Q266" s="15">
        <v>0</v>
      </c>
      <c r="R266" s="15">
        <v>203</v>
      </c>
      <c r="S266" s="15">
        <v>0</v>
      </c>
      <c r="T266" s="15">
        <v>0</v>
      </c>
      <c r="U266" s="15">
        <v>203</v>
      </c>
      <c r="V266" s="15">
        <v>203</v>
      </c>
      <c r="W266" s="15">
        <v>0</v>
      </c>
      <c r="X266" s="15">
        <v>0</v>
      </c>
      <c r="Y266" s="15">
        <v>0</v>
      </c>
      <c r="Z266" s="15">
        <v>0</v>
      </c>
      <c r="AA266" s="15">
        <v>100</v>
      </c>
      <c r="AB266" s="15">
        <v>0</v>
      </c>
      <c r="AC266" s="15">
        <v>0</v>
      </c>
      <c r="AD266" s="15">
        <v>0</v>
      </c>
      <c r="AE266" s="15">
        <v>0</v>
      </c>
      <c r="AF266" s="15">
        <v>100</v>
      </c>
      <c r="AG266" s="15" t="s">
        <v>1860</v>
      </c>
      <c r="AH266" s="15" t="s">
        <v>1861</v>
      </c>
      <c r="AI266" s="17">
        <v>1258.8683000000001</v>
      </c>
      <c r="AJ266" s="17">
        <v>2825.9819000000002</v>
      </c>
      <c r="AK266" s="17">
        <v>0</v>
      </c>
      <c r="AL266" s="17">
        <f>SUM(Table2[[#This Row],[Company Direct Land Through FY17]:[Company Direct Land FY18 and After]])</f>
        <v>2825.9819000000002</v>
      </c>
      <c r="AM266" s="17">
        <v>35.688299999999998</v>
      </c>
      <c r="AN266" s="17">
        <v>3581.5852</v>
      </c>
      <c r="AO266" s="17">
        <v>0</v>
      </c>
      <c r="AP266" s="18">
        <f>SUM(Table2[[#This Row],[Company Direct Building Through FY17]:[Company Direct Building FY18 and After]])</f>
        <v>3581.5852</v>
      </c>
      <c r="AQ266" s="17">
        <v>0</v>
      </c>
      <c r="AR266" s="17">
        <v>0</v>
      </c>
      <c r="AS266" s="17">
        <v>0</v>
      </c>
      <c r="AT266" s="18">
        <f>SUM(Table2[[#This Row],[Mortgage Recording Tax Through FY17]:[Mortgage Recording Tax FY18 and After]])</f>
        <v>0</v>
      </c>
      <c r="AU266" s="17">
        <v>0</v>
      </c>
      <c r="AV266" s="17">
        <v>0</v>
      </c>
      <c r="AW266" s="17">
        <v>0</v>
      </c>
      <c r="AX266" s="18">
        <f>SUM(Table2[[#This Row],[Pilot Savings Through FY17]:[Pilot Savings FY18 and After]])</f>
        <v>0</v>
      </c>
      <c r="AY266" s="17">
        <v>0</v>
      </c>
      <c r="AZ266" s="17">
        <v>0</v>
      </c>
      <c r="BA266" s="17">
        <v>0</v>
      </c>
      <c r="BB266" s="18">
        <f>SUM(Table2[[#This Row],[Mortgage Recording Tax Exemption Through FY17]:[Mortgage Recording Tax Exemption FY18 and After]])</f>
        <v>0</v>
      </c>
      <c r="BC266" s="17">
        <v>95.993399999999994</v>
      </c>
      <c r="BD266" s="17">
        <v>346.71350000000001</v>
      </c>
      <c r="BE266" s="17">
        <v>0</v>
      </c>
      <c r="BF266" s="18">
        <f>SUM(Table2[[#This Row],[Indirect and Induced Land Through FY17]:[Indirect and Induced Land FY18 and After]])</f>
        <v>346.71350000000001</v>
      </c>
      <c r="BG266" s="17">
        <v>178.27340000000001</v>
      </c>
      <c r="BH266" s="17">
        <v>643.89649999999995</v>
      </c>
      <c r="BI266" s="17">
        <v>0</v>
      </c>
      <c r="BJ266" s="18">
        <f>SUM(Table2[[#This Row],[Indirect and Induced Building Through FY17]:[Indirect and Induced Building FY18 and After]])</f>
        <v>643.89649999999995</v>
      </c>
      <c r="BK266" s="17">
        <v>1568.8234</v>
      </c>
      <c r="BL266" s="17">
        <v>7398.1770999999999</v>
      </c>
      <c r="BM266" s="17">
        <v>0</v>
      </c>
      <c r="BN266" s="18">
        <f>SUM(Table2[[#This Row],[TOTAL Real Property Related Taxes Through FY17]:[TOTAL Real Property Related Taxes FY18 and After]])</f>
        <v>7398.1770999999999</v>
      </c>
      <c r="BO266" s="17">
        <v>349.01299999999998</v>
      </c>
      <c r="BP266" s="17">
        <v>1262.9259</v>
      </c>
      <c r="BQ266" s="17">
        <v>0</v>
      </c>
      <c r="BR266" s="18">
        <f>SUM(Table2[[#This Row],[Company Direct Through FY17]:[Company Direct FY18 and After]])</f>
        <v>1262.9259</v>
      </c>
      <c r="BS266" s="17">
        <v>0</v>
      </c>
      <c r="BT266" s="17">
        <v>0</v>
      </c>
      <c r="BU266" s="17">
        <v>0</v>
      </c>
      <c r="BV266" s="18">
        <f>SUM(Table2[[#This Row],[Sales Tax Exemption Through FY17]:[Sales Tax Exemption FY18 and After]])</f>
        <v>0</v>
      </c>
      <c r="BW266" s="17">
        <v>0</v>
      </c>
      <c r="BX266" s="17">
        <v>0</v>
      </c>
      <c r="BY266" s="17">
        <v>0</v>
      </c>
      <c r="BZ266" s="17">
        <f>SUM(Table2[[#This Row],[Energy Tax Savings Through FY17]:[Energy Tax Savings FY18 and After]])</f>
        <v>0</v>
      </c>
      <c r="CA266" s="17">
        <v>0</v>
      </c>
      <c r="CB266" s="17">
        <v>0</v>
      </c>
      <c r="CC266" s="17">
        <v>0</v>
      </c>
      <c r="CD266" s="18">
        <f>SUM(Table2[[#This Row],[Tax Exempt Bond Savings Through FY17]:[Tax Exempt Bond Savings FY18 and After]])</f>
        <v>0</v>
      </c>
      <c r="CE266" s="17">
        <v>274.69869999999997</v>
      </c>
      <c r="CF266" s="17">
        <v>1000.7928000000001</v>
      </c>
      <c r="CG266" s="17">
        <v>0</v>
      </c>
      <c r="CH266" s="18">
        <f>SUM(Table2[[#This Row],[Indirect and Induced Through FY17]:[Indirect and Induced FY18 and After]])</f>
        <v>1000.7928000000001</v>
      </c>
      <c r="CI266" s="17">
        <v>623.71169999999995</v>
      </c>
      <c r="CJ266" s="17">
        <v>2263.7186999999999</v>
      </c>
      <c r="CK266" s="17">
        <v>0</v>
      </c>
      <c r="CL266" s="18">
        <f>SUM(Table2[[#This Row],[TOTAL Income Consumption Use Taxes Through FY17]:[TOTAL Income Consumption Use Taxes FY18 and After]])</f>
        <v>2263.7186999999999</v>
      </c>
      <c r="CM266" s="17">
        <v>0</v>
      </c>
      <c r="CN266" s="17">
        <v>0</v>
      </c>
      <c r="CO266" s="17">
        <v>0</v>
      </c>
      <c r="CP266" s="18">
        <f>SUM(Table2[[#This Row],[Assistance Provided Through FY17]:[Assistance Provided FY18 and After]])</f>
        <v>0</v>
      </c>
      <c r="CQ266" s="17">
        <v>0</v>
      </c>
      <c r="CR266" s="17">
        <v>0</v>
      </c>
      <c r="CS266" s="17">
        <v>0</v>
      </c>
      <c r="CT266" s="18">
        <f>SUM(Table2[[#This Row],[Recapture Cancellation Reduction Amount Through FY17]:[Recapture Cancellation Reduction Amount FY18 and After]])</f>
        <v>0</v>
      </c>
      <c r="CU266" s="17">
        <v>0</v>
      </c>
      <c r="CV266" s="17">
        <v>0</v>
      </c>
      <c r="CW266" s="17">
        <v>0</v>
      </c>
      <c r="CX266" s="18">
        <f>SUM(Table2[[#This Row],[Penalty Paid Through FY17]:[Penalty Paid FY18 and After]])</f>
        <v>0</v>
      </c>
      <c r="CY266" s="17">
        <v>0</v>
      </c>
      <c r="CZ266" s="17">
        <v>0</v>
      </c>
      <c r="DA266" s="17">
        <v>0</v>
      </c>
      <c r="DB266" s="18">
        <f>SUM(Table2[[#This Row],[TOTAL Assistance Net of Recapture Penalties Through FY17]:[TOTAL Assistance Net of Recapture Penalties FY18 and After]])</f>
        <v>0</v>
      </c>
      <c r="DC266" s="17">
        <v>1643.5696</v>
      </c>
      <c r="DD266" s="17">
        <v>7670.4930000000004</v>
      </c>
      <c r="DE266" s="17">
        <v>0</v>
      </c>
      <c r="DF266" s="18">
        <f>SUM(Table2[[#This Row],[Company Direct Tax Revenue Before Assistance Through FY17]:[Company Direct Tax Revenue Before Assistance FY18 and After]])</f>
        <v>7670.4930000000004</v>
      </c>
      <c r="DG266" s="17">
        <v>548.96550000000002</v>
      </c>
      <c r="DH266" s="17">
        <v>1991.4028000000001</v>
      </c>
      <c r="DI266" s="17">
        <v>0</v>
      </c>
      <c r="DJ266" s="18">
        <f>SUM(Table2[[#This Row],[Indirect and Induced Tax Revenues Through FY17]:[Indirect and Induced Tax Revenues FY18 and After]])</f>
        <v>1991.4028000000001</v>
      </c>
      <c r="DK266" s="17">
        <v>2192.5351000000001</v>
      </c>
      <c r="DL266" s="17">
        <v>9661.8958000000002</v>
      </c>
      <c r="DM266" s="17">
        <v>0</v>
      </c>
      <c r="DN266" s="17">
        <f>SUM(Table2[[#This Row],[TOTAL Tax Revenues Before Assistance Through FY17]:[TOTAL Tax Revenues Before Assistance FY18 and After]])</f>
        <v>9661.8958000000002</v>
      </c>
      <c r="DO266" s="17">
        <v>2192.5351000000001</v>
      </c>
      <c r="DP266" s="17">
        <v>9661.8958000000002</v>
      </c>
      <c r="DQ266" s="17">
        <v>0</v>
      </c>
      <c r="DR266" s="20">
        <f>SUM(Table2[[#This Row],[TOTAL Tax Revenues Net of Assistance Recapture and Penalty Through FY17]:[TOTAL Tax Revenues Net of Assistance Recapture and Penalty FY18 and After]])</f>
        <v>9661.8958000000002</v>
      </c>
      <c r="DS266" s="20">
        <v>0</v>
      </c>
      <c r="DT266" s="20">
        <v>0</v>
      </c>
      <c r="DU266" s="20">
        <v>0</v>
      </c>
      <c r="DV266" s="20">
        <v>0</v>
      </c>
      <c r="DW266" s="15">
        <v>0</v>
      </c>
      <c r="DX266" s="15">
        <v>0</v>
      </c>
      <c r="DY266" s="15">
        <v>0</v>
      </c>
      <c r="DZ266" s="15">
        <v>203</v>
      </c>
      <c r="EA266" s="15">
        <v>0</v>
      </c>
      <c r="EB266" s="15">
        <v>0</v>
      </c>
      <c r="EC266" s="15">
        <v>0</v>
      </c>
      <c r="ED266" s="15">
        <v>203</v>
      </c>
      <c r="EE266" s="15">
        <v>0</v>
      </c>
      <c r="EF266" s="15">
        <v>0</v>
      </c>
      <c r="EG266" s="15">
        <v>0</v>
      </c>
      <c r="EH266" s="15">
        <v>100</v>
      </c>
      <c r="EI266" s="15">
        <f>SUM(Table2[[#This Row],[Total Industrial Employees FY17]:[Total Other Employees FY17]])</f>
        <v>203</v>
      </c>
      <c r="EJ266" s="15">
        <f>SUM(Table2[[#This Row],[Number of Industrial Employees Earning More than Living Wage FY17]:[Number of Other Employees Earning More than Living Wage FY17]])</f>
        <v>203</v>
      </c>
      <c r="EK266" s="15">
        <v>100</v>
      </c>
    </row>
    <row r="267" spans="1:141" x14ac:dyDescent="0.2">
      <c r="A267" s="6">
        <v>94065</v>
      </c>
      <c r="B267" s="6" t="s">
        <v>1032</v>
      </c>
      <c r="C267" s="7" t="s">
        <v>222</v>
      </c>
      <c r="D267" s="7" t="s">
        <v>19</v>
      </c>
      <c r="E267" s="33">
        <v>4</v>
      </c>
      <c r="F267" s="8" t="s">
        <v>2393</v>
      </c>
      <c r="G267" s="41" t="s">
        <v>2392</v>
      </c>
      <c r="H267" s="35">
        <v>0</v>
      </c>
      <c r="I267" s="35">
        <v>68547</v>
      </c>
      <c r="J267" s="39" t="s">
        <v>3363</v>
      </c>
      <c r="K267" s="11" t="s">
        <v>2804</v>
      </c>
      <c r="L267" s="13" t="s">
        <v>3078</v>
      </c>
      <c r="M267" s="13" t="s">
        <v>2578</v>
      </c>
      <c r="N267" s="23">
        <v>12480000</v>
      </c>
      <c r="O267" s="6" t="s">
        <v>2503</v>
      </c>
      <c r="P267" s="15">
        <v>1</v>
      </c>
      <c r="Q267" s="15">
        <v>0</v>
      </c>
      <c r="R267" s="15">
        <v>244</v>
      </c>
      <c r="S267" s="15">
        <v>0</v>
      </c>
      <c r="T267" s="15">
        <v>90</v>
      </c>
      <c r="U267" s="15">
        <v>335</v>
      </c>
      <c r="V267" s="15">
        <v>334</v>
      </c>
      <c r="W267" s="15">
        <v>0</v>
      </c>
      <c r="X267" s="15">
        <v>0</v>
      </c>
      <c r="Y267" s="15">
        <v>271</v>
      </c>
      <c r="Z267" s="15">
        <v>0</v>
      </c>
      <c r="AA267" s="15">
        <v>73</v>
      </c>
      <c r="AB267" s="15">
        <v>0</v>
      </c>
      <c r="AC267" s="15">
        <v>0</v>
      </c>
      <c r="AD267" s="15">
        <v>0</v>
      </c>
      <c r="AE267" s="15">
        <v>0</v>
      </c>
      <c r="AF267" s="15">
        <v>73</v>
      </c>
      <c r="AG267" s="15" t="s">
        <v>1860</v>
      </c>
      <c r="AH267" s="15" t="s">
        <v>1861</v>
      </c>
      <c r="AI267" s="17">
        <v>0</v>
      </c>
      <c r="AJ267" s="17">
        <v>0</v>
      </c>
      <c r="AK267" s="17">
        <v>0</v>
      </c>
      <c r="AL267" s="17">
        <f>SUM(Table2[[#This Row],[Company Direct Land Through FY17]:[Company Direct Land FY18 and After]])</f>
        <v>0</v>
      </c>
      <c r="AM267" s="17">
        <v>0</v>
      </c>
      <c r="AN267" s="17">
        <v>0</v>
      </c>
      <c r="AO267" s="17">
        <v>0</v>
      </c>
      <c r="AP267" s="18">
        <f>SUM(Table2[[#This Row],[Company Direct Building Through FY17]:[Company Direct Building FY18 and After]])</f>
        <v>0</v>
      </c>
      <c r="AQ267" s="17">
        <v>0</v>
      </c>
      <c r="AR267" s="17">
        <v>0</v>
      </c>
      <c r="AS267" s="17">
        <v>0</v>
      </c>
      <c r="AT267" s="18">
        <f>SUM(Table2[[#This Row],[Mortgage Recording Tax Through FY17]:[Mortgage Recording Tax FY18 and After]])</f>
        <v>0</v>
      </c>
      <c r="AU267" s="17">
        <v>0</v>
      </c>
      <c r="AV267" s="17">
        <v>0</v>
      </c>
      <c r="AW267" s="17">
        <v>0</v>
      </c>
      <c r="AX267" s="18">
        <f>SUM(Table2[[#This Row],[Pilot Savings Through FY17]:[Pilot Savings FY18 and After]])</f>
        <v>0</v>
      </c>
      <c r="AY267" s="17">
        <v>0</v>
      </c>
      <c r="AZ267" s="17">
        <v>0</v>
      </c>
      <c r="BA267" s="17">
        <v>0</v>
      </c>
      <c r="BB267" s="18">
        <f>SUM(Table2[[#This Row],[Mortgage Recording Tax Exemption Through FY17]:[Mortgage Recording Tax Exemption FY18 and After]])</f>
        <v>0</v>
      </c>
      <c r="BC267" s="17">
        <v>222.40119999999999</v>
      </c>
      <c r="BD267" s="17">
        <v>570.30290000000002</v>
      </c>
      <c r="BE267" s="17">
        <v>2411.2689999999998</v>
      </c>
      <c r="BF267" s="18">
        <f>SUM(Table2[[#This Row],[Indirect and Induced Land Through FY17]:[Indirect and Induced Land FY18 and After]])</f>
        <v>2981.5718999999999</v>
      </c>
      <c r="BG267" s="17">
        <v>413.0308</v>
      </c>
      <c r="BH267" s="17">
        <v>1059.1338000000001</v>
      </c>
      <c r="BI267" s="17">
        <v>4478.0697</v>
      </c>
      <c r="BJ267" s="18">
        <f>SUM(Table2[[#This Row],[Indirect and Induced Building Through FY17]:[Indirect and Induced Building FY18 and After]])</f>
        <v>5537.2034999999996</v>
      </c>
      <c r="BK267" s="17">
        <v>635.43200000000002</v>
      </c>
      <c r="BL267" s="17">
        <v>1629.4367</v>
      </c>
      <c r="BM267" s="17">
        <v>6889.3387000000002</v>
      </c>
      <c r="BN267" s="18">
        <f>SUM(Table2[[#This Row],[TOTAL Real Property Related Taxes Through FY17]:[TOTAL Real Property Related Taxes FY18 and After]])</f>
        <v>8518.7754000000004</v>
      </c>
      <c r="BO267" s="17">
        <v>552.57979999999998</v>
      </c>
      <c r="BP267" s="17">
        <v>1427.8994</v>
      </c>
      <c r="BQ267" s="17">
        <v>5991.0567000000001</v>
      </c>
      <c r="BR267" s="18">
        <f>SUM(Table2[[#This Row],[Company Direct Through FY17]:[Company Direct FY18 and After]])</f>
        <v>7418.9561000000003</v>
      </c>
      <c r="BS267" s="17">
        <v>0</v>
      </c>
      <c r="BT267" s="17">
        <v>0</v>
      </c>
      <c r="BU267" s="17">
        <v>0</v>
      </c>
      <c r="BV267" s="18">
        <f>SUM(Table2[[#This Row],[Sales Tax Exemption Through FY17]:[Sales Tax Exemption FY18 and After]])</f>
        <v>0</v>
      </c>
      <c r="BW267" s="17">
        <v>0</v>
      </c>
      <c r="BX267" s="17">
        <v>0</v>
      </c>
      <c r="BY267" s="17">
        <v>0</v>
      </c>
      <c r="BZ267" s="17">
        <f>SUM(Table2[[#This Row],[Energy Tax Savings Through FY17]:[Energy Tax Savings FY18 and After]])</f>
        <v>0</v>
      </c>
      <c r="CA267" s="17">
        <v>7.3941999999999997</v>
      </c>
      <c r="CB267" s="17">
        <v>18.1173</v>
      </c>
      <c r="CC267" s="17">
        <v>62.587699999999998</v>
      </c>
      <c r="CD267" s="18">
        <f>SUM(Table2[[#This Row],[Tax Exempt Bond Savings Through FY17]:[Tax Exempt Bond Savings FY18 and After]])</f>
        <v>80.704999999999998</v>
      </c>
      <c r="CE267" s="17">
        <v>636.43290000000002</v>
      </c>
      <c r="CF267" s="17">
        <v>1651.1889000000001</v>
      </c>
      <c r="CG267" s="17">
        <v>6900.1912000000002</v>
      </c>
      <c r="CH267" s="18">
        <f>SUM(Table2[[#This Row],[Indirect and Induced Through FY17]:[Indirect and Induced FY18 and After]])</f>
        <v>8551.3801000000003</v>
      </c>
      <c r="CI267" s="17">
        <v>1181.6185</v>
      </c>
      <c r="CJ267" s="17">
        <v>3060.971</v>
      </c>
      <c r="CK267" s="17">
        <v>12828.6602</v>
      </c>
      <c r="CL267" s="18">
        <f>SUM(Table2[[#This Row],[TOTAL Income Consumption Use Taxes Through FY17]:[TOTAL Income Consumption Use Taxes FY18 and After]])</f>
        <v>15889.6312</v>
      </c>
      <c r="CM267" s="17">
        <v>7.3941999999999997</v>
      </c>
      <c r="CN267" s="17">
        <v>18.1173</v>
      </c>
      <c r="CO267" s="17">
        <v>62.587699999999998</v>
      </c>
      <c r="CP267" s="18">
        <f>SUM(Table2[[#This Row],[Assistance Provided Through FY17]:[Assistance Provided FY18 and After]])</f>
        <v>80.704999999999998</v>
      </c>
      <c r="CQ267" s="17">
        <v>0</v>
      </c>
      <c r="CR267" s="17">
        <v>0</v>
      </c>
      <c r="CS267" s="17">
        <v>0</v>
      </c>
      <c r="CT267" s="18">
        <f>SUM(Table2[[#This Row],[Recapture Cancellation Reduction Amount Through FY17]:[Recapture Cancellation Reduction Amount FY18 and After]])</f>
        <v>0</v>
      </c>
      <c r="CU267" s="17">
        <v>0</v>
      </c>
      <c r="CV267" s="17">
        <v>0</v>
      </c>
      <c r="CW267" s="17">
        <v>0</v>
      </c>
      <c r="CX267" s="18">
        <f>SUM(Table2[[#This Row],[Penalty Paid Through FY17]:[Penalty Paid FY18 and After]])</f>
        <v>0</v>
      </c>
      <c r="CY267" s="17">
        <v>7.3941999999999997</v>
      </c>
      <c r="CZ267" s="17">
        <v>18.1173</v>
      </c>
      <c r="DA267" s="17">
        <v>62.587699999999998</v>
      </c>
      <c r="DB267" s="18">
        <f>SUM(Table2[[#This Row],[TOTAL Assistance Net of Recapture Penalties Through FY17]:[TOTAL Assistance Net of Recapture Penalties FY18 and After]])</f>
        <v>80.704999999999998</v>
      </c>
      <c r="DC267" s="17">
        <v>552.57979999999998</v>
      </c>
      <c r="DD267" s="17">
        <v>1427.8994</v>
      </c>
      <c r="DE267" s="17">
        <v>5991.0567000000001</v>
      </c>
      <c r="DF267" s="18">
        <f>SUM(Table2[[#This Row],[Company Direct Tax Revenue Before Assistance Through FY17]:[Company Direct Tax Revenue Before Assistance FY18 and After]])</f>
        <v>7418.9561000000003</v>
      </c>
      <c r="DG267" s="17">
        <v>1271.8649</v>
      </c>
      <c r="DH267" s="17">
        <v>3280.6255999999998</v>
      </c>
      <c r="DI267" s="17">
        <v>13789.5299</v>
      </c>
      <c r="DJ267" s="18">
        <f>SUM(Table2[[#This Row],[Indirect and Induced Tax Revenues Through FY17]:[Indirect and Induced Tax Revenues FY18 and After]])</f>
        <v>17070.155500000001</v>
      </c>
      <c r="DK267" s="17">
        <v>1824.4447</v>
      </c>
      <c r="DL267" s="17">
        <v>4708.5249999999996</v>
      </c>
      <c r="DM267" s="17">
        <v>19780.586599999999</v>
      </c>
      <c r="DN267" s="17">
        <f>SUM(Table2[[#This Row],[TOTAL Tax Revenues Before Assistance Through FY17]:[TOTAL Tax Revenues Before Assistance FY18 and After]])</f>
        <v>24489.111599999997</v>
      </c>
      <c r="DO267" s="17">
        <v>1817.0505000000001</v>
      </c>
      <c r="DP267" s="17">
        <v>4690.4076999999997</v>
      </c>
      <c r="DQ267" s="17">
        <v>19717.998899999999</v>
      </c>
      <c r="DR267" s="20">
        <f>SUM(Table2[[#This Row],[TOTAL Tax Revenues Net of Assistance Recapture and Penalty Through FY17]:[TOTAL Tax Revenues Net of Assistance Recapture and Penalty FY18 and After]])</f>
        <v>24408.406599999998</v>
      </c>
      <c r="DS267" s="20">
        <v>0</v>
      </c>
      <c r="DT267" s="20">
        <v>0</v>
      </c>
      <c r="DU267" s="20">
        <v>0</v>
      </c>
      <c r="DV267" s="20">
        <v>0</v>
      </c>
      <c r="DW267" s="15">
        <v>0</v>
      </c>
      <c r="DX267" s="15">
        <v>0</v>
      </c>
      <c r="DY267" s="15">
        <v>0</v>
      </c>
      <c r="DZ267" s="15">
        <v>245</v>
      </c>
      <c r="EA267" s="15">
        <v>0</v>
      </c>
      <c r="EB267" s="15">
        <v>0</v>
      </c>
      <c r="EC267" s="15">
        <v>0</v>
      </c>
      <c r="ED267" s="15">
        <v>245</v>
      </c>
      <c r="EE267" s="15">
        <v>0</v>
      </c>
      <c r="EF267" s="15">
        <v>0</v>
      </c>
      <c r="EG267" s="15">
        <v>0</v>
      </c>
      <c r="EH267" s="15">
        <v>100</v>
      </c>
      <c r="EI267" s="15">
        <f>SUM(Table2[[#This Row],[Total Industrial Employees FY17]:[Total Other Employees FY17]])</f>
        <v>245</v>
      </c>
      <c r="EJ267" s="15">
        <f>SUM(Table2[[#This Row],[Number of Industrial Employees Earning More than Living Wage FY17]:[Number of Other Employees Earning More than Living Wage FY17]])</f>
        <v>245</v>
      </c>
      <c r="EK267" s="15">
        <v>100</v>
      </c>
    </row>
    <row r="268" spans="1:141" ht="25.5" x14ac:dyDescent="0.2">
      <c r="A268" s="6">
        <v>93210</v>
      </c>
      <c r="B268" s="6" t="s">
        <v>469</v>
      </c>
      <c r="C268" s="7" t="s">
        <v>470</v>
      </c>
      <c r="D268" s="7" t="s">
        <v>19</v>
      </c>
      <c r="E268" s="33">
        <v>3</v>
      </c>
      <c r="F268" s="8" t="s">
        <v>2176</v>
      </c>
      <c r="G268" s="41" t="s">
        <v>2177</v>
      </c>
      <c r="H268" s="35">
        <v>13705</v>
      </c>
      <c r="I268" s="35">
        <v>216841</v>
      </c>
      <c r="J268" s="39" t="s">
        <v>3282</v>
      </c>
      <c r="K268" s="11" t="s">
        <v>2501</v>
      </c>
      <c r="L268" s="13" t="s">
        <v>2776</v>
      </c>
      <c r="M268" s="13" t="s">
        <v>2778</v>
      </c>
      <c r="N268" s="23">
        <v>1010000</v>
      </c>
      <c r="O268" s="6" t="s">
        <v>2503</v>
      </c>
      <c r="P268" s="15">
        <v>0</v>
      </c>
      <c r="Q268" s="15">
        <v>0</v>
      </c>
      <c r="R268" s="15">
        <v>0</v>
      </c>
      <c r="S268" s="15">
        <v>0</v>
      </c>
      <c r="T268" s="15">
        <v>0</v>
      </c>
      <c r="U268" s="15">
        <v>0</v>
      </c>
      <c r="V268" s="15">
        <v>24</v>
      </c>
      <c r="W268" s="15">
        <v>0</v>
      </c>
      <c r="X268" s="15">
        <v>0</v>
      </c>
      <c r="Y268" s="15">
        <v>15</v>
      </c>
      <c r="Z268" s="15">
        <v>6</v>
      </c>
      <c r="AA268" s="15">
        <v>0</v>
      </c>
      <c r="AB268" s="15">
        <v>0</v>
      </c>
      <c r="AC268" s="15">
        <v>0</v>
      </c>
      <c r="AD268" s="15">
        <v>0</v>
      </c>
      <c r="AE268" s="15">
        <v>0</v>
      </c>
      <c r="AF268" s="15">
        <v>0</v>
      </c>
      <c r="AG268" s="15"/>
      <c r="AH268" s="15"/>
      <c r="AI268" s="17">
        <v>0</v>
      </c>
      <c r="AJ268" s="17">
        <v>0</v>
      </c>
      <c r="AK268" s="17">
        <v>0</v>
      </c>
      <c r="AL268" s="17">
        <f>SUM(Table2[[#This Row],[Company Direct Land Through FY17]:[Company Direct Land FY18 and After]])</f>
        <v>0</v>
      </c>
      <c r="AM268" s="17">
        <v>0</v>
      </c>
      <c r="AN268" s="17">
        <v>0</v>
      </c>
      <c r="AO268" s="17">
        <v>0</v>
      </c>
      <c r="AP268" s="18">
        <f>SUM(Table2[[#This Row],[Company Direct Building Through FY17]:[Company Direct Building FY18 and After]])</f>
        <v>0</v>
      </c>
      <c r="AQ268" s="17">
        <v>0</v>
      </c>
      <c r="AR268" s="17">
        <v>0</v>
      </c>
      <c r="AS268" s="17">
        <v>0</v>
      </c>
      <c r="AT268" s="18">
        <f>SUM(Table2[[#This Row],[Mortgage Recording Tax Through FY17]:[Mortgage Recording Tax FY18 and After]])</f>
        <v>0</v>
      </c>
      <c r="AU268" s="17">
        <v>0</v>
      </c>
      <c r="AV268" s="17">
        <v>0</v>
      </c>
      <c r="AW268" s="17">
        <v>0</v>
      </c>
      <c r="AX268" s="18">
        <f>SUM(Table2[[#This Row],[Pilot Savings Through FY17]:[Pilot Savings FY18 and After]])</f>
        <v>0</v>
      </c>
      <c r="AY268" s="17">
        <v>0</v>
      </c>
      <c r="AZ268" s="17">
        <v>0</v>
      </c>
      <c r="BA268" s="17">
        <v>0</v>
      </c>
      <c r="BB268" s="18">
        <f>SUM(Table2[[#This Row],[Mortgage Recording Tax Exemption Through FY17]:[Mortgage Recording Tax Exemption FY18 and After]])</f>
        <v>0</v>
      </c>
      <c r="BC268" s="17">
        <v>21.679300000000001</v>
      </c>
      <c r="BD268" s="17">
        <v>197.44710000000001</v>
      </c>
      <c r="BE268" s="17">
        <v>181.6181</v>
      </c>
      <c r="BF268" s="18">
        <f>SUM(Table2[[#This Row],[Indirect and Induced Land Through FY17]:[Indirect and Induced Land FY18 and After]])</f>
        <v>379.0652</v>
      </c>
      <c r="BG268" s="17">
        <v>40.261600000000001</v>
      </c>
      <c r="BH268" s="17">
        <v>366.68720000000002</v>
      </c>
      <c r="BI268" s="17">
        <v>337.29109999999997</v>
      </c>
      <c r="BJ268" s="18">
        <f>SUM(Table2[[#This Row],[Indirect and Induced Building Through FY17]:[Indirect and Induced Building FY18 and After]])</f>
        <v>703.97829999999999</v>
      </c>
      <c r="BK268" s="17">
        <v>61.940899999999999</v>
      </c>
      <c r="BL268" s="17">
        <v>564.13430000000005</v>
      </c>
      <c r="BM268" s="17">
        <v>518.90920000000006</v>
      </c>
      <c r="BN268" s="18">
        <f>SUM(Table2[[#This Row],[TOTAL Real Property Related Taxes Through FY17]:[TOTAL Real Property Related Taxes FY18 and After]])</f>
        <v>1083.0435000000002</v>
      </c>
      <c r="BO268" s="17">
        <v>53.387700000000002</v>
      </c>
      <c r="BP268" s="17">
        <v>517.38890000000004</v>
      </c>
      <c r="BQ268" s="17">
        <v>447.25580000000002</v>
      </c>
      <c r="BR268" s="18">
        <f>SUM(Table2[[#This Row],[Company Direct Through FY17]:[Company Direct FY18 and After]])</f>
        <v>964.64470000000006</v>
      </c>
      <c r="BS268" s="17">
        <v>0</v>
      </c>
      <c r="BT268" s="17">
        <v>0</v>
      </c>
      <c r="BU268" s="17">
        <v>0</v>
      </c>
      <c r="BV268" s="18">
        <f>SUM(Table2[[#This Row],[Sales Tax Exemption Through FY17]:[Sales Tax Exemption FY18 and After]])</f>
        <v>0</v>
      </c>
      <c r="BW268" s="17">
        <v>0</v>
      </c>
      <c r="BX268" s="17">
        <v>0</v>
      </c>
      <c r="BY268" s="17">
        <v>0</v>
      </c>
      <c r="BZ268" s="17">
        <f>SUM(Table2[[#This Row],[Energy Tax Savings Through FY17]:[Energy Tax Savings FY18 and After]])</f>
        <v>0</v>
      </c>
      <c r="CA268" s="17">
        <v>0</v>
      </c>
      <c r="CB268" s="17">
        <v>3.2353000000000001</v>
      </c>
      <c r="CC268" s="17">
        <v>0</v>
      </c>
      <c r="CD268" s="18">
        <f>SUM(Table2[[#This Row],[Tax Exempt Bond Savings Through FY17]:[Tax Exempt Bond Savings FY18 and After]])</f>
        <v>3.2353000000000001</v>
      </c>
      <c r="CE268" s="17">
        <v>62.038499999999999</v>
      </c>
      <c r="CF268" s="17">
        <v>644.22469999999998</v>
      </c>
      <c r="CG268" s="17">
        <v>519.72649999999999</v>
      </c>
      <c r="CH268" s="18">
        <f>SUM(Table2[[#This Row],[Indirect and Induced Through FY17]:[Indirect and Induced FY18 and After]])</f>
        <v>1163.9512</v>
      </c>
      <c r="CI268" s="17">
        <v>115.42619999999999</v>
      </c>
      <c r="CJ268" s="17">
        <v>1158.3783000000001</v>
      </c>
      <c r="CK268" s="17">
        <v>966.98230000000001</v>
      </c>
      <c r="CL268" s="18">
        <f>SUM(Table2[[#This Row],[TOTAL Income Consumption Use Taxes Through FY17]:[TOTAL Income Consumption Use Taxes FY18 and After]])</f>
        <v>2125.3606</v>
      </c>
      <c r="CM268" s="17">
        <v>0</v>
      </c>
      <c r="CN268" s="17">
        <v>3.2353000000000001</v>
      </c>
      <c r="CO268" s="17">
        <v>0</v>
      </c>
      <c r="CP268" s="18">
        <f>SUM(Table2[[#This Row],[Assistance Provided Through FY17]:[Assistance Provided FY18 and After]])</f>
        <v>3.2353000000000001</v>
      </c>
      <c r="CQ268" s="17">
        <v>0</v>
      </c>
      <c r="CR268" s="17">
        <v>0</v>
      </c>
      <c r="CS268" s="17">
        <v>0</v>
      </c>
      <c r="CT268" s="18">
        <f>SUM(Table2[[#This Row],[Recapture Cancellation Reduction Amount Through FY17]:[Recapture Cancellation Reduction Amount FY18 and After]])</f>
        <v>0</v>
      </c>
      <c r="CU268" s="17">
        <v>0</v>
      </c>
      <c r="CV268" s="17">
        <v>0</v>
      </c>
      <c r="CW268" s="17">
        <v>0</v>
      </c>
      <c r="CX268" s="18">
        <f>SUM(Table2[[#This Row],[Penalty Paid Through FY17]:[Penalty Paid FY18 and After]])</f>
        <v>0</v>
      </c>
      <c r="CY268" s="17">
        <v>0</v>
      </c>
      <c r="CZ268" s="17">
        <v>3.2353000000000001</v>
      </c>
      <c r="DA268" s="17">
        <v>0</v>
      </c>
      <c r="DB268" s="18">
        <f>SUM(Table2[[#This Row],[TOTAL Assistance Net of Recapture Penalties Through FY17]:[TOTAL Assistance Net of Recapture Penalties FY18 and After]])</f>
        <v>3.2353000000000001</v>
      </c>
      <c r="DC268" s="17">
        <v>53.387700000000002</v>
      </c>
      <c r="DD268" s="17">
        <v>517.38890000000004</v>
      </c>
      <c r="DE268" s="17">
        <v>447.25580000000002</v>
      </c>
      <c r="DF268" s="18">
        <f>SUM(Table2[[#This Row],[Company Direct Tax Revenue Before Assistance Through FY17]:[Company Direct Tax Revenue Before Assistance FY18 and After]])</f>
        <v>964.64470000000006</v>
      </c>
      <c r="DG268" s="17">
        <v>123.9794</v>
      </c>
      <c r="DH268" s="17">
        <v>1208.3589999999999</v>
      </c>
      <c r="DI268" s="17">
        <v>1038.6357</v>
      </c>
      <c r="DJ268" s="18">
        <f>SUM(Table2[[#This Row],[Indirect and Induced Tax Revenues Through FY17]:[Indirect and Induced Tax Revenues FY18 and After]])</f>
        <v>2246.9947000000002</v>
      </c>
      <c r="DK268" s="17">
        <v>177.36709999999999</v>
      </c>
      <c r="DL268" s="17">
        <v>1725.7479000000001</v>
      </c>
      <c r="DM268" s="17">
        <v>1485.8915</v>
      </c>
      <c r="DN268" s="17">
        <f>SUM(Table2[[#This Row],[TOTAL Tax Revenues Before Assistance Through FY17]:[TOTAL Tax Revenues Before Assistance FY18 and After]])</f>
        <v>3211.6394</v>
      </c>
      <c r="DO268" s="17">
        <v>177.36709999999999</v>
      </c>
      <c r="DP268" s="17">
        <v>1722.5126</v>
      </c>
      <c r="DQ268" s="17">
        <v>1485.8915</v>
      </c>
      <c r="DR268" s="20">
        <f>SUM(Table2[[#This Row],[TOTAL Tax Revenues Net of Assistance Recapture and Penalty Through FY17]:[TOTAL Tax Revenues Net of Assistance Recapture and Penalty FY18 and After]])</f>
        <v>3208.4040999999997</v>
      </c>
      <c r="DS268" s="20">
        <v>0</v>
      </c>
      <c r="DT268" s="20">
        <v>0</v>
      </c>
      <c r="DU268" s="20">
        <v>0</v>
      </c>
      <c r="DV268" s="20">
        <v>0</v>
      </c>
      <c r="DW268" s="15">
        <v>0</v>
      </c>
      <c r="DX268" s="15">
        <v>0</v>
      </c>
      <c r="DY268" s="15">
        <v>0</v>
      </c>
      <c r="DZ268" s="15">
        <v>0</v>
      </c>
      <c r="EA268" s="15">
        <v>0</v>
      </c>
      <c r="EB268" s="15">
        <v>0</v>
      </c>
      <c r="EC268" s="15">
        <v>0</v>
      </c>
      <c r="ED268" s="15">
        <v>0</v>
      </c>
      <c r="EE268" s="15">
        <v>0</v>
      </c>
      <c r="EF268" s="15">
        <v>0</v>
      </c>
      <c r="EG268" s="15">
        <v>0</v>
      </c>
      <c r="EH268" s="15">
        <v>0</v>
      </c>
      <c r="EI268" s="15">
        <v>0</v>
      </c>
      <c r="EJ268" s="15">
        <v>0</v>
      </c>
      <c r="EK268" s="15">
        <v>0</v>
      </c>
    </row>
    <row r="269" spans="1:141" x14ac:dyDescent="0.2">
      <c r="A269" s="6">
        <v>94071</v>
      </c>
      <c r="B269" s="6" t="s">
        <v>1036</v>
      </c>
      <c r="C269" s="7" t="s">
        <v>1067</v>
      </c>
      <c r="D269" s="7" t="s">
        <v>19</v>
      </c>
      <c r="E269" s="33">
        <v>1</v>
      </c>
      <c r="F269" s="8" t="s">
        <v>2205</v>
      </c>
      <c r="G269" s="41" t="s">
        <v>2259</v>
      </c>
      <c r="H269" s="35">
        <v>75560</v>
      </c>
      <c r="I269" s="35">
        <v>1524014</v>
      </c>
      <c r="J269" s="39" t="s">
        <v>3253</v>
      </c>
      <c r="K269" s="11" t="s">
        <v>2804</v>
      </c>
      <c r="L269" s="13" t="s">
        <v>3085</v>
      </c>
      <c r="M269" s="13" t="s">
        <v>3086</v>
      </c>
      <c r="N269" s="23">
        <v>15000000</v>
      </c>
      <c r="O269" s="6" t="s">
        <v>2518</v>
      </c>
      <c r="P269" s="15">
        <v>16</v>
      </c>
      <c r="Q269" s="15">
        <v>0</v>
      </c>
      <c r="R269" s="15">
        <v>4</v>
      </c>
      <c r="S269" s="15">
        <v>0</v>
      </c>
      <c r="T269" s="15">
        <v>0</v>
      </c>
      <c r="U269" s="15">
        <v>20</v>
      </c>
      <c r="V269" s="15">
        <v>12</v>
      </c>
      <c r="W269" s="15">
        <v>0</v>
      </c>
      <c r="X269" s="15">
        <v>0</v>
      </c>
      <c r="Y269" s="15">
        <v>0</v>
      </c>
      <c r="Z269" s="15">
        <v>0</v>
      </c>
      <c r="AA269" s="15">
        <v>80</v>
      </c>
      <c r="AB269" s="15">
        <v>0</v>
      </c>
      <c r="AC269" s="15">
        <v>0</v>
      </c>
      <c r="AD269" s="15">
        <v>0</v>
      </c>
      <c r="AE269" s="15">
        <v>0</v>
      </c>
      <c r="AF269" s="15">
        <v>80</v>
      </c>
      <c r="AG269" s="15" t="s">
        <v>1860</v>
      </c>
      <c r="AH269" s="15" t="s">
        <v>1861</v>
      </c>
      <c r="AI269" s="17">
        <v>0</v>
      </c>
      <c r="AJ269" s="17">
        <v>0</v>
      </c>
      <c r="AK269" s="17">
        <v>0</v>
      </c>
      <c r="AL269" s="17">
        <f>SUM(Table2[[#This Row],[Company Direct Land Through FY17]:[Company Direct Land FY18 and After]])</f>
        <v>0</v>
      </c>
      <c r="AM269" s="17">
        <v>0</v>
      </c>
      <c r="AN269" s="17">
        <v>0</v>
      </c>
      <c r="AO269" s="17">
        <v>0</v>
      </c>
      <c r="AP269" s="18">
        <f>SUM(Table2[[#This Row],[Company Direct Building Through FY17]:[Company Direct Building FY18 and After]])</f>
        <v>0</v>
      </c>
      <c r="AQ269" s="17">
        <v>0</v>
      </c>
      <c r="AR269" s="17">
        <v>245.7</v>
      </c>
      <c r="AS269" s="17">
        <v>0</v>
      </c>
      <c r="AT269" s="18">
        <f>SUM(Table2[[#This Row],[Mortgage Recording Tax Through FY17]:[Mortgage Recording Tax FY18 and After]])</f>
        <v>245.7</v>
      </c>
      <c r="AU269" s="17">
        <v>0</v>
      </c>
      <c r="AV269" s="17">
        <v>0</v>
      </c>
      <c r="AW269" s="17">
        <v>0</v>
      </c>
      <c r="AX269" s="18">
        <f>SUM(Table2[[#This Row],[Pilot Savings Through FY17]:[Pilot Savings FY18 and After]])</f>
        <v>0</v>
      </c>
      <c r="AY269" s="17">
        <v>0</v>
      </c>
      <c r="AZ269" s="17">
        <v>245.7</v>
      </c>
      <c r="BA269" s="17">
        <v>0</v>
      </c>
      <c r="BB269" s="18">
        <f>SUM(Table2[[#This Row],[Mortgage Recording Tax Exemption Through FY17]:[Mortgage Recording Tax Exemption FY18 and After]])</f>
        <v>245.7</v>
      </c>
      <c r="BC269" s="17">
        <v>12.1578</v>
      </c>
      <c r="BD269" s="17">
        <v>65.028199999999998</v>
      </c>
      <c r="BE269" s="17">
        <v>152.50630000000001</v>
      </c>
      <c r="BF269" s="18">
        <f>SUM(Table2[[#This Row],[Indirect and Induced Land Through FY17]:[Indirect and Induced Land FY18 and After]])</f>
        <v>217.53450000000001</v>
      </c>
      <c r="BG269" s="17">
        <v>22.578700000000001</v>
      </c>
      <c r="BH269" s="17">
        <v>120.7668</v>
      </c>
      <c r="BI269" s="17">
        <v>283.226</v>
      </c>
      <c r="BJ269" s="18">
        <f>SUM(Table2[[#This Row],[Indirect and Induced Building Through FY17]:[Indirect and Induced Building FY18 and After]])</f>
        <v>403.99279999999999</v>
      </c>
      <c r="BK269" s="17">
        <v>34.736499999999999</v>
      </c>
      <c r="BL269" s="17">
        <v>185.79499999999999</v>
      </c>
      <c r="BM269" s="17">
        <v>435.73230000000001</v>
      </c>
      <c r="BN269" s="18">
        <f>SUM(Table2[[#This Row],[TOTAL Real Property Related Taxes Through FY17]:[TOTAL Real Property Related Taxes FY18 and After]])</f>
        <v>621.52729999999997</v>
      </c>
      <c r="BO269" s="17">
        <v>24.925000000000001</v>
      </c>
      <c r="BP269" s="17">
        <v>133.97040000000001</v>
      </c>
      <c r="BQ269" s="17">
        <v>312.65899999999999</v>
      </c>
      <c r="BR269" s="18">
        <f>SUM(Table2[[#This Row],[Company Direct Through FY17]:[Company Direct FY18 and After]])</f>
        <v>446.62940000000003</v>
      </c>
      <c r="BS269" s="17">
        <v>0</v>
      </c>
      <c r="BT269" s="17">
        <v>0</v>
      </c>
      <c r="BU269" s="17">
        <v>0</v>
      </c>
      <c r="BV269" s="18">
        <f>SUM(Table2[[#This Row],[Sales Tax Exemption Through FY17]:[Sales Tax Exemption FY18 and After]])</f>
        <v>0</v>
      </c>
      <c r="BW269" s="17">
        <v>0</v>
      </c>
      <c r="BX269" s="17">
        <v>0</v>
      </c>
      <c r="BY269" s="17">
        <v>0</v>
      </c>
      <c r="BZ269" s="17">
        <f>SUM(Table2[[#This Row],[Energy Tax Savings Through FY17]:[Energy Tax Savings FY18 and After]])</f>
        <v>0</v>
      </c>
      <c r="CA269" s="17">
        <v>7.8228</v>
      </c>
      <c r="CB269" s="17">
        <v>22.193000000000001</v>
      </c>
      <c r="CC269" s="17">
        <v>73.641800000000003</v>
      </c>
      <c r="CD269" s="18">
        <f>SUM(Table2[[#This Row],[Tax Exempt Bond Savings Through FY17]:[Tax Exempt Bond Savings FY18 and After]])</f>
        <v>95.834800000000001</v>
      </c>
      <c r="CE269" s="17">
        <v>34.791200000000003</v>
      </c>
      <c r="CF269" s="17">
        <v>187.97069999999999</v>
      </c>
      <c r="CG269" s="17">
        <v>436.41930000000002</v>
      </c>
      <c r="CH269" s="18">
        <f>SUM(Table2[[#This Row],[Indirect and Induced Through FY17]:[Indirect and Induced FY18 and After]])</f>
        <v>624.39</v>
      </c>
      <c r="CI269" s="17">
        <v>51.8934</v>
      </c>
      <c r="CJ269" s="17">
        <v>299.74810000000002</v>
      </c>
      <c r="CK269" s="17">
        <v>675.43650000000002</v>
      </c>
      <c r="CL269" s="18">
        <f>SUM(Table2[[#This Row],[TOTAL Income Consumption Use Taxes Through FY17]:[TOTAL Income Consumption Use Taxes FY18 and After]])</f>
        <v>975.18460000000005</v>
      </c>
      <c r="CM269" s="17">
        <v>7.8228</v>
      </c>
      <c r="CN269" s="17">
        <v>267.89299999999997</v>
      </c>
      <c r="CO269" s="17">
        <v>73.641800000000003</v>
      </c>
      <c r="CP269" s="18">
        <f>SUM(Table2[[#This Row],[Assistance Provided Through FY17]:[Assistance Provided FY18 and After]])</f>
        <v>341.53479999999996</v>
      </c>
      <c r="CQ269" s="17">
        <v>0</v>
      </c>
      <c r="CR269" s="17">
        <v>0</v>
      </c>
      <c r="CS269" s="17">
        <v>0</v>
      </c>
      <c r="CT269" s="18">
        <f>SUM(Table2[[#This Row],[Recapture Cancellation Reduction Amount Through FY17]:[Recapture Cancellation Reduction Amount FY18 and After]])</f>
        <v>0</v>
      </c>
      <c r="CU269" s="17">
        <v>0</v>
      </c>
      <c r="CV269" s="17">
        <v>0</v>
      </c>
      <c r="CW269" s="17">
        <v>0</v>
      </c>
      <c r="CX269" s="18">
        <f>SUM(Table2[[#This Row],[Penalty Paid Through FY17]:[Penalty Paid FY18 and After]])</f>
        <v>0</v>
      </c>
      <c r="CY269" s="17">
        <v>7.8228</v>
      </c>
      <c r="CZ269" s="17">
        <v>267.89299999999997</v>
      </c>
      <c r="DA269" s="17">
        <v>73.641800000000003</v>
      </c>
      <c r="DB269" s="18">
        <f>SUM(Table2[[#This Row],[TOTAL Assistance Net of Recapture Penalties Through FY17]:[TOTAL Assistance Net of Recapture Penalties FY18 and After]])</f>
        <v>341.53479999999996</v>
      </c>
      <c r="DC269" s="17">
        <v>24.925000000000001</v>
      </c>
      <c r="DD269" s="17">
        <v>379.67039999999997</v>
      </c>
      <c r="DE269" s="17">
        <v>312.65899999999999</v>
      </c>
      <c r="DF269" s="18">
        <f>SUM(Table2[[#This Row],[Company Direct Tax Revenue Before Assistance Through FY17]:[Company Direct Tax Revenue Before Assistance FY18 and After]])</f>
        <v>692.32939999999996</v>
      </c>
      <c r="DG269" s="17">
        <v>69.527699999999996</v>
      </c>
      <c r="DH269" s="17">
        <v>373.76569999999998</v>
      </c>
      <c r="DI269" s="17">
        <v>872.15160000000003</v>
      </c>
      <c r="DJ269" s="18">
        <f>SUM(Table2[[#This Row],[Indirect and Induced Tax Revenues Through FY17]:[Indirect and Induced Tax Revenues FY18 and After]])</f>
        <v>1245.9173000000001</v>
      </c>
      <c r="DK269" s="17">
        <v>94.452699999999993</v>
      </c>
      <c r="DL269" s="17">
        <v>753.43610000000001</v>
      </c>
      <c r="DM269" s="17">
        <v>1184.8106</v>
      </c>
      <c r="DN269" s="17">
        <f>SUM(Table2[[#This Row],[TOTAL Tax Revenues Before Assistance Through FY17]:[TOTAL Tax Revenues Before Assistance FY18 and After]])</f>
        <v>1938.2467000000001</v>
      </c>
      <c r="DO269" s="17">
        <v>86.629900000000006</v>
      </c>
      <c r="DP269" s="17">
        <v>485.54309999999998</v>
      </c>
      <c r="DQ269" s="17">
        <v>1111.1687999999999</v>
      </c>
      <c r="DR269" s="20">
        <f>SUM(Table2[[#This Row],[TOTAL Tax Revenues Net of Assistance Recapture and Penalty Through FY17]:[TOTAL Tax Revenues Net of Assistance Recapture and Penalty FY18 and After]])</f>
        <v>1596.7118999999998</v>
      </c>
      <c r="DS269" s="20">
        <v>0</v>
      </c>
      <c r="DT269" s="20">
        <v>0</v>
      </c>
      <c r="DU269" s="20">
        <v>0</v>
      </c>
      <c r="DV269" s="20">
        <v>0</v>
      </c>
      <c r="DW269" s="15">
        <v>0</v>
      </c>
      <c r="DX269" s="15">
        <v>1</v>
      </c>
      <c r="DY269" s="15">
        <v>1</v>
      </c>
      <c r="DZ269" s="15">
        <v>18</v>
      </c>
      <c r="EA269" s="15">
        <v>0</v>
      </c>
      <c r="EB269" s="15">
        <v>1</v>
      </c>
      <c r="EC269" s="15">
        <v>1</v>
      </c>
      <c r="ED269" s="15">
        <v>18</v>
      </c>
      <c r="EE269" s="15">
        <v>0</v>
      </c>
      <c r="EF269" s="15">
        <v>100</v>
      </c>
      <c r="EG269" s="15">
        <v>100</v>
      </c>
      <c r="EH269" s="15">
        <v>100</v>
      </c>
      <c r="EI269" s="15">
        <f>SUM(Table2[[#This Row],[Total Industrial Employees FY17]:[Total Other Employees FY17]])</f>
        <v>20</v>
      </c>
      <c r="EJ269" s="15">
        <f>SUM(Table2[[#This Row],[Number of Industrial Employees Earning More than Living Wage FY17]:[Number of Other Employees Earning More than Living Wage FY17]])</f>
        <v>20</v>
      </c>
      <c r="EK269" s="15">
        <v>100</v>
      </c>
    </row>
    <row r="270" spans="1:141" x14ac:dyDescent="0.2">
      <c r="A270" s="6">
        <v>93885</v>
      </c>
      <c r="B270" s="6" t="s">
        <v>688</v>
      </c>
      <c r="C270" s="7" t="s">
        <v>689</v>
      </c>
      <c r="D270" s="7" t="s">
        <v>6</v>
      </c>
      <c r="E270" s="33">
        <v>11</v>
      </c>
      <c r="F270" s="8" t="s">
        <v>2286</v>
      </c>
      <c r="G270" s="41" t="s">
        <v>2287</v>
      </c>
      <c r="H270" s="35">
        <v>15245</v>
      </c>
      <c r="I270" s="35">
        <v>30345</v>
      </c>
      <c r="J270" s="39" t="s">
        <v>3204</v>
      </c>
      <c r="K270" s="11" t="s">
        <v>2804</v>
      </c>
      <c r="L270" s="13" t="s">
        <v>2917</v>
      </c>
      <c r="M270" s="13" t="s">
        <v>2918</v>
      </c>
      <c r="N270" s="23">
        <v>21050000</v>
      </c>
      <c r="O270" s="6" t="s">
        <v>2518</v>
      </c>
      <c r="P270" s="15">
        <v>0</v>
      </c>
      <c r="Q270" s="15">
        <v>0</v>
      </c>
      <c r="R270" s="15">
        <v>25</v>
      </c>
      <c r="S270" s="15">
        <v>0</v>
      </c>
      <c r="T270" s="15">
        <v>0</v>
      </c>
      <c r="U270" s="15">
        <v>25</v>
      </c>
      <c r="V270" s="15">
        <v>25</v>
      </c>
      <c r="W270" s="15">
        <v>0</v>
      </c>
      <c r="X270" s="15">
        <v>0</v>
      </c>
      <c r="Y270" s="15">
        <v>30</v>
      </c>
      <c r="Z270" s="15">
        <v>18</v>
      </c>
      <c r="AA270" s="15">
        <v>88</v>
      </c>
      <c r="AB270" s="15">
        <v>0</v>
      </c>
      <c r="AC270" s="15">
        <v>0</v>
      </c>
      <c r="AD270" s="15">
        <v>0</v>
      </c>
      <c r="AE270" s="15">
        <v>0</v>
      </c>
      <c r="AF270" s="15">
        <v>88</v>
      </c>
      <c r="AG270" s="15" t="s">
        <v>1860</v>
      </c>
      <c r="AH270" s="15" t="s">
        <v>1861</v>
      </c>
      <c r="AI270" s="17">
        <v>0</v>
      </c>
      <c r="AJ270" s="17">
        <v>0</v>
      </c>
      <c r="AK270" s="17">
        <v>0</v>
      </c>
      <c r="AL270" s="17">
        <f>SUM(Table2[[#This Row],[Company Direct Land Through FY17]:[Company Direct Land FY18 and After]])</f>
        <v>0</v>
      </c>
      <c r="AM270" s="17">
        <v>0</v>
      </c>
      <c r="AN270" s="17">
        <v>0</v>
      </c>
      <c r="AO270" s="17">
        <v>0</v>
      </c>
      <c r="AP270" s="18">
        <f>SUM(Table2[[#This Row],[Company Direct Building Through FY17]:[Company Direct Building FY18 and After]])</f>
        <v>0</v>
      </c>
      <c r="AQ270" s="17">
        <v>0</v>
      </c>
      <c r="AR270" s="17">
        <v>299.19400000000002</v>
      </c>
      <c r="AS270" s="17">
        <v>0</v>
      </c>
      <c r="AT270" s="18">
        <f>SUM(Table2[[#This Row],[Mortgage Recording Tax Through FY17]:[Mortgage Recording Tax FY18 and After]])</f>
        <v>299.19400000000002</v>
      </c>
      <c r="AU270" s="17">
        <v>0</v>
      </c>
      <c r="AV270" s="17">
        <v>0</v>
      </c>
      <c r="AW270" s="17">
        <v>0</v>
      </c>
      <c r="AX270" s="18">
        <f>SUM(Table2[[#This Row],[Pilot Savings Through FY17]:[Pilot Savings FY18 and After]])</f>
        <v>0</v>
      </c>
      <c r="AY270" s="17">
        <v>0</v>
      </c>
      <c r="AZ270" s="17">
        <v>299.19400000000002</v>
      </c>
      <c r="BA270" s="17">
        <v>0</v>
      </c>
      <c r="BB270" s="18">
        <f>SUM(Table2[[#This Row],[Mortgage Recording Tax Exemption Through FY17]:[Mortgage Recording Tax Exemption FY18 and After]])</f>
        <v>299.19400000000002</v>
      </c>
      <c r="BC270" s="17">
        <v>16.646699999999999</v>
      </c>
      <c r="BD270" s="17">
        <v>124.3921</v>
      </c>
      <c r="BE270" s="17">
        <v>249.43430000000001</v>
      </c>
      <c r="BF270" s="18">
        <f>SUM(Table2[[#This Row],[Indirect and Induced Land Through FY17]:[Indirect and Induced Land FY18 and After]])</f>
        <v>373.82640000000004</v>
      </c>
      <c r="BG270" s="17">
        <v>30.915299999999998</v>
      </c>
      <c r="BH270" s="17">
        <v>231.01410000000001</v>
      </c>
      <c r="BI270" s="17">
        <v>463.23599999999999</v>
      </c>
      <c r="BJ270" s="18">
        <f>SUM(Table2[[#This Row],[Indirect and Induced Building Through FY17]:[Indirect and Induced Building FY18 and After]])</f>
        <v>694.25009999999997</v>
      </c>
      <c r="BK270" s="17">
        <v>47.561999999999998</v>
      </c>
      <c r="BL270" s="17">
        <v>355.40620000000001</v>
      </c>
      <c r="BM270" s="17">
        <v>712.6703</v>
      </c>
      <c r="BN270" s="18">
        <f>SUM(Table2[[#This Row],[TOTAL Real Property Related Taxes Through FY17]:[TOTAL Real Property Related Taxes FY18 and After]])</f>
        <v>1068.0765000000001</v>
      </c>
      <c r="BO270" s="17">
        <v>45.614400000000003</v>
      </c>
      <c r="BP270" s="17">
        <v>334.68639999999999</v>
      </c>
      <c r="BQ270" s="17">
        <v>683.48779999999999</v>
      </c>
      <c r="BR270" s="18">
        <f>SUM(Table2[[#This Row],[Company Direct Through FY17]:[Company Direct FY18 and After]])</f>
        <v>1018.1741999999999</v>
      </c>
      <c r="BS270" s="17">
        <v>0</v>
      </c>
      <c r="BT270" s="17">
        <v>0</v>
      </c>
      <c r="BU270" s="17">
        <v>0</v>
      </c>
      <c r="BV270" s="18">
        <f>SUM(Table2[[#This Row],[Sales Tax Exemption Through FY17]:[Sales Tax Exemption FY18 and After]])</f>
        <v>0</v>
      </c>
      <c r="BW270" s="17">
        <v>0</v>
      </c>
      <c r="BX270" s="17">
        <v>0</v>
      </c>
      <c r="BY270" s="17">
        <v>0</v>
      </c>
      <c r="BZ270" s="17">
        <f>SUM(Table2[[#This Row],[Energy Tax Savings Through FY17]:[Energy Tax Savings FY18 and After]])</f>
        <v>0</v>
      </c>
      <c r="CA270" s="17">
        <v>16.180900000000001</v>
      </c>
      <c r="CB270" s="17">
        <v>60.6526</v>
      </c>
      <c r="CC270" s="17">
        <v>163.61529999999999</v>
      </c>
      <c r="CD270" s="18">
        <f>SUM(Table2[[#This Row],[Tax Exempt Bond Savings Through FY17]:[Tax Exempt Bond Savings FY18 and After]])</f>
        <v>224.2679</v>
      </c>
      <c r="CE270" s="17">
        <v>52.536000000000001</v>
      </c>
      <c r="CF270" s="17">
        <v>396.80700000000002</v>
      </c>
      <c r="CG270" s="17">
        <v>787.20209999999997</v>
      </c>
      <c r="CH270" s="18">
        <f>SUM(Table2[[#This Row],[Indirect and Induced Through FY17]:[Indirect and Induced FY18 and After]])</f>
        <v>1184.0091</v>
      </c>
      <c r="CI270" s="17">
        <v>81.969499999999996</v>
      </c>
      <c r="CJ270" s="17">
        <v>670.84079999999994</v>
      </c>
      <c r="CK270" s="17">
        <v>1307.0745999999999</v>
      </c>
      <c r="CL270" s="18">
        <f>SUM(Table2[[#This Row],[TOTAL Income Consumption Use Taxes Through FY17]:[TOTAL Income Consumption Use Taxes FY18 and After]])</f>
        <v>1977.9153999999999</v>
      </c>
      <c r="CM270" s="17">
        <v>16.180900000000001</v>
      </c>
      <c r="CN270" s="17">
        <v>359.84660000000002</v>
      </c>
      <c r="CO270" s="17">
        <v>163.61529999999999</v>
      </c>
      <c r="CP270" s="18">
        <f>SUM(Table2[[#This Row],[Assistance Provided Through FY17]:[Assistance Provided FY18 and After]])</f>
        <v>523.46190000000001</v>
      </c>
      <c r="CQ270" s="17">
        <v>0</v>
      </c>
      <c r="CR270" s="17">
        <v>0</v>
      </c>
      <c r="CS270" s="17">
        <v>0</v>
      </c>
      <c r="CT270" s="18">
        <f>SUM(Table2[[#This Row],[Recapture Cancellation Reduction Amount Through FY17]:[Recapture Cancellation Reduction Amount FY18 and After]])</f>
        <v>0</v>
      </c>
      <c r="CU270" s="17">
        <v>0</v>
      </c>
      <c r="CV270" s="17">
        <v>0</v>
      </c>
      <c r="CW270" s="17">
        <v>0</v>
      </c>
      <c r="CX270" s="18">
        <f>SUM(Table2[[#This Row],[Penalty Paid Through FY17]:[Penalty Paid FY18 and After]])</f>
        <v>0</v>
      </c>
      <c r="CY270" s="17">
        <v>16.180900000000001</v>
      </c>
      <c r="CZ270" s="17">
        <v>359.84660000000002</v>
      </c>
      <c r="DA270" s="17">
        <v>163.61529999999999</v>
      </c>
      <c r="DB270" s="18">
        <f>SUM(Table2[[#This Row],[TOTAL Assistance Net of Recapture Penalties Through FY17]:[TOTAL Assistance Net of Recapture Penalties FY18 and After]])</f>
        <v>523.46190000000001</v>
      </c>
      <c r="DC270" s="17">
        <v>45.614400000000003</v>
      </c>
      <c r="DD270" s="17">
        <v>633.88040000000001</v>
      </c>
      <c r="DE270" s="17">
        <v>683.48779999999999</v>
      </c>
      <c r="DF270" s="18">
        <f>SUM(Table2[[#This Row],[Company Direct Tax Revenue Before Assistance Through FY17]:[Company Direct Tax Revenue Before Assistance FY18 and After]])</f>
        <v>1317.3681999999999</v>
      </c>
      <c r="DG270" s="17">
        <v>100.098</v>
      </c>
      <c r="DH270" s="17">
        <v>752.21320000000003</v>
      </c>
      <c r="DI270" s="17">
        <v>1499.8724</v>
      </c>
      <c r="DJ270" s="18">
        <f>SUM(Table2[[#This Row],[Indirect and Induced Tax Revenues Through FY17]:[Indirect and Induced Tax Revenues FY18 and After]])</f>
        <v>2252.0855999999999</v>
      </c>
      <c r="DK270" s="17">
        <v>145.7124</v>
      </c>
      <c r="DL270" s="17">
        <v>1386.0935999999999</v>
      </c>
      <c r="DM270" s="17">
        <v>2183.3602000000001</v>
      </c>
      <c r="DN270" s="17">
        <f>SUM(Table2[[#This Row],[TOTAL Tax Revenues Before Assistance Through FY17]:[TOTAL Tax Revenues Before Assistance FY18 and After]])</f>
        <v>3569.4538000000002</v>
      </c>
      <c r="DO270" s="17">
        <v>129.53149999999999</v>
      </c>
      <c r="DP270" s="17">
        <v>1026.2470000000001</v>
      </c>
      <c r="DQ270" s="17">
        <v>2019.7448999999999</v>
      </c>
      <c r="DR270" s="20">
        <f>SUM(Table2[[#This Row],[TOTAL Tax Revenues Net of Assistance Recapture and Penalty Through FY17]:[TOTAL Tax Revenues Net of Assistance Recapture and Penalty FY18 and After]])</f>
        <v>3045.9919</v>
      </c>
      <c r="DS270" s="20">
        <v>3300</v>
      </c>
      <c r="DT270" s="20">
        <v>0</v>
      </c>
      <c r="DU270" s="20">
        <v>0</v>
      </c>
      <c r="DV270" s="20">
        <v>0</v>
      </c>
      <c r="DW270" s="15">
        <v>0</v>
      </c>
      <c r="DX270" s="15">
        <v>0</v>
      </c>
      <c r="DY270" s="15">
        <v>0</v>
      </c>
      <c r="DZ270" s="15">
        <v>25</v>
      </c>
      <c r="EA270" s="15">
        <v>0</v>
      </c>
      <c r="EB270" s="15">
        <v>0</v>
      </c>
      <c r="EC270" s="15">
        <v>0</v>
      </c>
      <c r="ED270" s="15">
        <v>25</v>
      </c>
      <c r="EE270" s="15">
        <v>0</v>
      </c>
      <c r="EF270" s="15">
        <v>0</v>
      </c>
      <c r="EG270" s="15">
        <v>0</v>
      </c>
      <c r="EH270" s="15">
        <v>100</v>
      </c>
      <c r="EI270" s="15">
        <f>SUM(Table2[[#This Row],[Total Industrial Employees FY17]:[Total Other Employees FY17]])</f>
        <v>25</v>
      </c>
      <c r="EJ270" s="15">
        <f>SUM(Table2[[#This Row],[Number of Industrial Employees Earning More than Living Wage FY17]:[Number of Other Employees Earning More than Living Wage FY17]])</f>
        <v>25</v>
      </c>
      <c r="EK270" s="15">
        <v>100</v>
      </c>
    </row>
    <row r="271" spans="1:141" x14ac:dyDescent="0.2">
      <c r="A271" s="6">
        <v>92715</v>
      </c>
      <c r="B271" s="6" t="s">
        <v>223</v>
      </c>
      <c r="C271" s="7" t="s">
        <v>224</v>
      </c>
      <c r="D271" s="7" t="s">
        <v>12</v>
      </c>
      <c r="E271" s="33">
        <v>26</v>
      </c>
      <c r="F271" s="8" t="s">
        <v>2029</v>
      </c>
      <c r="G271" s="41" t="s">
        <v>1863</v>
      </c>
      <c r="H271" s="35">
        <v>33312</v>
      </c>
      <c r="I271" s="35">
        <v>41178</v>
      </c>
      <c r="J271" s="39" t="s">
        <v>3253</v>
      </c>
      <c r="K271" s="11" t="s">
        <v>2519</v>
      </c>
      <c r="L271" s="13" t="s">
        <v>2619</v>
      </c>
      <c r="M271" s="13" t="s">
        <v>2493</v>
      </c>
      <c r="N271" s="23">
        <v>9000000</v>
      </c>
      <c r="O271" s="6" t="s">
        <v>2518</v>
      </c>
      <c r="P271" s="15">
        <v>31</v>
      </c>
      <c r="Q271" s="15">
        <v>0</v>
      </c>
      <c r="R271" s="15">
        <v>25</v>
      </c>
      <c r="S271" s="15">
        <v>0</v>
      </c>
      <c r="T271" s="15">
        <v>0</v>
      </c>
      <c r="U271" s="15">
        <v>56</v>
      </c>
      <c r="V271" s="15">
        <v>40</v>
      </c>
      <c r="W271" s="15">
        <v>0</v>
      </c>
      <c r="X271" s="15">
        <v>0</v>
      </c>
      <c r="Y271" s="15">
        <v>14</v>
      </c>
      <c r="Z271" s="15">
        <v>2</v>
      </c>
      <c r="AA271" s="15">
        <v>91</v>
      </c>
      <c r="AB271" s="15">
        <v>0</v>
      </c>
      <c r="AC271" s="15">
        <v>0</v>
      </c>
      <c r="AD271" s="15">
        <v>0</v>
      </c>
      <c r="AE271" s="15">
        <v>0</v>
      </c>
      <c r="AF271" s="15">
        <v>91</v>
      </c>
      <c r="AG271" s="15" t="s">
        <v>1860</v>
      </c>
      <c r="AH271" s="15" t="s">
        <v>1861</v>
      </c>
      <c r="AI271" s="17">
        <v>0</v>
      </c>
      <c r="AJ271" s="17">
        <v>0</v>
      </c>
      <c r="AK271" s="17">
        <v>0</v>
      </c>
      <c r="AL271" s="17">
        <f>SUM(Table2[[#This Row],[Company Direct Land Through FY17]:[Company Direct Land FY18 and After]])</f>
        <v>0</v>
      </c>
      <c r="AM271" s="17">
        <v>0</v>
      </c>
      <c r="AN271" s="17">
        <v>0</v>
      </c>
      <c r="AO271" s="17">
        <v>0</v>
      </c>
      <c r="AP271" s="18">
        <f>SUM(Table2[[#This Row],[Company Direct Building Through FY17]:[Company Direct Building FY18 and After]])</f>
        <v>0</v>
      </c>
      <c r="AQ271" s="17">
        <v>0</v>
      </c>
      <c r="AR271" s="17">
        <v>157.905</v>
      </c>
      <c r="AS271" s="17">
        <v>0</v>
      </c>
      <c r="AT271" s="18">
        <f>SUM(Table2[[#This Row],[Mortgage Recording Tax Through FY17]:[Mortgage Recording Tax FY18 and After]])</f>
        <v>157.905</v>
      </c>
      <c r="AU271" s="17">
        <v>0</v>
      </c>
      <c r="AV271" s="17">
        <v>0</v>
      </c>
      <c r="AW271" s="17">
        <v>0</v>
      </c>
      <c r="AX271" s="18">
        <f>SUM(Table2[[#This Row],[Pilot Savings Through FY17]:[Pilot Savings FY18 and After]])</f>
        <v>0</v>
      </c>
      <c r="AY271" s="17">
        <v>0</v>
      </c>
      <c r="AZ271" s="17">
        <v>157.905</v>
      </c>
      <c r="BA271" s="17">
        <v>0</v>
      </c>
      <c r="BB271" s="18">
        <f>SUM(Table2[[#This Row],[Mortgage Recording Tax Exemption Through FY17]:[Mortgage Recording Tax Exemption FY18 and After]])</f>
        <v>157.905</v>
      </c>
      <c r="BC271" s="17">
        <v>40.526600000000002</v>
      </c>
      <c r="BD271" s="17">
        <v>355.36509999999998</v>
      </c>
      <c r="BE271" s="17">
        <v>95.540400000000005</v>
      </c>
      <c r="BF271" s="18">
        <f>SUM(Table2[[#This Row],[Indirect and Induced Land Through FY17]:[Indirect and Induced Land FY18 and After]])</f>
        <v>450.90549999999996</v>
      </c>
      <c r="BG271" s="17">
        <v>75.263599999999997</v>
      </c>
      <c r="BH271" s="17">
        <v>659.96389999999997</v>
      </c>
      <c r="BI271" s="17">
        <v>177.4316</v>
      </c>
      <c r="BJ271" s="18">
        <f>SUM(Table2[[#This Row],[Indirect and Induced Building Through FY17]:[Indirect and Induced Building FY18 and After]])</f>
        <v>837.39549999999997</v>
      </c>
      <c r="BK271" s="17">
        <v>115.7902</v>
      </c>
      <c r="BL271" s="17">
        <v>1015.329</v>
      </c>
      <c r="BM271" s="17">
        <v>272.97199999999998</v>
      </c>
      <c r="BN271" s="18">
        <f>SUM(Table2[[#This Row],[TOTAL Real Property Related Taxes Through FY17]:[TOTAL Real Property Related Taxes FY18 and After]])</f>
        <v>1288.3009999999999</v>
      </c>
      <c r="BO271" s="17">
        <v>91.290400000000005</v>
      </c>
      <c r="BP271" s="17">
        <v>922.22850000000005</v>
      </c>
      <c r="BQ271" s="17">
        <v>215.21440000000001</v>
      </c>
      <c r="BR271" s="18">
        <f>SUM(Table2[[#This Row],[Company Direct Through FY17]:[Company Direct FY18 and After]])</f>
        <v>1137.4429</v>
      </c>
      <c r="BS271" s="17">
        <v>0</v>
      </c>
      <c r="BT271" s="17">
        <v>0</v>
      </c>
      <c r="BU271" s="17">
        <v>0</v>
      </c>
      <c r="BV271" s="18">
        <f>SUM(Table2[[#This Row],[Sales Tax Exemption Through FY17]:[Sales Tax Exemption FY18 and After]])</f>
        <v>0</v>
      </c>
      <c r="BW271" s="17">
        <v>0</v>
      </c>
      <c r="BX271" s="17">
        <v>0</v>
      </c>
      <c r="BY271" s="17">
        <v>0</v>
      </c>
      <c r="BZ271" s="17">
        <f>SUM(Table2[[#This Row],[Energy Tax Savings Through FY17]:[Energy Tax Savings FY18 and After]])</f>
        <v>0</v>
      </c>
      <c r="CA271" s="17">
        <v>5.7095000000000002</v>
      </c>
      <c r="CB271" s="17">
        <v>34.332799999999999</v>
      </c>
      <c r="CC271" s="17">
        <v>11.6493</v>
      </c>
      <c r="CD271" s="18">
        <f>SUM(Table2[[#This Row],[Tax Exempt Bond Savings Through FY17]:[Tax Exempt Bond Savings FY18 and After]])</f>
        <v>45.982100000000003</v>
      </c>
      <c r="CE271" s="17">
        <v>127.4286</v>
      </c>
      <c r="CF271" s="17">
        <v>1326.4404</v>
      </c>
      <c r="CG271" s="17">
        <v>300.40940000000001</v>
      </c>
      <c r="CH271" s="18">
        <f>SUM(Table2[[#This Row],[Indirect and Induced Through FY17]:[Indirect and Induced FY18 and After]])</f>
        <v>1626.8498</v>
      </c>
      <c r="CI271" s="17">
        <v>213.0095</v>
      </c>
      <c r="CJ271" s="17">
        <v>2214.3361</v>
      </c>
      <c r="CK271" s="17">
        <v>503.97449999999998</v>
      </c>
      <c r="CL271" s="18">
        <f>SUM(Table2[[#This Row],[TOTAL Income Consumption Use Taxes Through FY17]:[TOTAL Income Consumption Use Taxes FY18 and After]])</f>
        <v>2718.3105999999998</v>
      </c>
      <c r="CM271" s="17">
        <v>5.7095000000000002</v>
      </c>
      <c r="CN271" s="17">
        <v>192.23779999999999</v>
      </c>
      <c r="CO271" s="17">
        <v>11.6493</v>
      </c>
      <c r="CP271" s="18">
        <f>SUM(Table2[[#This Row],[Assistance Provided Through FY17]:[Assistance Provided FY18 and After]])</f>
        <v>203.8871</v>
      </c>
      <c r="CQ271" s="17">
        <v>0</v>
      </c>
      <c r="CR271" s="17">
        <v>0</v>
      </c>
      <c r="CS271" s="17">
        <v>0</v>
      </c>
      <c r="CT271" s="18">
        <f>SUM(Table2[[#This Row],[Recapture Cancellation Reduction Amount Through FY17]:[Recapture Cancellation Reduction Amount FY18 and After]])</f>
        <v>0</v>
      </c>
      <c r="CU271" s="17">
        <v>0</v>
      </c>
      <c r="CV271" s="17">
        <v>0</v>
      </c>
      <c r="CW271" s="17">
        <v>0</v>
      </c>
      <c r="CX271" s="18">
        <f>SUM(Table2[[#This Row],[Penalty Paid Through FY17]:[Penalty Paid FY18 and After]])</f>
        <v>0</v>
      </c>
      <c r="CY271" s="17">
        <v>5.7095000000000002</v>
      </c>
      <c r="CZ271" s="17">
        <v>192.23779999999999</v>
      </c>
      <c r="DA271" s="17">
        <v>11.6493</v>
      </c>
      <c r="DB271" s="18">
        <f>SUM(Table2[[#This Row],[TOTAL Assistance Net of Recapture Penalties Through FY17]:[TOTAL Assistance Net of Recapture Penalties FY18 and After]])</f>
        <v>203.8871</v>
      </c>
      <c r="DC271" s="17">
        <v>91.290400000000005</v>
      </c>
      <c r="DD271" s="17">
        <v>1080.1334999999999</v>
      </c>
      <c r="DE271" s="17">
        <v>215.21440000000001</v>
      </c>
      <c r="DF271" s="18">
        <f>SUM(Table2[[#This Row],[Company Direct Tax Revenue Before Assistance Through FY17]:[Company Direct Tax Revenue Before Assistance FY18 and After]])</f>
        <v>1295.3479</v>
      </c>
      <c r="DG271" s="17">
        <v>243.21879999999999</v>
      </c>
      <c r="DH271" s="17">
        <v>2341.7694000000001</v>
      </c>
      <c r="DI271" s="17">
        <v>573.38139999999999</v>
      </c>
      <c r="DJ271" s="18">
        <f>SUM(Table2[[#This Row],[Indirect and Induced Tax Revenues Through FY17]:[Indirect and Induced Tax Revenues FY18 and After]])</f>
        <v>2915.1508000000003</v>
      </c>
      <c r="DK271" s="17">
        <v>334.50920000000002</v>
      </c>
      <c r="DL271" s="17">
        <v>3421.9029</v>
      </c>
      <c r="DM271" s="17">
        <v>788.59580000000005</v>
      </c>
      <c r="DN271" s="17">
        <f>SUM(Table2[[#This Row],[TOTAL Tax Revenues Before Assistance Through FY17]:[TOTAL Tax Revenues Before Assistance FY18 and After]])</f>
        <v>4210.4987000000001</v>
      </c>
      <c r="DO271" s="17">
        <v>328.79969999999997</v>
      </c>
      <c r="DP271" s="17">
        <v>3229.6651000000002</v>
      </c>
      <c r="DQ271" s="17">
        <v>776.94650000000001</v>
      </c>
      <c r="DR271" s="20">
        <f>SUM(Table2[[#This Row],[TOTAL Tax Revenues Net of Assistance Recapture and Penalty Through FY17]:[TOTAL Tax Revenues Net of Assistance Recapture and Penalty FY18 and After]])</f>
        <v>4006.6116000000002</v>
      </c>
      <c r="DS271" s="20">
        <v>0</v>
      </c>
      <c r="DT271" s="20">
        <v>0</v>
      </c>
      <c r="DU271" s="20">
        <v>0</v>
      </c>
      <c r="DV271" s="20">
        <v>0</v>
      </c>
      <c r="DW271" s="15">
        <v>0</v>
      </c>
      <c r="DX271" s="15">
        <v>0</v>
      </c>
      <c r="DY271" s="15">
        <v>4</v>
      </c>
      <c r="DZ271" s="15">
        <v>52</v>
      </c>
      <c r="EA271" s="15">
        <v>0</v>
      </c>
      <c r="EB271" s="15">
        <v>0</v>
      </c>
      <c r="EC271" s="15">
        <v>4</v>
      </c>
      <c r="ED271" s="15">
        <v>52</v>
      </c>
      <c r="EE271" s="15">
        <v>0</v>
      </c>
      <c r="EF271" s="15">
        <v>0</v>
      </c>
      <c r="EG271" s="15">
        <v>100</v>
      </c>
      <c r="EH271" s="15">
        <v>100</v>
      </c>
      <c r="EI271" s="15">
        <f>SUM(Table2[[#This Row],[Total Industrial Employees FY17]:[Total Other Employees FY17]])</f>
        <v>56</v>
      </c>
      <c r="EJ271" s="15">
        <f>SUM(Table2[[#This Row],[Number of Industrial Employees Earning More than Living Wage FY17]:[Number of Other Employees Earning More than Living Wage FY17]])</f>
        <v>56</v>
      </c>
      <c r="EK271" s="15">
        <v>100</v>
      </c>
    </row>
    <row r="272" spans="1:141" x14ac:dyDescent="0.2">
      <c r="A272" s="6">
        <v>92417</v>
      </c>
      <c r="B272" s="6" t="s">
        <v>72</v>
      </c>
      <c r="C272" s="7" t="s">
        <v>1038</v>
      </c>
      <c r="D272" s="7" t="s">
        <v>71</v>
      </c>
      <c r="E272" s="33">
        <v>49</v>
      </c>
      <c r="F272" s="8" t="s">
        <v>1935</v>
      </c>
      <c r="G272" s="41" t="s">
        <v>1936</v>
      </c>
      <c r="H272" s="35">
        <v>0</v>
      </c>
      <c r="I272" s="35">
        <v>0</v>
      </c>
      <c r="J272" s="39" t="s">
        <v>3209</v>
      </c>
      <c r="K272" s="11" t="s">
        <v>2453</v>
      </c>
      <c r="L272" s="13" t="s">
        <v>2530</v>
      </c>
      <c r="M272" s="13" t="s">
        <v>2493</v>
      </c>
      <c r="N272" s="23">
        <v>2700000</v>
      </c>
      <c r="O272" s="6" t="s">
        <v>2458</v>
      </c>
      <c r="P272" s="15">
        <v>3</v>
      </c>
      <c r="Q272" s="15">
        <v>6</v>
      </c>
      <c r="R272" s="15">
        <v>48</v>
      </c>
      <c r="S272" s="15">
        <v>0</v>
      </c>
      <c r="T272" s="15">
        <v>0</v>
      </c>
      <c r="U272" s="15">
        <v>57</v>
      </c>
      <c r="V272" s="15">
        <v>52</v>
      </c>
      <c r="W272" s="15">
        <v>0</v>
      </c>
      <c r="X272" s="15">
        <v>0</v>
      </c>
      <c r="Y272" s="15">
        <v>0</v>
      </c>
      <c r="Z272" s="15">
        <v>140</v>
      </c>
      <c r="AA272" s="15">
        <v>0</v>
      </c>
      <c r="AB272" s="15">
        <v>0</v>
      </c>
      <c r="AC272" s="15">
        <v>0</v>
      </c>
      <c r="AD272" s="15">
        <v>0</v>
      </c>
      <c r="AE272" s="15">
        <v>0</v>
      </c>
      <c r="AF272" s="15">
        <v>0</v>
      </c>
      <c r="AG272" s="15" t="s">
        <v>1860</v>
      </c>
      <c r="AH272" s="15" t="s">
        <v>1861</v>
      </c>
      <c r="AI272" s="17">
        <v>39.691299999999998</v>
      </c>
      <c r="AJ272" s="17">
        <v>263.00709999999998</v>
      </c>
      <c r="AK272" s="17">
        <v>74.797799999999995</v>
      </c>
      <c r="AL272" s="17">
        <f>SUM(Table2[[#This Row],[Company Direct Land Through FY17]:[Company Direct Land FY18 and After]])</f>
        <v>337.80489999999998</v>
      </c>
      <c r="AM272" s="17">
        <v>41.804000000000002</v>
      </c>
      <c r="AN272" s="17">
        <v>312.60230000000001</v>
      </c>
      <c r="AO272" s="17">
        <v>78.779300000000006</v>
      </c>
      <c r="AP272" s="18">
        <f>SUM(Table2[[#This Row],[Company Direct Building Through FY17]:[Company Direct Building FY18 and After]])</f>
        <v>391.38160000000005</v>
      </c>
      <c r="AQ272" s="17">
        <v>0</v>
      </c>
      <c r="AR272" s="17">
        <v>30.528300000000002</v>
      </c>
      <c r="AS272" s="17">
        <v>0</v>
      </c>
      <c r="AT272" s="18">
        <f>SUM(Table2[[#This Row],[Mortgage Recording Tax Through FY17]:[Mortgage Recording Tax FY18 and After]])</f>
        <v>30.528300000000002</v>
      </c>
      <c r="AU272" s="17">
        <v>63.1496</v>
      </c>
      <c r="AV272" s="17">
        <v>419.33969999999999</v>
      </c>
      <c r="AW272" s="17">
        <v>119.005</v>
      </c>
      <c r="AX272" s="18">
        <f>SUM(Table2[[#This Row],[Pilot Savings Through FY17]:[Pilot Savings FY18 and After]])</f>
        <v>538.34469999999999</v>
      </c>
      <c r="AY272" s="17">
        <v>0</v>
      </c>
      <c r="AZ272" s="17">
        <v>30.528300000000002</v>
      </c>
      <c r="BA272" s="17">
        <v>0</v>
      </c>
      <c r="BB272" s="18">
        <f>SUM(Table2[[#This Row],[Mortgage Recording Tax Exemption Through FY17]:[Mortgage Recording Tax Exemption FY18 and After]])</f>
        <v>30.528300000000002</v>
      </c>
      <c r="BC272" s="17">
        <v>34.671300000000002</v>
      </c>
      <c r="BD272" s="17">
        <v>329.63959999999997</v>
      </c>
      <c r="BE272" s="17">
        <v>65.337800000000001</v>
      </c>
      <c r="BF272" s="18">
        <f>SUM(Table2[[#This Row],[Indirect and Induced Land Through FY17]:[Indirect and Induced Land FY18 and After]])</f>
        <v>394.97739999999999</v>
      </c>
      <c r="BG272" s="17">
        <v>64.389499999999998</v>
      </c>
      <c r="BH272" s="17">
        <v>612.18799999999999</v>
      </c>
      <c r="BI272" s="17">
        <v>121.3415</v>
      </c>
      <c r="BJ272" s="18">
        <f>SUM(Table2[[#This Row],[Indirect and Induced Building Through FY17]:[Indirect and Induced Building FY18 and After]])</f>
        <v>733.52949999999998</v>
      </c>
      <c r="BK272" s="17">
        <v>117.40649999999999</v>
      </c>
      <c r="BL272" s="17">
        <v>1098.0972999999999</v>
      </c>
      <c r="BM272" s="17">
        <v>221.25139999999999</v>
      </c>
      <c r="BN272" s="18">
        <f>SUM(Table2[[#This Row],[TOTAL Real Property Related Taxes Through FY17]:[TOTAL Real Property Related Taxes FY18 and After]])</f>
        <v>1319.3487</v>
      </c>
      <c r="BO272" s="17">
        <v>182.18709999999999</v>
      </c>
      <c r="BP272" s="17">
        <v>1988.3431</v>
      </c>
      <c r="BQ272" s="17">
        <v>343.33019999999999</v>
      </c>
      <c r="BR272" s="18">
        <f>SUM(Table2[[#This Row],[Company Direct Through FY17]:[Company Direct FY18 and After]])</f>
        <v>2331.6732999999999</v>
      </c>
      <c r="BS272" s="17">
        <v>0</v>
      </c>
      <c r="BT272" s="17">
        <v>27.999199999999998</v>
      </c>
      <c r="BU272" s="17">
        <v>0</v>
      </c>
      <c r="BV272" s="18">
        <f>SUM(Table2[[#This Row],[Sales Tax Exemption Through FY17]:[Sales Tax Exemption FY18 and After]])</f>
        <v>27.999199999999998</v>
      </c>
      <c r="BW272" s="17">
        <v>0</v>
      </c>
      <c r="BX272" s="17">
        <v>0</v>
      </c>
      <c r="BY272" s="17">
        <v>0</v>
      </c>
      <c r="BZ272" s="17">
        <f>SUM(Table2[[#This Row],[Energy Tax Savings Through FY17]:[Energy Tax Savings FY18 and After]])</f>
        <v>0</v>
      </c>
      <c r="CA272" s="17">
        <v>0</v>
      </c>
      <c r="CB272" s="17">
        <v>0</v>
      </c>
      <c r="CC272" s="17">
        <v>0</v>
      </c>
      <c r="CD272" s="18">
        <f>SUM(Table2[[#This Row],[Tax Exempt Bond Savings Through FY17]:[Tax Exempt Bond Savings FY18 and After]])</f>
        <v>0</v>
      </c>
      <c r="CE272" s="17">
        <v>122.175</v>
      </c>
      <c r="CF272" s="17">
        <v>1371.4505999999999</v>
      </c>
      <c r="CG272" s="17">
        <v>230.2379</v>
      </c>
      <c r="CH272" s="18">
        <f>SUM(Table2[[#This Row],[Indirect and Induced Through FY17]:[Indirect and Induced FY18 and After]])</f>
        <v>1601.6885</v>
      </c>
      <c r="CI272" s="17">
        <v>304.3621</v>
      </c>
      <c r="CJ272" s="17">
        <v>3331.7945</v>
      </c>
      <c r="CK272" s="17">
        <v>573.56809999999996</v>
      </c>
      <c r="CL272" s="18">
        <f>SUM(Table2[[#This Row],[TOTAL Income Consumption Use Taxes Through FY17]:[TOTAL Income Consumption Use Taxes FY18 and After]])</f>
        <v>3905.3625999999999</v>
      </c>
      <c r="CM272" s="17">
        <v>63.1496</v>
      </c>
      <c r="CN272" s="17">
        <v>477.86720000000003</v>
      </c>
      <c r="CO272" s="17">
        <v>119.005</v>
      </c>
      <c r="CP272" s="18">
        <f>SUM(Table2[[#This Row],[Assistance Provided Through FY17]:[Assistance Provided FY18 and After]])</f>
        <v>596.87220000000002</v>
      </c>
      <c r="CQ272" s="17">
        <v>0</v>
      </c>
      <c r="CR272" s="17">
        <v>0</v>
      </c>
      <c r="CS272" s="17">
        <v>0</v>
      </c>
      <c r="CT272" s="18">
        <f>SUM(Table2[[#This Row],[Recapture Cancellation Reduction Amount Through FY17]:[Recapture Cancellation Reduction Amount FY18 and After]])</f>
        <v>0</v>
      </c>
      <c r="CU272" s="17">
        <v>0</v>
      </c>
      <c r="CV272" s="17">
        <v>0</v>
      </c>
      <c r="CW272" s="17">
        <v>0</v>
      </c>
      <c r="CX272" s="18">
        <f>SUM(Table2[[#This Row],[Penalty Paid Through FY17]:[Penalty Paid FY18 and After]])</f>
        <v>0</v>
      </c>
      <c r="CY272" s="17">
        <v>63.1496</v>
      </c>
      <c r="CZ272" s="17">
        <v>477.86720000000003</v>
      </c>
      <c r="DA272" s="17">
        <v>119.005</v>
      </c>
      <c r="DB272" s="18">
        <f>SUM(Table2[[#This Row],[TOTAL Assistance Net of Recapture Penalties Through FY17]:[TOTAL Assistance Net of Recapture Penalties FY18 and After]])</f>
        <v>596.87220000000002</v>
      </c>
      <c r="DC272" s="17">
        <v>263.68239999999997</v>
      </c>
      <c r="DD272" s="17">
        <v>2594.4807999999998</v>
      </c>
      <c r="DE272" s="17">
        <v>496.90730000000002</v>
      </c>
      <c r="DF272" s="18">
        <f>SUM(Table2[[#This Row],[Company Direct Tax Revenue Before Assistance Through FY17]:[Company Direct Tax Revenue Before Assistance FY18 and After]])</f>
        <v>3091.3880999999997</v>
      </c>
      <c r="DG272" s="17">
        <v>221.23580000000001</v>
      </c>
      <c r="DH272" s="17">
        <v>2313.2782000000002</v>
      </c>
      <c r="DI272" s="17">
        <v>416.91719999999998</v>
      </c>
      <c r="DJ272" s="18">
        <f>SUM(Table2[[#This Row],[Indirect and Induced Tax Revenues Through FY17]:[Indirect and Induced Tax Revenues FY18 and After]])</f>
        <v>2730.1954000000001</v>
      </c>
      <c r="DK272" s="17">
        <v>484.91820000000001</v>
      </c>
      <c r="DL272" s="17">
        <v>4907.759</v>
      </c>
      <c r="DM272" s="17">
        <v>913.82449999999994</v>
      </c>
      <c r="DN272" s="17">
        <f>SUM(Table2[[#This Row],[TOTAL Tax Revenues Before Assistance Through FY17]:[TOTAL Tax Revenues Before Assistance FY18 and After]])</f>
        <v>5821.5834999999997</v>
      </c>
      <c r="DO272" s="17">
        <v>421.76859999999999</v>
      </c>
      <c r="DP272" s="17">
        <v>4429.8918000000003</v>
      </c>
      <c r="DQ272" s="17">
        <v>794.81949999999995</v>
      </c>
      <c r="DR272" s="20">
        <f>SUM(Table2[[#This Row],[TOTAL Tax Revenues Net of Assistance Recapture and Penalty Through FY17]:[TOTAL Tax Revenues Net of Assistance Recapture and Penalty FY18 and After]])</f>
        <v>5224.7112999999999</v>
      </c>
      <c r="DS272" s="20">
        <v>0</v>
      </c>
      <c r="DT272" s="20">
        <v>0</v>
      </c>
      <c r="DU272" s="20">
        <v>0</v>
      </c>
      <c r="DV272" s="20">
        <v>0</v>
      </c>
      <c r="DW272" s="15">
        <v>0</v>
      </c>
      <c r="DX272" s="15">
        <v>0</v>
      </c>
      <c r="DY272" s="15">
        <v>0</v>
      </c>
      <c r="DZ272" s="15">
        <v>55</v>
      </c>
      <c r="EA272" s="15">
        <v>0</v>
      </c>
      <c r="EB272" s="15">
        <v>0</v>
      </c>
      <c r="EC272" s="15">
        <v>0</v>
      </c>
      <c r="ED272" s="15">
        <v>55</v>
      </c>
      <c r="EE272" s="15">
        <v>0</v>
      </c>
      <c r="EF272" s="15">
        <v>0</v>
      </c>
      <c r="EG272" s="15">
        <v>0</v>
      </c>
      <c r="EH272" s="15">
        <v>100</v>
      </c>
      <c r="EI272" s="15">
        <f>SUM(Table2[[#This Row],[Total Industrial Employees FY17]:[Total Other Employees FY17]])</f>
        <v>55</v>
      </c>
      <c r="EJ272" s="15">
        <f>SUM(Table2[[#This Row],[Number of Industrial Employees Earning More than Living Wage FY17]:[Number of Other Employees Earning More than Living Wage FY17]])</f>
        <v>55</v>
      </c>
      <c r="EK272" s="15">
        <v>100</v>
      </c>
    </row>
    <row r="273" spans="1:141" ht="25.5" x14ac:dyDescent="0.2">
      <c r="A273" s="6">
        <v>93179</v>
      </c>
      <c r="B273" s="6" t="s">
        <v>1684</v>
      </c>
      <c r="C273" s="7" t="s">
        <v>423</v>
      </c>
      <c r="D273" s="7" t="s">
        <v>12</v>
      </c>
      <c r="E273" s="33">
        <v>30</v>
      </c>
      <c r="F273" s="8" t="s">
        <v>1921</v>
      </c>
      <c r="G273" s="41" t="s">
        <v>2151</v>
      </c>
      <c r="H273" s="35">
        <v>68000</v>
      </c>
      <c r="I273" s="35">
        <v>57430</v>
      </c>
      <c r="J273" s="39" t="s">
        <v>3298</v>
      </c>
      <c r="K273" s="11" t="s">
        <v>2453</v>
      </c>
      <c r="L273" s="13" t="s">
        <v>2749</v>
      </c>
      <c r="M273" s="13" t="s">
        <v>2712</v>
      </c>
      <c r="N273" s="23">
        <v>450000</v>
      </c>
      <c r="O273" s="6" t="s">
        <v>2527</v>
      </c>
      <c r="P273" s="15">
        <v>11</v>
      </c>
      <c r="Q273" s="15">
        <v>0</v>
      </c>
      <c r="R273" s="15">
        <v>36</v>
      </c>
      <c r="S273" s="15">
        <v>0</v>
      </c>
      <c r="T273" s="15">
        <v>83</v>
      </c>
      <c r="U273" s="15">
        <v>130</v>
      </c>
      <c r="V273" s="15">
        <v>124</v>
      </c>
      <c r="W273" s="15">
        <v>0</v>
      </c>
      <c r="X273" s="15">
        <v>0</v>
      </c>
      <c r="Y273" s="15">
        <v>86</v>
      </c>
      <c r="Z273" s="15">
        <v>10</v>
      </c>
      <c r="AA273" s="15">
        <v>91</v>
      </c>
      <c r="AB273" s="15">
        <v>0</v>
      </c>
      <c r="AC273" s="15">
        <v>0</v>
      </c>
      <c r="AD273" s="15">
        <v>0</v>
      </c>
      <c r="AE273" s="15">
        <v>0</v>
      </c>
      <c r="AF273" s="15">
        <v>91</v>
      </c>
      <c r="AG273" s="15" t="s">
        <v>1860</v>
      </c>
      <c r="AH273" s="15" t="s">
        <v>1861</v>
      </c>
      <c r="AI273" s="17">
        <v>217.88910000000001</v>
      </c>
      <c r="AJ273" s="17">
        <v>534.69910000000004</v>
      </c>
      <c r="AK273" s="17">
        <v>1454.4947999999999</v>
      </c>
      <c r="AL273" s="17">
        <f>SUM(Table2[[#This Row],[Company Direct Land Through FY17]:[Company Direct Land FY18 and After]])</f>
        <v>1989.1939</v>
      </c>
      <c r="AM273" s="17">
        <v>42.459400000000002</v>
      </c>
      <c r="AN273" s="17">
        <v>735.09180000000003</v>
      </c>
      <c r="AO273" s="17">
        <v>283.43340000000001</v>
      </c>
      <c r="AP273" s="18">
        <f>SUM(Table2[[#This Row],[Company Direct Building Through FY17]:[Company Direct Building FY18 and After]])</f>
        <v>1018.5252</v>
      </c>
      <c r="AQ273" s="17">
        <v>0</v>
      </c>
      <c r="AR273" s="17">
        <v>7.3125</v>
      </c>
      <c r="AS273" s="17">
        <v>0</v>
      </c>
      <c r="AT273" s="18">
        <f>SUM(Table2[[#This Row],[Mortgage Recording Tax Through FY17]:[Mortgage Recording Tax FY18 and After]])</f>
        <v>7.3125</v>
      </c>
      <c r="AU273" s="17">
        <v>118.7427</v>
      </c>
      <c r="AV273" s="17">
        <v>568.9606</v>
      </c>
      <c r="AW273" s="17">
        <v>792.65440000000001</v>
      </c>
      <c r="AX273" s="18">
        <f>SUM(Table2[[#This Row],[Pilot Savings Through FY17]:[Pilot Savings FY18 and After]])</f>
        <v>1361.615</v>
      </c>
      <c r="AY273" s="17">
        <v>0</v>
      </c>
      <c r="AZ273" s="17">
        <v>0</v>
      </c>
      <c r="BA273" s="17">
        <v>0</v>
      </c>
      <c r="BB273" s="18">
        <f>SUM(Table2[[#This Row],[Mortgage Recording Tax Exemption Through FY17]:[Mortgage Recording Tax Exemption FY18 and After]])</f>
        <v>0</v>
      </c>
      <c r="BC273" s="17">
        <v>236.35919999999999</v>
      </c>
      <c r="BD273" s="17">
        <v>1286.9829999999999</v>
      </c>
      <c r="BE273" s="17">
        <v>1577.7908</v>
      </c>
      <c r="BF273" s="18">
        <f>SUM(Table2[[#This Row],[Indirect and Induced Land Through FY17]:[Indirect and Induced Land FY18 and After]])</f>
        <v>2864.7737999999999</v>
      </c>
      <c r="BG273" s="17">
        <v>438.95269999999999</v>
      </c>
      <c r="BH273" s="17">
        <v>2390.1116999999999</v>
      </c>
      <c r="BI273" s="17">
        <v>2930.1824000000001</v>
      </c>
      <c r="BJ273" s="18">
        <f>SUM(Table2[[#This Row],[Indirect and Induced Building Through FY17]:[Indirect and Induced Building FY18 and After]])</f>
        <v>5320.2941000000001</v>
      </c>
      <c r="BK273" s="17">
        <v>816.91769999999997</v>
      </c>
      <c r="BL273" s="17">
        <v>4385.2375000000002</v>
      </c>
      <c r="BM273" s="17">
        <v>5453.2470000000003</v>
      </c>
      <c r="BN273" s="18">
        <f>SUM(Table2[[#This Row],[TOTAL Real Property Related Taxes Through FY17]:[TOTAL Real Property Related Taxes FY18 and After]])</f>
        <v>9838.4845000000005</v>
      </c>
      <c r="BO273" s="17">
        <v>1337.4970000000001</v>
      </c>
      <c r="BP273" s="17">
        <v>8106.2533999999996</v>
      </c>
      <c r="BQ273" s="17">
        <v>8928.3191000000006</v>
      </c>
      <c r="BR273" s="18">
        <f>SUM(Table2[[#This Row],[Company Direct Through FY17]:[Company Direct FY18 and After]])</f>
        <v>17034.572500000002</v>
      </c>
      <c r="BS273" s="17">
        <v>0</v>
      </c>
      <c r="BT273" s="17">
        <v>0</v>
      </c>
      <c r="BU273" s="17">
        <v>0</v>
      </c>
      <c r="BV273" s="18">
        <f>SUM(Table2[[#This Row],[Sales Tax Exemption Through FY17]:[Sales Tax Exemption FY18 and After]])</f>
        <v>0</v>
      </c>
      <c r="BW273" s="17">
        <v>0</v>
      </c>
      <c r="BX273" s="17">
        <v>0</v>
      </c>
      <c r="BY273" s="17">
        <v>0</v>
      </c>
      <c r="BZ273" s="17">
        <f>SUM(Table2[[#This Row],[Energy Tax Savings Through FY17]:[Energy Tax Savings FY18 and After]])</f>
        <v>0</v>
      </c>
      <c r="CA273" s="17">
        <v>0</v>
      </c>
      <c r="CB273" s="17">
        <v>0</v>
      </c>
      <c r="CC273" s="17">
        <v>0</v>
      </c>
      <c r="CD273" s="18">
        <f>SUM(Table2[[#This Row],[Tax Exempt Bond Savings Through FY17]:[Tax Exempt Bond Savings FY18 and After]])</f>
        <v>0</v>
      </c>
      <c r="CE273" s="17">
        <v>743.18939999999998</v>
      </c>
      <c r="CF273" s="17">
        <v>4499.7245999999996</v>
      </c>
      <c r="CG273" s="17">
        <v>4961.0817999999999</v>
      </c>
      <c r="CH273" s="18">
        <f>SUM(Table2[[#This Row],[Indirect and Induced Through FY17]:[Indirect and Induced FY18 and After]])</f>
        <v>9460.8063999999995</v>
      </c>
      <c r="CI273" s="17">
        <v>2080.6864</v>
      </c>
      <c r="CJ273" s="17">
        <v>12605.977999999999</v>
      </c>
      <c r="CK273" s="17">
        <v>13889.400900000001</v>
      </c>
      <c r="CL273" s="18">
        <f>SUM(Table2[[#This Row],[TOTAL Income Consumption Use Taxes Through FY17]:[TOTAL Income Consumption Use Taxes FY18 and After]])</f>
        <v>26495.3789</v>
      </c>
      <c r="CM273" s="17">
        <v>118.7427</v>
      </c>
      <c r="CN273" s="17">
        <v>568.9606</v>
      </c>
      <c r="CO273" s="17">
        <v>792.65440000000001</v>
      </c>
      <c r="CP273" s="18">
        <f>SUM(Table2[[#This Row],[Assistance Provided Through FY17]:[Assistance Provided FY18 and After]])</f>
        <v>1361.615</v>
      </c>
      <c r="CQ273" s="17">
        <v>0</v>
      </c>
      <c r="CR273" s="17">
        <v>0</v>
      </c>
      <c r="CS273" s="17">
        <v>0</v>
      </c>
      <c r="CT273" s="18">
        <f>SUM(Table2[[#This Row],[Recapture Cancellation Reduction Amount Through FY17]:[Recapture Cancellation Reduction Amount FY18 and After]])</f>
        <v>0</v>
      </c>
      <c r="CU273" s="17">
        <v>0</v>
      </c>
      <c r="CV273" s="17">
        <v>0</v>
      </c>
      <c r="CW273" s="17">
        <v>0</v>
      </c>
      <c r="CX273" s="18">
        <f>SUM(Table2[[#This Row],[Penalty Paid Through FY17]:[Penalty Paid FY18 and After]])</f>
        <v>0</v>
      </c>
      <c r="CY273" s="17">
        <v>118.7427</v>
      </c>
      <c r="CZ273" s="17">
        <v>568.9606</v>
      </c>
      <c r="DA273" s="17">
        <v>792.65440000000001</v>
      </c>
      <c r="DB273" s="18">
        <f>SUM(Table2[[#This Row],[TOTAL Assistance Net of Recapture Penalties Through FY17]:[TOTAL Assistance Net of Recapture Penalties FY18 and After]])</f>
        <v>1361.615</v>
      </c>
      <c r="DC273" s="17">
        <v>1597.8454999999999</v>
      </c>
      <c r="DD273" s="17">
        <v>9383.3567999999996</v>
      </c>
      <c r="DE273" s="17">
        <v>10666.247300000001</v>
      </c>
      <c r="DF273" s="18">
        <f>SUM(Table2[[#This Row],[Company Direct Tax Revenue Before Assistance Through FY17]:[Company Direct Tax Revenue Before Assistance FY18 and After]])</f>
        <v>20049.6041</v>
      </c>
      <c r="DG273" s="17">
        <v>1418.5012999999999</v>
      </c>
      <c r="DH273" s="17">
        <v>8176.8193000000001</v>
      </c>
      <c r="DI273" s="17">
        <v>9469.0550000000003</v>
      </c>
      <c r="DJ273" s="18">
        <f>SUM(Table2[[#This Row],[Indirect and Induced Tax Revenues Through FY17]:[Indirect and Induced Tax Revenues FY18 and After]])</f>
        <v>17645.874299999999</v>
      </c>
      <c r="DK273" s="17">
        <v>3016.3467999999998</v>
      </c>
      <c r="DL273" s="17">
        <v>17560.176100000001</v>
      </c>
      <c r="DM273" s="17">
        <v>20135.302299999999</v>
      </c>
      <c r="DN273" s="17">
        <f>SUM(Table2[[#This Row],[TOTAL Tax Revenues Before Assistance Through FY17]:[TOTAL Tax Revenues Before Assistance FY18 and After]])</f>
        <v>37695.4784</v>
      </c>
      <c r="DO273" s="17">
        <v>2897.6041</v>
      </c>
      <c r="DP273" s="17">
        <v>16991.215499999998</v>
      </c>
      <c r="DQ273" s="17">
        <v>19342.6479</v>
      </c>
      <c r="DR273" s="20">
        <f>SUM(Table2[[#This Row],[TOTAL Tax Revenues Net of Assistance Recapture and Penalty Through FY17]:[TOTAL Tax Revenues Net of Assistance Recapture and Penalty FY18 and After]])</f>
        <v>36333.863400000002</v>
      </c>
      <c r="DS273" s="20">
        <v>0</v>
      </c>
      <c r="DT273" s="20">
        <v>0</v>
      </c>
      <c r="DU273" s="20">
        <v>0</v>
      </c>
      <c r="DV273" s="20">
        <v>0</v>
      </c>
      <c r="DW273" s="15">
        <v>0</v>
      </c>
      <c r="DX273" s="15">
        <v>0</v>
      </c>
      <c r="DY273" s="15">
        <v>0</v>
      </c>
      <c r="DZ273" s="15">
        <v>130</v>
      </c>
      <c r="EA273" s="15">
        <v>0</v>
      </c>
      <c r="EB273" s="15">
        <v>0</v>
      </c>
      <c r="EC273" s="15">
        <v>0</v>
      </c>
      <c r="ED273" s="15">
        <v>109</v>
      </c>
      <c r="EE273" s="15">
        <v>0</v>
      </c>
      <c r="EF273" s="15">
        <v>0</v>
      </c>
      <c r="EG273" s="15">
        <v>0</v>
      </c>
      <c r="EH273" s="15">
        <v>83.85</v>
      </c>
      <c r="EI273" s="15">
        <f>SUM(Table2[[#This Row],[Total Industrial Employees FY17]:[Total Other Employees FY17]])</f>
        <v>130</v>
      </c>
      <c r="EJ273" s="15">
        <f>SUM(Table2[[#This Row],[Number of Industrial Employees Earning More than Living Wage FY17]:[Number of Other Employees Earning More than Living Wage FY17]])</f>
        <v>109</v>
      </c>
      <c r="EK273" s="15">
        <v>83.846153846153854</v>
      </c>
    </row>
    <row r="274" spans="1:141" x14ac:dyDescent="0.2">
      <c r="A274" s="6">
        <v>93448</v>
      </c>
      <c r="B274" s="6" t="s">
        <v>564</v>
      </c>
      <c r="C274" s="7" t="s">
        <v>565</v>
      </c>
      <c r="D274" s="7" t="s">
        <v>12</v>
      </c>
      <c r="E274" s="33">
        <v>26</v>
      </c>
      <c r="F274" s="8" t="s">
        <v>1897</v>
      </c>
      <c r="G274" s="41" t="s">
        <v>2239</v>
      </c>
      <c r="H274" s="35">
        <v>17000</v>
      </c>
      <c r="I274" s="35">
        <v>19250</v>
      </c>
      <c r="J274" s="39" t="s">
        <v>3332</v>
      </c>
      <c r="K274" s="11" t="s">
        <v>2453</v>
      </c>
      <c r="L274" s="13" t="s">
        <v>2856</v>
      </c>
      <c r="M274" s="13" t="s">
        <v>2835</v>
      </c>
      <c r="N274" s="23">
        <v>4050000</v>
      </c>
      <c r="O274" s="6" t="s">
        <v>2458</v>
      </c>
      <c r="P274" s="15">
        <v>0</v>
      </c>
      <c r="Q274" s="15">
        <v>0</v>
      </c>
      <c r="R274" s="15">
        <v>57</v>
      </c>
      <c r="S274" s="15">
        <v>0</v>
      </c>
      <c r="T274" s="15">
        <v>0</v>
      </c>
      <c r="U274" s="15">
        <v>57</v>
      </c>
      <c r="V274" s="15">
        <v>57</v>
      </c>
      <c r="W274" s="15">
        <v>0</v>
      </c>
      <c r="X274" s="15">
        <v>0</v>
      </c>
      <c r="Y274" s="15">
        <v>0</v>
      </c>
      <c r="Z274" s="15">
        <v>6</v>
      </c>
      <c r="AA274" s="15">
        <v>88</v>
      </c>
      <c r="AB274" s="15">
        <v>0</v>
      </c>
      <c r="AC274" s="15">
        <v>0</v>
      </c>
      <c r="AD274" s="15">
        <v>0</v>
      </c>
      <c r="AE274" s="15">
        <v>0</v>
      </c>
      <c r="AF274" s="15">
        <v>88</v>
      </c>
      <c r="AG274" s="15" t="s">
        <v>1860</v>
      </c>
      <c r="AH274" s="15" t="s">
        <v>1861</v>
      </c>
      <c r="AI274" s="17">
        <v>23.666</v>
      </c>
      <c r="AJ274" s="17">
        <v>145.92850000000001</v>
      </c>
      <c r="AK274" s="17">
        <v>242.93450000000001</v>
      </c>
      <c r="AL274" s="17">
        <f>SUM(Table2[[#This Row],[Company Direct Land Through FY17]:[Company Direct Land FY18 and After]])</f>
        <v>388.86300000000006</v>
      </c>
      <c r="AM274" s="17">
        <v>50.905200000000001</v>
      </c>
      <c r="AN274" s="17">
        <v>239.0787</v>
      </c>
      <c r="AO274" s="17">
        <v>522.54780000000005</v>
      </c>
      <c r="AP274" s="18">
        <f>SUM(Table2[[#This Row],[Company Direct Building Through FY17]:[Company Direct Building FY18 and After]])</f>
        <v>761.62650000000008</v>
      </c>
      <c r="AQ274" s="17">
        <v>0</v>
      </c>
      <c r="AR274" s="17">
        <v>64.310400000000001</v>
      </c>
      <c r="AS274" s="17">
        <v>0</v>
      </c>
      <c r="AT274" s="18">
        <f>SUM(Table2[[#This Row],[Mortgage Recording Tax Through FY17]:[Mortgage Recording Tax FY18 and After]])</f>
        <v>64.310400000000001</v>
      </c>
      <c r="AU274" s="17">
        <v>42.787799999999997</v>
      </c>
      <c r="AV274" s="17">
        <v>96.9298</v>
      </c>
      <c r="AW274" s="17">
        <v>439.22210000000001</v>
      </c>
      <c r="AX274" s="18">
        <f>SUM(Table2[[#This Row],[Pilot Savings Through FY17]:[Pilot Savings FY18 and After]])</f>
        <v>536.15190000000007</v>
      </c>
      <c r="AY274" s="17">
        <v>0</v>
      </c>
      <c r="AZ274" s="17">
        <v>64.310400000000001</v>
      </c>
      <c r="BA274" s="17">
        <v>0</v>
      </c>
      <c r="BB274" s="18">
        <f>SUM(Table2[[#This Row],[Mortgage Recording Tax Exemption Through FY17]:[Mortgage Recording Tax Exemption FY18 and After]])</f>
        <v>64.310400000000001</v>
      </c>
      <c r="BC274" s="17">
        <v>59.174100000000003</v>
      </c>
      <c r="BD274" s="17">
        <v>225.42019999999999</v>
      </c>
      <c r="BE274" s="17">
        <v>607.42989999999998</v>
      </c>
      <c r="BF274" s="18">
        <f>SUM(Table2[[#This Row],[Indirect and Induced Land Through FY17]:[Indirect and Induced Land FY18 and After]])</f>
        <v>832.8501</v>
      </c>
      <c r="BG274" s="17">
        <v>109.8948</v>
      </c>
      <c r="BH274" s="17">
        <v>418.6377</v>
      </c>
      <c r="BI274" s="17">
        <v>1128.0841</v>
      </c>
      <c r="BJ274" s="18">
        <f>SUM(Table2[[#This Row],[Indirect and Induced Building Through FY17]:[Indirect and Induced Building FY18 and After]])</f>
        <v>1546.7218</v>
      </c>
      <c r="BK274" s="17">
        <v>200.85230000000001</v>
      </c>
      <c r="BL274" s="17">
        <v>932.13530000000003</v>
      </c>
      <c r="BM274" s="17">
        <v>2061.7741999999998</v>
      </c>
      <c r="BN274" s="18">
        <f>SUM(Table2[[#This Row],[TOTAL Real Property Related Taxes Through FY17]:[TOTAL Real Property Related Taxes FY18 and After]])</f>
        <v>2993.9094999999998</v>
      </c>
      <c r="BO274" s="17">
        <v>442.2835</v>
      </c>
      <c r="BP274" s="17">
        <v>1651.8231000000001</v>
      </c>
      <c r="BQ274" s="17">
        <v>4540.0982999999997</v>
      </c>
      <c r="BR274" s="18">
        <f>SUM(Table2[[#This Row],[Company Direct Through FY17]:[Company Direct FY18 and After]])</f>
        <v>6191.9213999999993</v>
      </c>
      <c r="BS274" s="17">
        <v>0</v>
      </c>
      <c r="BT274" s="17">
        <v>2.6267999999999998</v>
      </c>
      <c r="BU274" s="17">
        <v>0</v>
      </c>
      <c r="BV274" s="18">
        <f>SUM(Table2[[#This Row],[Sales Tax Exemption Through FY17]:[Sales Tax Exemption FY18 and After]])</f>
        <v>2.6267999999999998</v>
      </c>
      <c r="BW274" s="17">
        <v>0</v>
      </c>
      <c r="BX274" s="17">
        <v>0</v>
      </c>
      <c r="BY274" s="17">
        <v>0</v>
      </c>
      <c r="BZ274" s="17">
        <f>SUM(Table2[[#This Row],[Energy Tax Savings Through FY17]:[Energy Tax Savings FY18 and After]])</f>
        <v>0</v>
      </c>
      <c r="CA274" s="17">
        <v>0</v>
      </c>
      <c r="CB274" s="17">
        <v>0</v>
      </c>
      <c r="CC274" s="17">
        <v>0</v>
      </c>
      <c r="CD274" s="18">
        <f>SUM(Table2[[#This Row],[Tax Exempt Bond Savings Through FY17]:[Tax Exempt Bond Savings FY18 and After]])</f>
        <v>0</v>
      </c>
      <c r="CE274" s="17">
        <v>186.0625</v>
      </c>
      <c r="CF274" s="17">
        <v>736.71209999999996</v>
      </c>
      <c r="CG274" s="17">
        <v>1909.9556</v>
      </c>
      <c r="CH274" s="18">
        <f>SUM(Table2[[#This Row],[Indirect and Induced Through FY17]:[Indirect and Induced FY18 and After]])</f>
        <v>2646.6677</v>
      </c>
      <c r="CI274" s="17">
        <v>628.346</v>
      </c>
      <c r="CJ274" s="17">
        <v>2385.9083999999998</v>
      </c>
      <c r="CK274" s="17">
        <v>6450.0538999999999</v>
      </c>
      <c r="CL274" s="18">
        <f>SUM(Table2[[#This Row],[TOTAL Income Consumption Use Taxes Through FY17]:[TOTAL Income Consumption Use Taxes FY18 and After]])</f>
        <v>8835.9622999999992</v>
      </c>
      <c r="CM274" s="17">
        <v>42.787799999999997</v>
      </c>
      <c r="CN274" s="17">
        <v>163.86699999999999</v>
      </c>
      <c r="CO274" s="17">
        <v>439.22210000000001</v>
      </c>
      <c r="CP274" s="18">
        <f>SUM(Table2[[#This Row],[Assistance Provided Through FY17]:[Assistance Provided FY18 and After]])</f>
        <v>603.08910000000003</v>
      </c>
      <c r="CQ274" s="17">
        <v>0</v>
      </c>
      <c r="CR274" s="17">
        <v>0</v>
      </c>
      <c r="CS274" s="17">
        <v>0</v>
      </c>
      <c r="CT274" s="18">
        <f>SUM(Table2[[#This Row],[Recapture Cancellation Reduction Amount Through FY17]:[Recapture Cancellation Reduction Amount FY18 and After]])</f>
        <v>0</v>
      </c>
      <c r="CU274" s="17">
        <v>0</v>
      </c>
      <c r="CV274" s="17">
        <v>0</v>
      </c>
      <c r="CW274" s="17">
        <v>0</v>
      </c>
      <c r="CX274" s="18">
        <f>SUM(Table2[[#This Row],[Penalty Paid Through FY17]:[Penalty Paid FY18 and After]])</f>
        <v>0</v>
      </c>
      <c r="CY274" s="17">
        <v>42.787799999999997</v>
      </c>
      <c r="CZ274" s="17">
        <v>163.86699999999999</v>
      </c>
      <c r="DA274" s="17">
        <v>439.22210000000001</v>
      </c>
      <c r="DB274" s="18">
        <f>SUM(Table2[[#This Row],[TOTAL Assistance Net of Recapture Penalties Through FY17]:[TOTAL Assistance Net of Recapture Penalties FY18 and After]])</f>
        <v>603.08910000000003</v>
      </c>
      <c r="DC274" s="17">
        <v>516.85469999999998</v>
      </c>
      <c r="DD274" s="17">
        <v>2101.1406999999999</v>
      </c>
      <c r="DE274" s="17">
        <v>5305.5806000000002</v>
      </c>
      <c r="DF274" s="18">
        <f>SUM(Table2[[#This Row],[Company Direct Tax Revenue Before Assistance Through FY17]:[Company Direct Tax Revenue Before Assistance FY18 and After]])</f>
        <v>7406.7213000000002</v>
      </c>
      <c r="DG274" s="17">
        <v>355.13139999999999</v>
      </c>
      <c r="DH274" s="17">
        <v>1380.77</v>
      </c>
      <c r="DI274" s="17">
        <v>3645.4695999999999</v>
      </c>
      <c r="DJ274" s="18">
        <f>SUM(Table2[[#This Row],[Indirect and Induced Tax Revenues Through FY17]:[Indirect and Induced Tax Revenues FY18 and After]])</f>
        <v>5026.2395999999999</v>
      </c>
      <c r="DK274" s="17">
        <v>871.98609999999996</v>
      </c>
      <c r="DL274" s="17">
        <v>3481.9106999999999</v>
      </c>
      <c r="DM274" s="17">
        <v>8951.0501999999997</v>
      </c>
      <c r="DN274" s="17">
        <f>SUM(Table2[[#This Row],[TOTAL Tax Revenues Before Assistance Through FY17]:[TOTAL Tax Revenues Before Assistance FY18 and After]])</f>
        <v>12432.9609</v>
      </c>
      <c r="DO274" s="17">
        <v>829.19830000000002</v>
      </c>
      <c r="DP274" s="17">
        <v>3318.0437000000002</v>
      </c>
      <c r="DQ274" s="17">
        <v>8511.8281000000006</v>
      </c>
      <c r="DR274" s="20">
        <f>SUM(Table2[[#This Row],[TOTAL Tax Revenues Net of Assistance Recapture and Penalty Through FY17]:[TOTAL Tax Revenues Net of Assistance Recapture and Penalty FY18 and After]])</f>
        <v>11829.871800000001</v>
      </c>
      <c r="DS274" s="20">
        <v>0</v>
      </c>
      <c r="DT274" s="20">
        <v>0</v>
      </c>
      <c r="DU274" s="20">
        <v>0</v>
      </c>
      <c r="DV274" s="20">
        <v>0</v>
      </c>
      <c r="DW274" s="15">
        <v>0</v>
      </c>
      <c r="DX274" s="15">
        <v>0</v>
      </c>
      <c r="DY274" s="15">
        <v>0</v>
      </c>
      <c r="DZ274" s="15">
        <v>0</v>
      </c>
      <c r="EA274" s="15">
        <v>0</v>
      </c>
      <c r="EB274" s="15">
        <v>0</v>
      </c>
      <c r="EC274" s="15">
        <v>0</v>
      </c>
      <c r="ED274" s="15">
        <v>0</v>
      </c>
      <c r="EE274" s="15">
        <v>0</v>
      </c>
      <c r="EF274" s="15">
        <v>0</v>
      </c>
      <c r="EG274" s="15">
        <v>0</v>
      </c>
      <c r="EH274" s="15">
        <v>0</v>
      </c>
      <c r="EI274" s="15">
        <f>SUM(Table2[[#This Row],[Total Industrial Employees FY17]:[Total Other Employees FY17]])</f>
        <v>0</v>
      </c>
      <c r="EJ274" s="15">
        <f>SUM(Table2[[#This Row],[Number of Industrial Employees Earning More than Living Wage FY17]:[Number of Other Employees Earning More than Living Wage FY17]])</f>
        <v>0</v>
      </c>
      <c r="EK274" s="15">
        <v>0</v>
      </c>
    </row>
    <row r="275" spans="1:141" x14ac:dyDescent="0.2">
      <c r="A275" s="6">
        <v>93044</v>
      </c>
      <c r="B275" s="6" t="s">
        <v>1680</v>
      </c>
      <c r="C275" s="7" t="s">
        <v>1731</v>
      </c>
      <c r="D275" s="7" t="s">
        <v>12</v>
      </c>
      <c r="E275" s="33">
        <v>19</v>
      </c>
      <c r="F275" s="8" t="s">
        <v>2117</v>
      </c>
      <c r="G275" s="41" t="s">
        <v>1932</v>
      </c>
      <c r="H275" s="35">
        <v>59660</v>
      </c>
      <c r="I275" s="35">
        <v>47200</v>
      </c>
      <c r="J275" s="39" t="s">
        <v>3375</v>
      </c>
      <c r="K275" s="11" t="s">
        <v>2704</v>
      </c>
      <c r="L275" s="13" t="s">
        <v>2705</v>
      </c>
      <c r="M275" s="13" t="s">
        <v>2706</v>
      </c>
      <c r="N275" s="23">
        <v>0</v>
      </c>
      <c r="O275" s="6" t="s">
        <v>2707</v>
      </c>
      <c r="P275" s="15">
        <v>0</v>
      </c>
      <c r="Q275" s="15">
        <v>0</v>
      </c>
      <c r="R275" s="15">
        <v>82</v>
      </c>
      <c r="S275" s="15">
        <v>0</v>
      </c>
      <c r="T275" s="15">
        <v>1</v>
      </c>
      <c r="U275" s="15">
        <v>83</v>
      </c>
      <c r="V275" s="15">
        <v>83</v>
      </c>
      <c r="W275" s="15">
        <v>0</v>
      </c>
      <c r="X275" s="15">
        <v>0</v>
      </c>
      <c r="Y275" s="15">
        <v>78</v>
      </c>
      <c r="Z275" s="15">
        <v>25</v>
      </c>
      <c r="AA275" s="15">
        <v>65</v>
      </c>
      <c r="AB275" s="15">
        <v>0</v>
      </c>
      <c r="AC275" s="15">
        <v>0</v>
      </c>
      <c r="AD275" s="15">
        <v>0</v>
      </c>
      <c r="AE275" s="15">
        <v>0</v>
      </c>
      <c r="AF275" s="15">
        <v>65</v>
      </c>
      <c r="AG275" s="15" t="s">
        <v>1860</v>
      </c>
      <c r="AH275" s="15" t="s">
        <v>1861</v>
      </c>
      <c r="AI275" s="17">
        <v>0</v>
      </c>
      <c r="AJ275" s="17">
        <v>695.50729999999999</v>
      </c>
      <c r="AK275" s="17">
        <v>0</v>
      </c>
      <c r="AL275" s="17">
        <f>SUM(Table2[[#This Row],[Company Direct Land Through FY17]:[Company Direct Land FY18 and After]])</f>
        <v>695.50729999999999</v>
      </c>
      <c r="AM275" s="17">
        <v>0</v>
      </c>
      <c r="AN275" s="17">
        <v>720.03030000000001</v>
      </c>
      <c r="AO275" s="17">
        <v>0</v>
      </c>
      <c r="AP275" s="18">
        <f>SUM(Table2[[#This Row],[Company Direct Building Through FY17]:[Company Direct Building FY18 and After]])</f>
        <v>720.03030000000001</v>
      </c>
      <c r="AQ275" s="17">
        <v>0</v>
      </c>
      <c r="AR275" s="17">
        <v>0</v>
      </c>
      <c r="AS275" s="17">
        <v>0</v>
      </c>
      <c r="AT275" s="18">
        <f>SUM(Table2[[#This Row],[Mortgage Recording Tax Through FY17]:[Mortgage Recording Tax FY18 and After]])</f>
        <v>0</v>
      </c>
      <c r="AU275" s="17">
        <v>0</v>
      </c>
      <c r="AV275" s="17">
        <v>0</v>
      </c>
      <c r="AW275" s="17">
        <v>0</v>
      </c>
      <c r="AX275" s="18">
        <f>SUM(Table2[[#This Row],[Pilot Savings Through FY17]:[Pilot Savings FY18 and After]])</f>
        <v>0</v>
      </c>
      <c r="AY275" s="17">
        <v>0</v>
      </c>
      <c r="AZ275" s="17">
        <v>0</v>
      </c>
      <c r="BA275" s="17">
        <v>0</v>
      </c>
      <c r="BB275" s="18">
        <f>SUM(Table2[[#This Row],[Mortgage Recording Tax Exemption Through FY17]:[Mortgage Recording Tax Exemption FY18 and After]])</f>
        <v>0</v>
      </c>
      <c r="BC275" s="17">
        <v>0</v>
      </c>
      <c r="BD275" s="17">
        <v>2148.3607999999999</v>
      </c>
      <c r="BE275" s="17">
        <v>0</v>
      </c>
      <c r="BF275" s="18">
        <f>SUM(Table2[[#This Row],[Indirect and Induced Land Through FY17]:[Indirect and Induced Land FY18 and After]])</f>
        <v>2148.3607999999999</v>
      </c>
      <c r="BG275" s="17">
        <v>0</v>
      </c>
      <c r="BH275" s="17">
        <v>3989.8130999999998</v>
      </c>
      <c r="BI275" s="17">
        <v>0</v>
      </c>
      <c r="BJ275" s="18">
        <f>SUM(Table2[[#This Row],[Indirect and Induced Building Through FY17]:[Indirect and Induced Building FY18 and After]])</f>
        <v>3989.8130999999998</v>
      </c>
      <c r="BK275" s="17">
        <v>0</v>
      </c>
      <c r="BL275" s="17">
        <v>7553.7115000000003</v>
      </c>
      <c r="BM275" s="17">
        <v>0</v>
      </c>
      <c r="BN275" s="18">
        <f>SUM(Table2[[#This Row],[TOTAL Real Property Related Taxes Through FY17]:[TOTAL Real Property Related Taxes FY18 and After]])</f>
        <v>7553.7115000000003</v>
      </c>
      <c r="BO275" s="17">
        <v>0</v>
      </c>
      <c r="BP275" s="17">
        <v>17443.167399999998</v>
      </c>
      <c r="BQ275" s="17">
        <v>0</v>
      </c>
      <c r="BR275" s="18">
        <f>SUM(Table2[[#This Row],[Company Direct Through FY17]:[Company Direct FY18 and After]])</f>
        <v>17443.167399999998</v>
      </c>
      <c r="BS275" s="17">
        <v>0</v>
      </c>
      <c r="BT275" s="17">
        <v>0</v>
      </c>
      <c r="BU275" s="17">
        <v>0</v>
      </c>
      <c r="BV275" s="18">
        <f>SUM(Table2[[#This Row],[Sales Tax Exemption Through FY17]:[Sales Tax Exemption FY18 and After]])</f>
        <v>0</v>
      </c>
      <c r="BW275" s="17">
        <v>0</v>
      </c>
      <c r="BX275" s="17">
        <v>3.4529999999999998</v>
      </c>
      <c r="BY275" s="17">
        <v>0</v>
      </c>
      <c r="BZ275" s="17">
        <f>SUM(Table2[[#This Row],[Energy Tax Savings Through FY17]:[Energy Tax Savings FY18 and After]])</f>
        <v>3.4529999999999998</v>
      </c>
      <c r="CA275" s="17">
        <v>0</v>
      </c>
      <c r="CB275" s="17">
        <v>0</v>
      </c>
      <c r="CC275" s="17">
        <v>0</v>
      </c>
      <c r="CD275" s="18">
        <f>SUM(Table2[[#This Row],[Tax Exempt Bond Savings Through FY17]:[Tax Exempt Bond Savings FY18 and After]])</f>
        <v>0</v>
      </c>
      <c r="CE275" s="17">
        <v>0</v>
      </c>
      <c r="CF275" s="17">
        <v>7869.8225000000002</v>
      </c>
      <c r="CG275" s="17">
        <v>0</v>
      </c>
      <c r="CH275" s="18">
        <f>SUM(Table2[[#This Row],[Indirect and Induced Through FY17]:[Indirect and Induced FY18 and After]])</f>
        <v>7869.8225000000002</v>
      </c>
      <c r="CI275" s="17">
        <v>0</v>
      </c>
      <c r="CJ275" s="17">
        <v>25309.536899999999</v>
      </c>
      <c r="CK275" s="17">
        <v>0</v>
      </c>
      <c r="CL275" s="18">
        <f>SUM(Table2[[#This Row],[TOTAL Income Consumption Use Taxes Through FY17]:[TOTAL Income Consumption Use Taxes FY18 and After]])</f>
        <v>25309.536899999999</v>
      </c>
      <c r="CM275" s="17">
        <v>0</v>
      </c>
      <c r="CN275" s="17">
        <v>3.4529999999999998</v>
      </c>
      <c r="CO275" s="17">
        <v>0</v>
      </c>
      <c r="CP275" s="18">
        <f>SUM(Table2[[#This Row],[Assistance Provided Through FY17]:[Assistance Provided FY18 and After]])</f>
        <v>3.4529999999999998</v>
      </c>
      <c r="CQ275" s="17">
        <v>0</v>
      </c>
      <c r="CR275" s="17">
        <v>0</v>
      </c>
      <c r="CS275" s="17">
        <v>0</v>
      </c>
      <c r="CT275" s="18">
        <f>SUM(Table2[[#This Row],[Recapture Cancellation Reduction Amount Through FY17]:[Recapture Cancellation Reduction Amount FY18 and After]])</f>
        <v>0</v>
      </c>
      <c r="CU275" s="17">
        <v>0</v>
      </c>
      <c r="CV275" s="17">
        <v>0</v>
      </c>
      <c r="CW275" s="17">
        <v>0</v>
      </c>
      <c r="CX275" s="18">
        <f>SUM(Table2[[#This Row],[Penalty Paid Through FY17]:[Penalty Paid FY18 and After]])</f>
        <v>0</v>
      </c>
      <c r="CY275" s="17">
        <v>0</v>
      </c>
      <c r="CZ275" s="17">
        <v>3.4529999999999998</v>
      </c>
      <c r="DA275" s="17">
        <v>0</v>
      </c>
      <c r="DB275" s="18">
        <f>SUM(Table2[[#This Row],[TOTAL Assistance Net of Recapture Penalties Through FY17]:[TOTAL Assistance Net of Recapture Penalties FY18 and After]])</f>
        <v>3.4529999999999998</v>
      </c>
      <c r="DC275" s="17">
        <v>0</v>
      </c>
      <c r="DD275" s="17">
        <v>18858.705000000002</v>
      </c>
      <c r="DE275" s="17">
        <v>0</v>
      </c>
      <c r="DF275" s="18">
        <f>SUM(Table2[[#This Row],[Company Direct Tax Revenue Before Assistance Through FY17]:[Company Direct Tax Revenue Before Assistance FY18 and After]])</f>
        <v>18858.705000000002</v>
      </c>
      <c r="DG275" s="17">
        <v>0</v>
      </c>
      <c r="DH275" s="17">
        <v>14007.9964</v>
      </c>
      <c r="DI275" s="17">
        <v>0</v>
      </c>
      <c r="DJ275" s="18">
        <f>SUM(Table2[[#This Row],[Indirect and Induced Tax Revenues Through FY17]:[Indirect and Induced Tax Revenues FY18 and After]])</f>
        <v>14007.9964</v>
      </c>
      <c r="DK275" s="17">
        <v>0</v>
      </c>
      <c r="DL275" s="17">
        <v>32866.701399999998</v>
      </c>
      <c r="DM275" s="17">
        <v>0</v>
      </c>
      <c r="DN275" s="17">
        <f>SUM(Table2[[#This Row],[TOTAL Tax Revenues Before Assistance Through FY17]:[TOTAL Tax Revenues Before Assistance FY18 and After]])</f>
        <v>32866.701399999998</v>
      </c>
      <c r="DO275" s="17">
        <v>0</v>
      </c>
      <c r="DP275" s="17">
        <v>32863.248399999997</v>
      </c>
      <c r="DQ275" s="17">
        <v>0</v>
      </c>
      <c r="DR275" s="20">
        <f>SUM(Table2[[#This Row],[TOTAL Tax Revenues Net of Assistance Recapture and Penalty Through FY17]:[TOTAL Tax Revenues Net of Assistance Recapture and Penalty FY18 and After]])</f>
        <v>32863.248399999997</v>
      </c>
      <c r="DS275" s="20">
        <v>0</v>
      </c>
      <c r="DT275" s="20">
        <v>0.35299999999999998</v>
      </c>
      <c r="DU275" s="20">
        <v>0</v>
      </c>
      <c r="DV275" s="20">
        <v>0</v>
      </c>
      <c r="DW275" s="15">
        <v>45</v>
      </c>
      <c r="DX275" s="15">
        <v>0</v>
      </c>
      <c r="DY275" s="15">
        <v>0</v>
      </c>
      <c r="DZ275" s="15">
        <v>37</v>
      </c>
      <c r="EA275" s="15">
        <v>45</v>
      </c>
      <c r="EB275" s="15">
        <v>0</v>
      </c>
      <c r="EC275" s="15">
        <v>0</v>
      </c>
      <c r="ED275" s="15">
        <v>37</v>
      </c>
      <c r="EE275" s="15">
        <v>100</v>
      </c>
      <c r="EF275" s="15">
        <v>0</v>
      </c>
      <c r="EG275" s="15">
        <v>0</v>
      </c>
      <c r="EH275" s="15">
        <v>100</v>
      </c>
      <c r="EI275" s="15">
        <f>SUM(Table2[[#This Row],[Total Industrial Employees FY17]:[Total Other Employees FY17]])</f>
        <v>82</v>
      </c>
      <c r="EJ275" s="15">
        <f>SUM(Table2[[#This Row],[Number of Industrial Employees Earning More than Living Wage FY17]:[Number of Other Employees Earning More than Living Wage FY17]])</f>
        <v>82</v>
      </c>
      <c r="EK275" s="15">
        <v>100</v>
      </c>
    </row>
    <row r="276" spans="1:141" x14ac:dyDescent="0.2">
      <c r="A276" s="6">
        <v>92533</v>
      </c>
      <c r="B276" s="6" t="s">
        <v>190</v>
      </c>
      <c r="C276" s="7" t="s">
        <v>191</v>
      </c>
      <c r="D276" s="7" t="s">
        <v>12</v>
      </c>
      <c r="E276" s="33">
        <v>27</v>
      </c>
      <c r="F276" s="8" t="s">
        <v>1967</v>
      </c>
      <c r="G276" s="41" t="s">
        <v>1894</v>
      </c>
      <c r="H276" s="35">
        <v>261400</v>
      </c>
      <c r="I276" s="35">
        <v>246470</v>
      </c>
      <c r="J276" s="39" t="s">
        <v>3225</v>
      </c>
      <c r="K276" s="11" t="s">
        <v>2519</v>
      </c>
      <c r="L276" s="13" t="s">
        <v>2556</v>
      </c>
      <c r="M276" s="13" t="s">
        <v>2557</v>
      </c>
      <c r="N276" s="23">
        <v>4730000</v>
      </c>
      <c r="O276" s="6" t="s">
        <v>2518</v>
      </c>
      <c r="P276" s="15">
        <v>3</v>
      </c>
      <c r="Q276" s="15">
        <v>0</v>
      </c>
      <c r="R276" s="15">
        <v>14</v>
      </c>
      <c r="S276" s="15">
        <v>0</v>
      </c>
      <c r="T276" s="15">
        <v>0</v>
      </c>
      <c r="U276" s="15">
        <v>17</v>
      </c>
      <c r="V276" s="15">
        <v>15</v>
      </c>
      <c r="W276" s="15">
        <v>0</v>
      </c>
      <c r="X276" s="15">
        <v>0</v>
      </c>
      <c r="Y276" s="15">
        <v>0</v>
      </c>
      <c r="Z276" s="15">
        <v>7</v>
      </c>
      <c r="AA276" s="15">
        <v>100</v>
      </c>
      <c r="AB276" s="15">
        <v>0</v>
      </c>
      <c r="AC276" s="15">
        <v>0</v>
      </c>
      <c r="AD276" s="15">
        <v>0</v>
      </c>
      <c r="AE276" s="15">
        <v>0</v>
      </c>
      <c r="AF276" s="15">
        <v>100</v>
      </c>
      <c r="AG276" s="15" t="s">
        <v>1860</v>
      </c>
      <c r="AH276" s="15" t="s">
        <v>1861</v>
      </c>
      <c r="AI276" s="17">
        <v>0</v>
      </c>
      <c r="AJ276" s="17">
        <v>0</v>
      </c>
      <c r="AK276" s="17">
        <v>0</v>
      </c>
      <c r="AL276" s="17">
        <f>SUM(Table2[[#This Row],[Company Direct Land Through FY17]:[Company Direct Land FY18 and After]])</f>
        <v>0</v>
      </c>
      <c r="AM276" s="17">
        <v>0</v>
      </c>
      <c r="AN276" s="17">
        <v>0</v>
      </c>
      <c r="AO276" s="17">
        <v>0</v>
      </c>
      <c r="AP276" s="18">
        <f>SUM(Table2[[#This Row],[Company Direct Building Through FY17]:[Company Direct Building FY18 and After]])</f>
        <v>0</v>
      </c>
      <c r="AQ276" s="17">
        <v>0</v>
      </c>
      <c r="AR276" s="17">
        <v>84.215599999999995</v>
      </c>
      <c r="AS276" s="17">
        <v>0</v>
      </c>
      <c r="AT276" s="18">
        <f>SUM(Table2[[#This Row],[Mortgage Recording Tax Through FY17]:[Mortgage Recording Tax FY18 and After]])</f>
        <v>84.215599999999995</v>
      </c>
      <c r="AU276" s="17">
        <v>0</v>
      </c>
      <c r="AV276" s="17">
        <v>0</v>
      </c>
      <c r="AW276" s="17">
        <v>0</v>
      </c>
      <c r="AX276" s="18">
        <f>SUM(Table2[[#This Row],[Pilot Savings Through FY17]:[Pilot Savings FY18 and After]])</f>
        <v>0</v>
      </c>
      <c r="AY276" s="17">
        <v>0</v>
      </c>
      <c r="AZ276" s="17">
        <v>84.215599999999995</v>
      </c>
      <c r="BA276" s="17">
        <v>0</v>
      </c>
      <c r="BB276" s="18">
        <f>SUM(Table2[[#This Row],[Mortgage Recording Tax Exemption Through FY17]:[Mortgage Recording Tax Exemption FY18 and After]])</f>
        <v>84.215599999999995</v>
      </c>
      <c r="BC276" s="17">
        <v>13.549899999999999</v>
      </c>
      <c r="BD276" s="17">
        <v>155.38509999999999</v>
      </c>
      <c r="BE276" s="17">
        <v>43.0535</v>
      </c>
      <c r="BF276" s="18">
        <f>SUM(Table2[[#This Row],[Indirect and Induced Land Through FY17]:[Indirect and Induced Land FY18 and After]])</f>
        <v>198.43860000000001</v>
      </c>
      <c r="BG276" s="17">
        <v>25.164200000000001</v>
      </c>
      <c r="BH276" s="17">
        <v>288.57220000000001</v>
      </c>
      <c r="BI276" s="17">
        <v>79.9572</v>
      </c>
      <c r="BJ276" s="18">
        <f>SUM(Table2[[#This Row],[Indirect and Induced Building Through FY17]:[Indirect and Induced Building FY18 and After]])</f>
        <v>368.52940000000001</v>
      </c>
      <c r="BK276" s="17">
        <v>38.714100000000002</v>
      </c>
      <c r="BL276" s="17">
        <v>443.95729999999998</v>
      </c>
      <c r="BM276" s="17">
        <v>123.0107</v>
      </c>
      <c r="BN276" s="18">
        <f>SUM(Table2[[#This Row],[TOTAL Real Property Related Taxes Through FY17]:[TOTAL Real Property Related Taxes FY18 and After]])</f>
        <v>566.96799999999996</v>
      </c>
      <c r="BO276" s="17">
        <v>36.663400000000003</v>
      </c>
      <c r="BP276" s="17">
        <v>504.64109999999999</v>
      </c>
      <c r="BQ276" s="17">
        <v>116.49469999999999</v>
      </c>
      <c r="BR276" s="18">
        <f>SUM(Table2[[#This Row],[Company Direct Through FY17]:[Company Direct FY18 and After]])</f>
        <v>621.13580000000002</v>
      </c>
      <c r="BS276" s="17">
        <v>0</v>
      </c>
      <c r="BT276" s="17">
        <v>0</v>
      </c>
      <c r="BU276" s="17">
        <v>0</v>
      </c>
      <c r="BV276" s="18">
        <f>SUM(Table2[[#This Row],[Sales Tax Exemption Through FY17]:[Sales Tax Exemption FY18 and After]])</f>
        <v>0</v>
      </c>
      <c r="BW276" s="17">
        <v>0</v>
      </c>
      <c r="BX276" s="17">
        <v>0</v>
      </c>
      <c r="BY276" s="17">
        <v>0</v>
      </c>
      <c r="BZ276" s="17">
        <f>SUM(Table2[[#This Row],[Energy Tax Savings Through FY17]:[Energy Tax Savings FY18 and After]])</f>
        <v>0</v>
      </c>
      <c r="CA276" s="17">
        <v>0.35349999999999998</v>
      </c>
      <c r="CB276" s="17">
        <v>2.8515000000000001</v>
      </c>
      <c r="CC276" s="17">
        <v>0.89570000000000005</v>
      </c>
      <c r="CD276" s="18">
        <f>SUM(Table2[[#This Row],[Tax Exempt Bond Savings Through FY17]:[Tax Exempt Bond Savings FY18 and After]])</f>
        <v>3.7472000000000003</v>
      </c>
      <c r="CE276" s="17">
        <v>42.605400000000003</v>
      </c>
      <c r="CF276" s="17">
        <v>577.47270000000003</v>
      </c>
      <c r="CG276" s="17">
        <v>135.37530000000001</v>
      </c>
      <c r="CH276" s="18">
        <f>SUM(Table2[[#This Row],[Indirect and Induced Through FY17]:[Indirect and Induced FY18 and After]])</f>
        <v>712.84800000000007</v>
      </c>
      <c r="CI276" s="17">
        <v>78.915300000000002</v>
      </c>
      <c r="CJ276" s="17">
        <v>1079.2623000000001</v>
      </c>
      <c r="CK276" s="17">
        <v>250.9743</v>
      </c>
      <c r="CL276" s="18">
        <f>SUM(Table2[[#This Row],[TOTAL Income Consumption Use Taxes Through FY17]:[TOTAL Income Consumption Use Taxes FY18 and After]])</f>
        <v>1330.2366000000002</v>
      </c>
      <c r="CM276" s="17">
        <v>0.35349999999999998</v>
      </c>
      <c r="CN276" s="17">
        <v>87.067099999999996</v>
      </c>
      <c r="CO276" s="17">
        <v>0.89570000000000005</v>
      </c>
      <c r="CP276" s="18">
        <f>SUM(Table2[[#This Row],[Assistance Provided Through FY17]:[Assistance Provided FY18 and After]])</f>
        <v>87.962800000000001</v>
      </c>
      <c r="CQ276" s="17">
        <v>0</v>
      </c>
      <c r="CR276" s="17">
        <v>0</v>
      </c>
      <c r="CS276" s="17">
        <v>0</v>
      </c>
      <c r="CT276" s="18">
        <f>SUM(Table2[[#This Row],[Recapture Cancellation Reduction Amount Through FY17]:[Recapture Cancellation Reduction Amount FY18 and After]])</f>
        <v>0</v>
      </c>
      <c r="CU276" s="17">
        <v>0</v>
      </c>
      <c r="CV276" s="17">
        <v>0</v>
      </c>
      <c r="CW276" s="17">
        <v>0</v>
      </c>
      <c r="CX276" s="18">
        <f>SUM(Table2[[#This Row],[Penalty Paid Through FY17]:[Penalty Paid FY18 and After]])</f>
        <v>0</v>
      </c>
      <c r="CY276" s="17">
        <v>0.35349999999999998</v>
      </c>
      <c r="CZ276" s="17">
        <v>87.067099999999996</v>
      </c>
      <c r="DA276" s="17">
        <v>0.89570000000000005</v>
      </c>
      <c r="DB276" s="18">
        <f>SUM(Table2[[#This Row],[TOTAL Assistance Net of Recapture Penalties Through FY17]:[TOTAL Assistance Net of Recapture Penalties FY18 and After]])</f>
        <v>87.962800000000001</v>
      </c>
      <c r="DC276" s="17">
        <v>36.663400000000003</v>
      </c>
      <c r="DD276" s="17">
        <v>588.85670000000005</v>
      </c>
      <c r="DE276" s="17">
        <v>116.49469999999999</v>
      </c>
      <c r="DF276" s="18">
        <f>SUM(Table2[[#This Row],[Company Direct Tax Revenue Before Assistance Through FY17]:[Company Direct Tax Revenue Before Assistance FY18 and After]])</f>
        <v>705.35140000000001</v>
      </c>
      <c r="DG276" s="17">
        <v>81.319500000000005</v>
      </c>
      <c r="DH276" s="17">
        <v>1021.43</v>
      </c>
      <c r="DI276" s="17">
        <v>258.38600000000002</v>
      </c>
      <c r="DJ276" s="18">
        <f>SUM(Table2[[#This Row],[Indirect and Induced Tax Revenues Through FY17]:[Indirect and Induced Tax Revenues FY18 and After]])</f>
        <v>1279.816</v>
      </c>
      <c r="DK276" s="17">
        <v>117.9829</v>
      </c>
      <c r="DL276" s="17">
        <v>1610.2867000000001</v>
      </c>
      <c r="DM276" s="17">
        <v>374.88069999999999</v>
      </c>
      <c r="DN276" s="17">
        <f>SUM(Table2[[#This Row],[TOTAL Tax Revenues Before Assistance Through FY17]:[TOTAL Tax Revenues Before Assistance FY18 and After]])</f>
        <v>1985.1674</v>
      </c>
      <c r="DO276" s="17">
        <v>117.6294</v>
      </c>
      <c r="DP276" s="17">
        <v>1523.2195999999999</v>
      </c>
      <c r="DQ276" s="17">
        <v>373.98500000000001</v>
      </c>
      <c r="DR276" s="20">
        <f>SUM(Table2[[#This Row],[TOTAL Tax Revenues Net of Assistance Recapture and Penalty Through FY17]:[TOTAL Tax Revenues Net of Assistance Recapture and Penalty FY18 and After]])</f>
        <v>1897.2046</v>
      </c>
      <c r="DS276" s="20">
        <v>0</v>
      </c>
      <c r="DT276" s="20">
        <v>0</v>
      </c>
      <c r="DU276" s="20">
        <v>0</v>
      </c>
      <c r="DV276" s="20">
        <v>0</v>
      </c>
      <c r="DW276" s="15">
        <v>0</v>
      </c>
      <c r="DX276" s="15">
        <v>0</v>
      </c>
      <c r="DY276" s="15">
        <v>0</v>
      </c>
      <c r="DZ276" s="15">
        <v>17</v>
      </c>
      <c r="EA276" s="15">
        <v>0</v>
      </c>
      <c r="EB276" s="15">
        <v>0</v>
      </c>
      <c r="EC276" s="15">
        <v>0</v>
      </c>
      <c r="ED276" s="15">
        <v>17</v>
      </c>
      <c r="EE276" s="15">
        <v>0</v>
      </c>
      <c r="EF276" s="15">
        <v>0</v>
      </c>
      <c r="EG276" s="15">
        <v>0</v>
      </c>
      <c r="EH276" s="15">
        <v>100</v>
      </c>
      <c r="EI276" s="15">
        <f>SUM(Table2[[#This Row],[Total Industrial Employees FY17]:[Total Other Employees FY17]])</f>
        <v>17</v>
      </c>
      <c r="EJ276" s="15">
        <f>SUM(Table2[[#This Row],[Number of Industrial Employees Earning More than Living Wage FY17]:[Number of Other Employees Earning More than Living Wage FY17]])</f>
        <v>17</v>
      </c>
      <c r="EK276" s="15">
        <v>100</v>
      </c>
    </row>
    <row r="277" spans="1:141" x14ac:dyDescent="0.2">
      <c r="A277" s="6">
        <v>92783</v>
      </c>
      <c r="B277" s="6" t="s">
        <v>299</v>
      </c>
      <c r="C277" s="7" t="s">
        <v>300</v>
      </c>
      <c r="D277" s="7" t="s">
        <v>12</v>
      </c>
      <c r="E277" s="33">
        <v>24</v>
      </c>
      <c r="F277" s="8" t="s">
        <v>2051</v>
      </c>
      <c r="G277" s="41" t="s">
        <v>2052</v>
      </c>
      <c r="H277" s="35">
        <v>117248</v>
      </c>
      <c r="I277" s="35">
        <v>339319</v>
      </c>
      <c r="J277" s="39" t="s">
        <v>3225</v>
      </c>
      <c r="K277" s="11" t="s">
        <v>2519</v>
      </c>
      <c r="L277" s="13" t="s">
        <v>2636</v>
      </c>
      <c r="M277" s="13" t="s">
        <v>2637</v>
      </c>
      <c r="N277" s="23">
        <v>9525000</v>
      </c>
      <c r="O277" s="6" t="s">
        <v>2518</v>
      </c>
      <c r="P277" s="15">
        <v>0</v>
      </c>
      <c r="Q277" s="15">
        <v>0</v>
      </c>
      <c r="R277" s="15">
        <v>22</v>
      </c>
      <c r="S277" s="15">
        <v>0</v>
      </c>
      <c r="T277" s="15">
        <v>0</v>
      </c>
      <c r="U277" s="15">
        <v>22</v>
      </c>
      <c r="V277" s="15">
        <v>22</v>
      </c>
      <c r="W277" s="15">
        <v>0</v>
      </c>
      <c r="X277" s="15">
        <v>0</v>
      </c>
      <c r="Y277" s="15">
        <v>0</v>
      </c>
      <c r="Z277" s="15">
        <v>7</v>
      </c>
      <c r="AA277" s="15">
        <v>100</v>
      </c>
      <c r="AB277" s="15">
        <v>0</v>
      </c>
      <c r="AC277" s="15">
        <v>0</v>
      </c>
      <c r="AD277" s="15">
        <v>0</v>
      </c>
      <c r="AE277" s="15">
        <v>0</v>
      </c>
      <c r="AF277" s="15">
        <v>100</v>
      </c>
      <c r="AG277" s="15" t="s">
        <v>1860</v>
      </c>
      <c r="AH277" s="15" t="s">
        <v>1861</v>
      </c>
      <c r="AI277" s="17">
        <v>0</v>
      </c>
      <c r="AJ277" s="17">
        <v>0</v>
      </c>
      <c r="AK277" s="17">
        <v>0</v>
      </c>
      <c r="AL277" s="17">
        <f>SUM(Table2[[#This Row],[Company Direct Land Through FY17]:[Company Direct Land FY18 and After]])</f>
        <v>0</v>
      </c>
      <c r="AM277" s="17">
        <v>0</v>
      </c>
      <c r="AN277" s="17">
        <v>0</v>
      </c>
      <c r="AO277" s="17">
        <v>0</v>
      </c>
      <c r="AP277" s="18">
        <f>SUM(Table2[[#This Row],[Company Direct Building Through FY17]:[Company Direct Building FY18 and After]])</f>
        <v>0</v>
      </c>
      <c r="AQ277" s="17">
        <v>0</v>
      </c>
      <c r="AR277" s="17">
        <v>167.99340000000001</v>
      </c>
      <c r="AS277" s="17">
        <v>0</v>
      </c>
      <c r="AT277" s="18">
        <f>SUM(Table2[[#This Row],[Mortgage Recording Tax Through FY17]:[Mortgage Recording Tax FY18 and After]])</f>
        <v>167.99340000000001</v>
      </c>
      <c r="AU277" s="17">
        <v>0</v>
      </c>
      <c r="AV277" s="17">
        <v>0</v>
      </c>
      <c r="AW277" s="17">
        <v>0</v>
      </c>
      <c r="AX277" s="18">
        <f>SUM(Table2[[#This Row],[Pilot Savings Through FY17]:[Pilot Savings FY18 and After]])</f>
        <v>0</v>
      </c>
      <c r="AY277" s="17">
        <v>0</v>
      </c>
      <c r="AZ277" s="17">
        <v>167.99340000000001</v>
      </c>
      <c r="BA277" s="17">
        <v>0</v>
      </c>
      <c r="BB277" s="18">
        <f>SUM(Table2[[#This Row],[Mortgage Recording Tax Exemption Through FY17]:[Mortgage Recording Tax Exemption FY18 and After]])</f>
        <v>167.99340000000001</v>
      </c>
      <c r="BC277" s="17">
        <v>19.8734</v>
      </c>
      <c r="BD277" s="17">
        <v>166.24979999999999</v>
      </c>
      <c r="BE277" s="17">
        <v>90.867999999999995</v>
      </c>
      <c r="BF277" s="18">
        <f>SUM(Table2[[#This Row],[Indirect and Induced Land Through FY17]:[Indirect and Induced Land FY18 and After]])</f>
        <v>257.11779999999999</v>
      </c>
      <c r="BG277" s="17">
        <v>36.907800000000002</v>
      </c>
      <c r="BH277" s="17">
        <v>308.74979999999999</v>
      </c>
      <c r="BI277" s="17">
        <v>168.75550000000001</v>
      </c>
      <c r="BJ277" s="18">
        <f>SUM(Table2[[#This Row],[Indirect and Induced Building Through FY17]:[Indirect and Induced Building FY18 and After]])</f>
        <v>477.50530000000003</v>
      </c>
      <c r="BK277" s="17">
        <v>56.781199999999998</v>
      </c>
      <c r="BL277" s="17">
        <v>474.99959999999999</v>
      </c>
      <c r="BM277" s="17">
        <v>259.62349999999998</v>
      </c>
      <c r="BN277" s="18">
        <f>SUM(Table2[[#This Row],[TOTAL Real Property Related Taxes Through FY17]:[TOTAL Real Property Related Taxes FY18 and After]])</f>
        <v>734.62310000000002</v>
      </c>
      <c r="BO277" s="17">
        <v>53.773000000000003</v>
      </c>
      <c r="BP277" s="17">
        <v>495.70569999999998</v>
      </c>
      <c r="BQ277" s="17">
        <v>245.86859999999999</v>
      </c>
      <c r="BR277" s="18">
        <f>SUM(Table2[[#This Row],[Company Direct Through FY17]:[Company Direct FY18 and After]])</f>
        <v>741.57429999999999</v>
      </c>
      <c r="BS277" s="17">
        <v>0</v>
      </c>
      <c r="BT277" s="17">
        <v>0</v>
      </c>
      <c r="BU277" s="17">
        <v>0</v>
      </c>
      <c r="BV277" s="18">
        <f>SUM(Table2[[#This Row],[Sales Tax Exemption Through FY17]:[Sales Tax Exemption FY18 and After]])</f>
        <v>0</v>
      </c>
      <c r="BW277" s="17">
        <v>0</v>
      </c>
      <c r="BX277" s="17">
        <v>0</v>
      </c>
      <c r="BY277" s="17">
        <v>0</v>
      </c>
      <c r="BZ277" s="17">
        <f>SUM(Table2[[#This Row],[Energy Tax Savings Through FY17]:[Energy Tax Savings FY18 and After]])</f>
        <v>0</v>
      </c>
      <c r="CA277" s="17">
        <v>0.80420000000000003</v>
      </c>
      <c r="CB277" s="17">
        <v>7.7026000000000003</v>
      </c>
      <c r="CC277" s="17">
        <v>2.8268</v>
      </c>
      <c r="CD277" s="18">
        <f>SUM(Table2[[#This Row],[Tax Exempt Bond Savings Through FY17]:[Tax Exempt Bond Savings FY18 and After]])</f>
        <v>10.529400000000001</v>
      </c>
      <c r="CE277" s="17">
        <v>62.488500000000002</v>
      </c>
      <c r="CF277" s="17">
        <v>606.37159999999994</v>
      </c>
      <c r="CG277" s="17">
        <v>285.71890000000002</v>
      </c>
      <c r="CH277" s="18">
        <f>SUM(Table2[[#This Row],[Indirect and Induced Through FY17]:[Indirect and Induced FY18 and After]])</f>
        <v>892.09050000000002</v>
      </c>
      <c r="CI277" s="17">
        <v>115.4573</v>
      </c>
      <c r="CJ277" s="17">
        <v>1094.3747000000001</v>
      </c>
      <c r="CK277" s="17">
        <v>528.76070000000004</v>
      </c>
      <c r="CL277" s="18">
        <f>SUM(Table2[[#This Row],[TOTAL Income Consumption Use Taxes Through FY17]:[TOTAL Income Consumption Use Taxes FY18 and After]])</f>
        <v>1623.1354000000001</v>
      </c>
      <c r="CM277" s="17">
        <v>0.80420000000000003</v>
      </c>
      <c r="CN277" s="17">
        <v>175.696</v>
      </c>
      <c r="CO277" s="17">
        <v>2.8268</v>
      </c>
      <c r="CP277" s="18">
        <f>SUM(Table2[[#This Row],[Assistance Provided Through FY17]:[Assistance Provided FY18 and After]])</f>
        <v>178.52279999999999</v>
      </c>
      <c r="CQ277" s="17">
        <v>0</v>
      </c>
      <c r="CR277" s="17">
        <v>0</v>
      </c>
      <c r="CS277" s="17">
        <v>0</v>
      </c>
      <c r="CT277" s="18">
        <f>SUM(Table2[[#This Row],[Recapture Cancellation Reduction Amount Through FY17]:[Recapture Cancellation Reduction Amount FY18 and After]])</f>
        <v>0</v>
      </c>
      <c r="CU277" s="17">
        <v>0</v>
      </c>
      <c r="CV277" s="17">
        <v>0</v>
      </c>
      <c r="CW277" s="17">
        <v>0</v>
      </c>
      <c r="CX277" s="18">
        <f>SUM(Table2[[#This Row],[Penalty Paid Through FY17]:[Penalty Paid FY18 and After]])</f>
        <v>0</v>
      </c>
      <c r="CY277" s="17">
        <v>0.80420000000000003</v>
      </c>
      <c r="CZ277" s="17">
        <v>175.696</v>
      </c>
      <c r="DA277" s="17">
        <v>2.8268</v>
      </c>
      <c r="DB277" s="18">
        <f>SUM(Table2[[#This Row],[TOTAL Assistance Net of Recapture Penalties Through FY17]:[TOTAL Assistance Net of Recapture Penalties FY18 and After]])</f>
        <v>178.52279999999999</v>
      </c>
      <c r="DC277" s="17">
        <v>53.773000000000003</v>
      </c>
      <c r="DD277" s="17">
        <v>663.69910000000004</v>
      </c>
      <c r="DE277" s="17">
        <v>245.86859999999999</v>
      </c>
      <c r="DF277" s="18">
        <f>SUM(Table2[[#This Row],[Company Direct Tax Revenue Before Assistance Through FY17]:[Company Direct Tax Revenue Before Assistance FY18 and After]])</f>
        <v>909.56770000000006</v>
      </c>
      <c r="DG277" s="17">
        <v>119.2697</v>
      </c>
      <c r="DH277" s="17">
        <v>1081.3712</v>
      </c>
      <c r="DI277" s="17">
        <v>545.3424</v>
      </c>
      <c r="DJ277" s="18">
        <f>SUM(Table2[[#This Row],[Indirect and Induced Tax Revenues Through FY17]:[Indirect and Induced Tax Revenues FY18 and After]])</f>
        <v>1626.7136</v>
      </c>
      <c r="DK277" s="17">
        <v>173.0427</v>
      </c>
      <c r="DL277" s="17">
        <v>1745.0703000000001</v>
      </c>
      <c r="DM277" s="17">
        <v>791.21100000000001</v>
      </c>
      <c r="DN277" s="17">
        <f>SUM(Table2[[#This Row],[TOTAL Tax Revenues Before Assistance Through FY17]:[TOTAL Tax Revenues Before Assistance FY18 and After]])</f>
        <v>2536.2813000000001</v>
      </c>
      <c r="DO277" s="17">
        <v>172.23849999999999</v>
      </c>
      <c r="DP277" s="17">
        <v>1569.3742999999999</v>
      </c>
      <c r="DQ277" s="17">
        <v>788.38419999999996</v>
      </c>
      <c r="DR277" s="20">
        <f>SUM(Table2[[#This Row],[TOTAL Tax Revenues Net of Assistance Recapture and Penalty Through FY17]:[TOTAL Tax Revenues Net of Assistance Recapture and Penalty FY18 and After]])</f>
        <v>2357.7584999999999</v>
      </c>
      <c r="DS277" s="20">
        <v>0</v>
      </c>
      <c r="DT277" s="20">
        <v>0</v>
      </c>
      <c r="DU277" s="20">
        <v>0</v>
      </c>
      <c r="DV277" s="20">
        <v>0</v>
      </c>
      <c r="DW277" s="15">
        <v>0</v>
      </c>
      <c r="DX277" s="15">
        <v>0</v>
      </c>
      <c r="DY277" s="15">
        <v>6</v>
      </c>
      <c r="DZ277" s="15">
        <v>15</v>
      </c>
      <c r="EA277" s="15">
        <v>0</v>
      </c>
      <c r="EB277" s="15">
        <v>0</v>
      </c>
      <c r="EC277" s="15">
        <v>6</v>
      </c>
      <c r="ED277" s="15">
        <v>15</v>
      </c>
      <c r="EE277" s="15">
        <v>0</v>
      </c>
      <c r="EF277" s="15">
        <v>0</v>
      </c>
      <c r="EG277" s="15">
        <v>100</v>
      </c>
      <c r="EH277" s="15">
        <v>100</v>
      </c>
      <c r="EI277" s="15">
        <f>SUM(Table2[[#This Row],[Total Industrial Employees FY17]:[Total Other Employees FY17]])</f>
        <v>21</v>
      </c>
      <c r="EJ277" s="15">
        <f>SUM(Table2[[#This Row],[Number of Industrial Employees Earning More than Living Wage FY17]:[Number of Other Employees Earning More than Living Wage FY17]])</f>
        <v>21</v>
      </c>
      <c r="EK277" s="15">
        <v>100</v>
      </c>
    </row>
    <row r="278" spans="1:141" x14ac:dyDescent="0.2">
      <c r="A278" s="6">
        <v>92784</v>
      </c>
      <c r="B278" s="6" t="s">
        <v>301</v>
      </c>
      <c r="C278" s="7" t="s">
        <v>302</v>
      </c>
      <c r="D278" s="7" t="s">
        <v>19</v>
      </c>
      <c r="E278" s="33">
        <v>1</v>
      </c>
      <c r="F278" s="8" t="s">
        <v>2053</v>
      </c>
      <c r="G278" s="41" t="s">
        <v>2054</v>
      </c>
      <c r="H278" s="35">
        <v>21584</v>
      </c>
      <c r="I278" s="35">
        <v>4092</v>
      </c>
      <c r="J278" s="39" t="s">
        <v>3198</v>
      </c>
      <c r="K278" s="11" t="s">
        <v>2453</v>
      </c>
      <c r="L278" s="13" t="s">
        <v>2638</v>
      </c>
      <c r="M278" s="13" t="s">
        <v>2611</v>
      </c>
      <c r="N278" s="23">
        <v>1700000</v>
      </c>
      <c r="O278" s="6" t="s">
        <v>2458</v>
      </c>
      <c r="P278" s="15">
        <v>0</v>
      </c>
      <c r="Q278" s="15">
        <v>0</v>
      </c>
      <c r="R278" s="15">
        <v>12</v>
      </c>
      <c r="S278" s="15">
        <v>0</v>
      </c>
      <c r="T278" s="15">
        <v>0</v>
      </c>
      <c r="U278" s="15">
        <v>12</v>
      </c>
      <c r="V278" s="15">
        <v>12</v>
      </c>
      <c r="W278" s="15">
        <v>0</v>
      </c>
      <c r="X278" s="15">
        <v>0</v>
      </c>
      <c r="Y278" s="15">
        <v>0</v>
      </c>
      <c r="Z278" s="15">
        <v>4</v>
      </c>
      <c r="AA278" s="15">
        <v>100</v>
      </c>
      <c r="AB278" s="15">
        <v>0</v>
      </c>
      <c r="AC278" s="15">
        <v>0</v>
      </c>
      <c r="AD278" s="15">
        <v>0</v>
      </c>
      <c r="AE278" s="15">
        <v>0</v>
      </c>
      <c r="AF278" s="15">
        <v>100</v>
      </c>
      <c r="AG278" s="15" t="s">
        <v>1860</v>
      </c>
      <c r="AH278" s="15" t="s">
        <v>1861</v>
      </c>
      <c r="AI278" s="17">
        <v>4.6308999999999996</v>
      </c>
      <c r="AJ278" s="17">
        <v>121.776</v>
      </c>
      <c r="AK278" s="17">
        <v>16.368200000000002</v>
      </c>
      <c r="AL278" s="17">
        <f>SUM(Table2[[#This Row],[Company Direct Land Through FY17]:[Company Direct Land FY18 and After]])</f>
        <v>138.14420000000001</v>
      </c>
      <c r="AM278" s="17">
        <v>46.259700000000002</v>
      </c>
      <c r="AN278" s="17">
        <v>201.06190000000001</v>
      </c>
      <c r="AO278" s="17">
        <v>163.50909999999999</v>
      </c>
      <c r="AP278" s="18">
        <f>SUM(Table2[[#This Row],[Company Direct Building Through FY17]:[Company Direct Building FY18 and After]])</f>
        <v>364.57100000000003</v>
      </c>
      <c r="AQ278" s="17">
        <v>0</v>
      </c>
      <c r="AR278" s="17">
        <v>12.281499999999999</v>
      </c>
      <c r="AS278" s="17">
        <v>0</v>
      </c>
      <c r="AT278" s="18">
        <f>SUM(Table2[[#This Row],[Mortgage Recording Tax Through FY17]:[Mortgage Recording Tax FY18 and After]])</f>
        <v>12.281499999999999</v>
      </c>
      <c r="AU278" s="17">
        <v>27.9864</v>
      </c>
      <c r="AV278" s="17">
        <v>115.9807</v>
      </c>
      <c r="AW278" s="17">
        <v>98.920299999999997</v>
      </c>
      <c r="AX278" s="18">
        <f>SUM(Table2[[#This Row],[Pilot Savings Through FY17]:[Pilot Savings FY18 and After]])</f>
        <v>214.90100000000001</v>
      </c>
      <c r="AY278" s="17">
        <v>0</v>
      </c>
      <c r="AZ278" s="17">
        <v>12.281499999999999</v>
      </c>
      <c r="BA278" s="17">
        <v>0</v>
      </c>
      <c r="BB278" s="18">
        <f>SUM(Table2[[#This Row],[Mortgage Recording Tax Exemption Through FY17]:[Mortgage Recording Tax Exemption FY18 and After]])</f>
        <v>12.281499999999999</v>
      </c>
      <c r="BC278" s="17">
        <v>12.457800000000001</v>
      </c>
      <c r="BD278" s="17">
        <v>89.525700000000001</v>
      </c>
      <c r="BE278" s="17">
        <v>44.033099999999997</v>
      </c>
      <c r="BF278" s="18">
        <f>SUM(Table2[[#This Row],[Indirect and Induced Land Through FY17]:[Indirect and Induced Land FY18 and After]])</f>
        <v>133.55879999999999</v>
      </c>
      <c r="BG278" s="17">
        <v>23.135899999999999</v>
      </c>
      <c r="BH278" s="17">
        <v>166.26169999999999</v>
      </c>
      <c r="BI278" s="17">
        <v>81.775899999999993</v>
      </c>
      <c r="BJ278" s="18">
        <f>SUM(Table2[[#This Row],[Indirect and Induced Building Through FY17]:[Indirect and Induced Building FY18 and After]])</f>
        <v>248.0376</v>
      </c>
      <c r="BK278" s="17">
        <v>58.497900000000001</v>
      </c>
      <c r="BL278" s="17">
        <v>462.64460000000003</v>
      </c>
      <c r="BM278" s="17">
        <v>206.76599999999999</v>
      </c>
      <c r="BN278" s="18">
        <f>SUM(Table2[[#This Row],[TOTAL Real Property Related Taxes Through FY17]:[TOTAL Real Property Related Taxes FY18 and After]])</f>
        <v>669.41060000000004</v>
      </c>
      <c r="BO278" s="17">
        <v>84.741399999999999</v>
      </c>
      <c r="BP278" s="17">
        <v>601.97919999999999</v>
      </c>
      <c r="BQ278" s="17">
        <v>299.52589999999998</v>
      </c>
      <c r="BR278" s="18">
        <f>SUM(Table2[[#This Row],[Company Direct Through FY17]:[Company Direct FY18 and After]])</f>
        <v>901.50509999999997</v>
      </c>
      <c r="BS278" s="17">
        <v>0</v>
      </c>
      <c r="BT278" s="17">
        <v>0.89090000000000003</v>
      </c>
      <c r="BU278" s="17">
        <v>0</v>
      </c>
      <c r="BV278" s="18">
        <f>SUM(Table2[[#This Row],[Sales Tax Exemption Through FY17]:[Sales Tax Exemption FY18 and After]])</f>
        <v>0.89090000000000003</v>
      </c>
      <c r="BW278" s="17">
        <v>0</v>
      </c>
      <c r="BX278" s="17">
        <v>0</v>
      </c>
      <c r="BY278" s="17">
        <v>0</v>
      </c>
      <c r="BZ278" s="17">
        <f>SUM(Table2[[#This Row],[Energy Tax Savings Through FY17]:[Energy Tax Savings FY18 and After]])</f>
        <v>0</v>
      </c>
      <c r="CA278" s="17">
        <v>0</v>
      </c>
      <c r="CB278" s="17">
        <v>0</v>
      </c>
      <c r="CC278" s="17">
        <v>0</v>
      </c>
      <c r="CD278" s="18">
        <f>SUM(Table2[[#This Row],[Tax Exempt Bond Savings Through FY17]:[Tax Exempt Bond Savings FY18 and After]])</f>
        <v>0</v>
      </c>
      <c r="CE278" s="17">
        <v>35.649799999999999</v>
      </c>
      <c r="CF278" s="17">
        <v>289.27280000000002</v>
      </c>
      <c r="CG278" s="17">
        <v>126.0072</v>
      </c>
      <c r="CH278" s="18">
        <f>SUM(Table2[[#This Row],[Indirect and Induced Through FY17]:[Indirect and Induced FY18 and After]])</f>
        <v>415.28000000000003</v>
      </c>
      <c r="CI278" s="17">
        <v>120.3912</v>
      </c>
      <c r="CJ278" s="17">
        <v>890.36109999999996</v>
      </c>
      <c r="CK278" s="17">
        <v>425.53309999999999</v>
      </c>
      <c r="CL278" s="18">
        <f>SUM(Table2[[#This Row],[TOTAL Income Consumption Use Taxes Through FY17]:[TOTAL Income Consumption Use Taxes FY18 and After]])</f>
        <v>1315.8942</v>
      </c>
      <c r="CM278" s="17">
        <v>27.9864</v>
      </c>
      <c r="CN278" s="17">
        <v>129.15309999999999</v>
      </c>
      <c r="CO278" s="17">
        <v>98.920299999999997</v>
      </c>
      <c r="CP278" s="18">
        <f>SUM(Table2[[#This Row],[Assistance Provided Through FY17]:[Assistance Provided FY18 and After]])</f>
        <v>228.07339999999999</v>
      </c>
      <c r="CQ278" s="17">
        <v>0</v>
      </c>
      <c r="CR278" s="17">
        <v>0</v>
      </c>
      <c r="CS278" s="17">
        <v>0</v>
      </c>
      <c r="CT278" s="18">
        <f>SUM(Table2[[#This Row],[Recapture Cancellation Reduction Amount Through FY17]:[Recapture Cancellation Reduction Amount FY18 and After]])</f>
        <v>0</v>
      </c>
      <c r="CU278" s="17">
        <v>0</v>
      </c>
      <c r="CV278" s="17">
        <v>0</v>
      </c>
      <c r="CW278" s="17">
        <v>0</v>
      </c>
      <c r="CX278" s="18">
        <f>SUM(Table2[[#This Row],[Penalty Paid Through FY17]:[Penalty Paid FY18 and After]])</f>
        <v>0</v>
      </c>
      <c r="CY278" s="17">
        <v>27.9864</v>
      </c>
      <c r="CZ278" s="17">
        <v>129.15309999999999</v>
      </c>
      <c r="DA278" s="17">
        <v>98.920299999999997</v>
      </c>
      <c r="DB278" s="18">
        <f>SUM(Table2[[#This Row],[TOTAL Assistance Net of Recapture Penalties Through FY17]:[TOTAL Assistance Net of Recapture Penalties FY18 and After]])</f>
        <v>228.07339999999999</v>
      </c>
      <c r="DC278" s="17">
        <v>135.63200000000001</v>
      </c>
      <c r="DD278" s="17">
        <v>937.09860000000003</v>
      </c>
      <c r="DE278" s="17">
        <v>479.40320000000003</v>
      </c>
      <c r="DF278" s="18">
        <f>SUM(Table2[[#This Row],[Company Direct Tax Revenue Before Assistance Through FY17]:[Company Direct Tax Revenue Before Assistance FY18 and After]])</f>
        <v>1416.5018</v>
      </c>
      <c r="DG278" s="17">
        <v>71.243499999999997</v>
      </c>
      <c r="DH278" s="17">
        <v>545.06020000000001</v>
      </c>
      <c r="DI278" s="17">
        <v>251.81620000000001</v>
      </c>
      <c r="DJ278" s="18">
        <f>SUM(Table2[[#This Row],[Indirect and Induced Tax Revenues Through FY17]:[Indirect and Induced Tax Revenues FY18 and After]])</f>
        <v>796.87639999999999</v>
      </c>
      <c r="DK278" s="17">
        <v>206.87549999999999</v>
      </c>
      <c r="DL278" s="17">
        <v>1482.1587999999999</v>
      </c>
      <c r="DM278" s="17">
        <v>731.21939999999995</v>
      </c>
      <c r="DN278" s="17">
        <f>SUM(Table2[[#This Row],[TOTAL Tax Revenues Before Assistance Through FY17]:[TOTAL Tax Revenues Before Assistance FY18 and After]])</f>
        <v>2213.3782000000001</v>
      </c>
      <c r="DO278" s="17">
        <v>178.88910000000001</v>
      </c>
      <c r="DP278" s="17">
        <v>1353.0056999999999</v>
      </c>
      <c r="DQ278" s="17">
        <v>632.29909999999995</v>
      </c>
      <c r="DR278" s="20">
        <f>SUM(Table2[[#This Row],[TOTAL Tax Revenues Net of Assistance Recapture and Penalty Through FY17]:[TOTAL Tax Revenues Net of Assistance Recapture and Penalty FY18 and After]])</f>
        <v>1985.3047999999999</v>
      </c>
      <c r="DS278" s="20">
        <v>0</v>
      </c>
      <c r="DT278" s="20">
        <v>0</v>
      </c>
      <c r="DU278" s="20">
        <v>0</v>
      </c>
      <c r="DV278" s="20">
        <v>0</v>
      </c>
      <c r="DW278" s="15">
        <v>0</v>
      </c>
      <c r="DX278" s="15">
        <v>0</v>
      </c>
      <c r="DY278" s="15">
        <v>0</v>
      </c>
      <c r="DZ278" s="15">
        <v>12</v>
      </c>
      <c r="EA278" s="15">
        <v>0</v>
      </c>
      <c r="EB278" s="15">
        <v>0</v>
      </c>
      <c r="EC278" s="15">
        <v>0</v>
      </c>
      <c r="ED278" s="15">
        <v>12</v>
      </c>
      <c r="EE278" s="15">
        <v>0</v>
      </c>
      <c r="EF278" s="15">
        <v>0</v>
      </c>
      <c r="EG278" s="15">
        <v>0</v>
      </c>
      <c r="EH278" s="15">
        <v>100</v>
      </c>
      <c r="EI278" s="15">
        <f>SUM(Table2[[#This Row],[Total Industrial Employees FY17]:[Total Other Employees FY17]])</f>
        <v>12</v>
      </c>
      <c r="EJ278" s="15">
        <f>SUM(Table2[[#This Row],[Number of Industrial Employees Earning More than Living Wage FY17]:[Number of Other Employees Earning More than Living Wage FY17]])</f>
        <v>12</v>
      </c>
      <c r="EK278" s="15">
        <v>100</v>
      </c>
    </row>
    <row r="279" spans="1:141" x14ac:dyDescent="0.2">
      <c r="A279" s="6">
        <v>91176</v>
      </c>
      <c r="B279" s="6" t="s">
        <v>41</v>
      </c>
      <c r="C279" s="7" t="s">
        <v>42</v>
      </c>
      <c r="D279" s="7" t="s">
        <v>9</v>
      </c>
      <c r="E279" s="33">
        <v>39</v>
      </c>
      <c r="F279" s="8" t="s">
        <v>1886</v>
      </c>
      <c r="G279" s="41" t="s">
        <v>1887</v>
      </c>
      <c r="H279" s="35">
        <v>8000</v>
      </c>
      <c r="I279" s="35">
        <v>10880</v>
      </c>
      <c r="J279" s="39" t="s">
        <v>3179</v>
      </c>
      <c r="K279" s="11" t="s">
        <v>2453</v>
      </c>
      <c r="L279" s="13" t="s">
        <v>2484</v>
      </c>
      <c r="M279" s="13" t="s">
        <v>2472</v>
      </c>
      <c r="N279" s="23">
        <v>880000</v>
      </c>
      <c r="O279" s="6" t="s">
        <v>2464</v>
      </c>
      <c r="P279" s="15">
        <v>0</v>
      </c>
      <c r="Q279" s="15">
        <v>0</v>
      </c>
      <c r="R279" s="15">
        <v>77</v>
      </c>
      <c r="S279" s="15">
        <v>0</v>
      </c>
      <c r="T279" s="15">
        <v>0</v>
      </c>
      <c r="U279" s="15">
        <v>77</v>
      </c>
      <c r="V279" s="15">
        <v>77</v>
      </c>
      <c r="W279" s="15">
        <v>0</v>
      </c>
      <c r="X279" s="15">
        <v>0</v>
      </c>
      <c r="Y279" s="15">
        <v>0</v>
      </c>
      <c r="Z279" s="15">
        <v>5</v>
      </c>
      <c r="AA279" s="15">
        <v>53</v>
      </c>
      <c r="AB279" s="15">
        <v>0</v>
      </c>
      <c r="AC279" s="15">
        <v>0</v>
      </c>
      <c r="AD279" s="15">
        <v>0</v>
      </c>
      <c r="AE279" s="15">
        <v>0</v>
      </c>
      <c r="AF279" s="15">
        <v>53</v>
      </c>
      <c r="AG279" s="15" t="s">
        <v>1860</v>
      </c>
      <c r="AH279" s="15" t="s">
        <v>1861</v>
      </c>
      <c r="AI279" s="17">
        <v>7.4096000000000002</v>
      </c>
      <c r="AJ279" s="17">
        <v>67.8874</v>
      </c>
      <c r="AK279" s="17">
        <v>9.3727999999999998</v>
      </c>
      <c r="AL279" s="17">
        <f>SUM(Table2[[#This Row],[Company Direct Land Through FY17]:[Company Direct Land FY18 and After]])</f>
        <v>77.260199999999998</v>
      </c>
      <c r="AM279" s="17">
        <v>31.284800000000001</v>
      </c>
      <c r="AN279" s="17">
        <v>143.6232</v>
      </c>
      <c r="AO279" s="17">
        <v>39.574300000000001</v>
      </c>
      <c r="AP279" s="18">
        <f>SUM(Table2[[#This Row],[Company Direct Building Through FY17]:[Company Direct Building FY18 and After]])</f>
        <v>183.19749999999999</v>
      </c>
      <c r="AQ279" s="17">
        <v>0</v>
      </c>
      <c r="AR279" s="17">
        <v>8.4598999999999993</v>
      </c>
      <c r="AS279" s="17">
        <v>0</v>
      </c>
      <c r="AT279" s="18">
        <f>SUM(Table2[[#This Row],[Mortgage Recording Tax Through FY17]:[Mortgage Recording Tax FY18 and After]])</f>
        <v>8.4598999999999993</v>
      </c>
      <c r="AU279" s="17">
        <v>7.6944999999999997</v>
      </c>
      <c r="AV279" s="17">
        <v>141.46260000000001</v>
      </c>
      <c r="AW279" s="17">
        <v>9.7332999999999998</v>
      </c>
      <c r="AX279" s="18">
        <f>SUM(Table2[[#This Row],[Pilot Savings Through FY17]:[Pilot Savings FY18 and After]])</f>
        <v>151.19589999999999</v>
      </c>
      <c r="AY279" s="17">
        <v>0</v>
      </c>
      <c r="AZ279" s="17">
        <v>8.4598999999999993</v>
      </c>
      <c r="BA279" s="17">
        <v>0</v>
      </c>
      <c r="BB279" s="18">
        <f>SUM(Table2[[#This Row],[Mortgage Recording Tax Exemption Through FY17]:[Mortgage Recording Tax Exemption FY18 and After]])</f>
        <v>8.4598999999999993</v>
      </c>
      <c r="BC279" s="17">
        <v>77.953500000000005</v>
      </c>
      <c r="BD279" s="17">
        <v>551.66309999999999</v>
      </c>
      <c r="BE279" s="17">
        <v>98.608699999999999</v>
      </c>
      <c r="BF279" s="18">
        <f>SUM(Table2[[#This Row],[Indirect and Induced Land Through FY17]:[Indirect and Induced Land FY18 and After]])</f>
        <v>650.27179999999998</v>
      </c>
      <c r="BG279" s="17">
        <v>144.77080000000001</v>
      </c>
      <c r="BH279" s="17">
        <v>1024.5170000000001</v>
      </c>
      <c r="BI279" s="17">
        <v>183.1302</v>
      </c>
      <c r="BJ279" s="18">
        <f>SUM(Table2[[#This Row],[Indirect and Induced Building Through FY17]:[Indirect and Induced Building FY18 and After]])</f>
        <v>1207.6472000000001</v>
      </c>
      <c r="BK279" s="17">
        <v>253.7242</v>
      </c>
      <c r="BL279" s="17">
        <v>1646.2281</v>
      </c>
      <c r="BM279" s="17">
        <v>320.95269999999999</v>
      </c>
      <c r="BN279" s="18">
        <f>SUM(Table2[[#This Row],[TOTAL Real Property Related Taxes Through FY17]:[TOTAL Real Property Related Taxes FY18 and After]])</f>
        <v>1967.1808000000001</v>
      </c>
      <c r="BO279" s="17">
        <v>617.59550000000002</v>
      </c>
      <c r="BP279" s="17">
        <v>4438.1455999999998</v>
      </c>
      <c r="BQ279" s="17">
        <v>781.2373</v>
      </c>
      <c r="BR279" s="18">
        <f>SUM(Table2[[#This Row],[Company Direct Through FY17]:[Company Direct FY18 and After]])</f>
        <v>5219.3828999999996</v>
      </c>
      <c r="BS279" s="17">
        <v>0</v>
      </c>
      <c r="BT279" s="17">
        <v>0</v>
      </c>
      <c r="BU279" s="17">
        <v>0</v>
      </c>
      <c r="BV279" s="18">
        <f>SUM(Table2[[#This Row],[Sales Tax Exemption Through FY17]:[Sales Tax Exemption FY18 and After]])</f>
        <v>0</v>
      </c>
      <c r="BW279" s="17">
        <v>0</v>
      </c>
      <c r="BX279" s="17">
        <v>0</v>
      </c>
      <c r="BY279" s="17">
        <v>0</v>
      </c>
      <c r="BZ279" s="17">
        <f>SUM(Table2[[#This Row],[Energy Tax Savings Through FY17]:[Energy Tax Savings FY18 and After]])</f>
        <v>0</v>
      </c>
      <c r="CA279" s="17">
        <v>0</v>
      </c>
      <c r="CB279" s="17">
        <v>0</v>
      </c>
      <c r="CC279" s="17">
        <v>0</v>
      </c>
      <c r="CD279" s="18">
        <f>SUM(Table2[[#This Row],[Tax Exempt Bond Savings Through FY17]:[Tax Exempt Bond Savings FY18 and After]])</f>
        <v>0</v>
      </c>
      <c r="CE279" s="17">
        <v>266.8449</v>
      </c>
      <c r="CF279" s="17">
        <v>2250.4717999999998</v>
      </c>
      <c r="CG279" s="17">
        <v>337.5498</v>
      </c>
      <c r="CH279" s="18">
        <f>SUM(Table2[[#This Row],[Indirect and Induced Through FY17]:[Indirect and Induced FY18 and After]])</f>
        <v>2588.0216</v>
      </c>
      <c r="CI279" s="17">
        <v>884.44039999999995</v>
      </c>
      <c r="CJ279" s="17">
        <v>6688.6174000000001</v>
      </c>
      <c r="CK279" s="17">
        <v>1118.7871</v>
      </c>
      <c r="CL279" s="18">
        <f>SUM(Table2[[#This Row],[TOTAL Income Consumption Use Taxes Through FY17]:[TOTAL Income Consumption Use Taxes FY18 and After]])</f>
        <v>7807.4045000000006</v>
      </c>
      <c r="CM279" s="17">
        <v>7.6944999999999997</v>
      </c>
      <c r="CN279" s="17">
        <v>149.92250000000001</v>
      </c>
      <c r="CO279" s="17">
        <v>9.7332999999999998</v>
      </c>
      <c r="CP279" s="18">
        <f>SUM(Table2[[#This Row],[Assistance Provided Through FY17]:[Assistance Provided FY18 and After]])</f>
        <v>159.6558</v>
      </c>
      <c r="CQ279" s="17">
        <v>0</v>
      </c>
      <c r="CR279" s="17">
        <v>0</v>
      </c>
      <c r="CS279" s="17">
        <v>0</v>
      </c>
      <c r="CT279" s="18">
        <f>SUM(Table2[[#This Row],[Recapture Cancellation Reduction Amount Through FY17]:[Recapture Cancellation Reduction Amount FY18 and After]])</f>
        <v>0</v>
      </c>
      <c r="CU279" s="17">
        <v>0</v>
      </c>
      <c r="CV279" s="17">
        <v>0</v>
      </c>
      <c r="CW279" s="17">
        <v>0</v>
      </c>
      <c r="CX279" s="18">
        <f>SUM(Table2[[#This Row],[Penalty Paid Through FY17]:[Penalty Paid FY18 and After]])</f>
        <v>0</v>
      </c>
      <c r="CY279" s="17">
        <v>7.6944999999999997</v>
      </c>
      <c r="CZ279" s="17">
        <v>149.92250000000001</v>
      </c>
      <c r="DA279" s="17">
        <v>9.7332999999999998</v>
      </c>
      <c r="DB279" s="18">
        <f>SUM(Table2[[#This Row],[TOTAL Assistance Net of Recapture Penalties Through FY17]:[TOTAL Assistance Net of Recapture Penalties FY18 and After]])</f>
        <v>159.6558</v>
      </c>
      <c r="DC279" s="17">
        <v>656.28989999999999</v>
      </c>
      <c r="DD279" s="17">
        <v>4658.1161000000002</v>
      </c>
      <c r="DE279" s="17">
        <v>830.18439999999998</v>
      </c>
      <c r="DF279" s="18">
        <f>SUM(Table2[[#This Row],[Company Direct Tax Revenue Before Assistance Through FY17]:[Company Direct Tax Revenue Before Assistance FY18 and After]])</f>
        <v>5488.3005000000003</v>
      </c>
      <c r="DG279" s="17">
        <v>489.56920000000002</v>
      </c>
      <c r="DH279" s="17">
        <v>3826.6518999999998</v>
      </c>
      <c r="DI279" s="17">
        <v>619.28869999999995</v>
      </c>
      <c r="DJ279" s="18">
        <f>SUM(Table2[[#This Row],[Indirect and Induced Tax Revenues Through FY17]:[Indirect and Induced Tax Revenues FY18 and After]])</f>
        <v>4445.9405999999999</v>
      </c>
      <c r="DK279" s="17">
        <v>1145.8590999999999</v>
      </c>
      <c r="DL279" s="17">
        <v>8484.768</v>
      </c>
      <c r="DM279" s="17">
        <v>1449.4730999999999</v>
      </c>
      <c r="DN279" s="17">
        <f>SUM(Table2[[#This Row],[TOTAL Tax Revenues Before Assistance Through FY17]:[TOTAL Tax Revenues Before Assistance FY18 and After]])</f>
        <v>9934.2410999999993</v>
      </c>
      <c r="DO279" s="17">
        <v>1138.1646000000001</v>
      </c>
      <c r="DP279" s="17">
        <v>8334.8454999999994</v>
      </c>
      <c r="DQ279" s="17">
        <v>1439.7398000000001</v>
      </c>
      <c r="DR279" s="20">
        <f>SUM(Table2[[#This Row],[TOTAL Tax Revenues Net of Assistance Recapture and Penalty Through FY17]:[TOTAL Tax Revenues Net of Assistance Recapture and Penalty FY18 and After]])</f>
        <v>9774.5852999999988</v>
      </c>
      <c r="DS279" s="20">
        <v>0</v>
      </c>
      <c r="DT279" s="20">
        <v>0</v>
      </c>
      <c r="DU279" s="20">
        <v>0</v>
      </c>
      <c r="DV279" s="20">
        <v>0</v>
      </c>
      <c r="DW279" s="15">
        <v>77</v>
      </c>
      <c r="DX279" s="15">
        <v>0</v>
      </c>
      <c r="DY279" s="15">
        <v>0</v>
      </c>
      <c r="DZ279" s="15">
        <v>0</v>
      </c>
      <c r="EA279" s="15">
        <v>77</v>
      </c>
      <c r="EB279" s="15">
        <v>0</v>
      </c>
      <c r="EC279" s="15">
        <v>0</v>
      </c>
      <c r="ED279" s="15">
        <v>0</v>
      </c>
      <c r="EE279" s="15">
        <v>100</v>
      </c>
      <c r="EF279" s="15">
        <v>0</v>
      </c>
      <c r="EG279" s="15">
        <v>0</v>
      </c>
      <c r="EH279" s="15">
        <v>0</v>
      </c>
      <c r="EI279" s="15">
        <f>SUM(Table2[[#This Row],[Total Industrial Employees FY17]:[Total Other Employees FY17]])</f>
        <v>77</v>
      </c>
      <c r="EJ279" s="15">
        <f>SUM(Table2[[#This Row],[Number of Industrial Employees Earning More than Living Wage FY17]:[Number of Other Employees Earning More than Living Wage FY17]])</f>
        <v>77</v>
      </c>
      <c r="EK279" s="15">
        <v>100</v>
      </c>
    </row>
    <row r="280" spans="1:141" x14ac:dyDescent="0.2">
      <c r="A280" s="6">
        <v>93863</v>
      </c>
      <c r="B280" s="6" t="s">
        <v>1698</v>
      </c>
      <c r="C280" s="7" t="s">
        <v>650</v>
      </c>
      <c r="D280" s="7" t="s">
        <v>12</v>
      </c>
      <c r="E280" s="33">
        <v>20</v>
      </c>
      <c r="F280" s="8" t="s">
        <v>2266</v>
      </c>
      <c r="G280" s="41" t="s">
        <v>1874</v>
      </c>
      <c r="H280" s="35">
        <v>57838</v>
      </c>
      <c r="I280" s="35">
        <v>27700</v>
      </c>
      <c r="J280" s="39" t="s">
        <v>3323</v>
      </c>
      <c r="K280" s="11" t="s">
        <v>2453</v>
      </c>
      <c r="L280" s="13" t="s">
        <v>2889</v>
      </c>
      <c r="M280" s="13" t="s">
        <v>2871</v>
      </c>
      <c r="N280" s="23">
        <v>10514000</v>
      </c>
      <c r="O280" s="6" t="s">
        <v>2458</v>
      </c>
      <c r="P280" s="15">
        <v>9</v>
      </c>
      <c r="Q280" s="15">
        <v>0</v>
      </c>
      <c r="R280" s="15">
        <v>4</v>
      </c>
      <c r="S280" s="15">
        <v>0</v>
      </c>
      <c r="T280" s="15">
        <v>0</v>
      </c>
      <c r="U280" s="15">
        <v>13</v>
      </c>
      <c r="V280" s="15">
        <v>8</v>
      </c>
      <c r="W280" s="15">
        <v>0</v>
      </c>
      <c r="X280" s="15">
        <v>0</v>
      </c>
      <c r="Y280" s="15">
        <v>3</v>
      </c>
      <c r="Z280" s="15">
        <v>17</v>
      </c>
      <c r="AA280" s="15">
        <v>100</v>
      </c>
      <c r="AB280" s="15">
        <v>0</v>
      </c>
      <c r="AC280" s="15">
        <v>0</v>
      </c>
      <c r="AD280" s="15">
        <v>0</v>
      </c>
      <c r="AE280" s="15">
        <v>0</v>
      </c>
      <c r="AF280" s="15">
        <v>100</v>
      </c>
      <c r="AG280" s="15" t="s">
        <v>1861</v>
      </c>
      <c r="AH280" s="15" t="s">
        <v>1861</v>
      </c>
      <c r="AI280" s="17">
        <v>41.434899999999999</v>
      </c>
      <c r="AJ280" s="17">
        <v>361.19909999999999</v>
      </c>
      <c r="AK280" s="17">
        <v>518.15229999999997</v>
      </c>
      <c r="AL280" s="17">
        <f>SUM(Table2[[#This Row],[Company Direct Land Through FY17]:[Company Direct Land FY18 and After]])</f>
        <v>879.35140000000001</v>
      </c>
      <c r="AM280" s="17">
        <v>64.490300000000005</v>
      </c>
      <c r="AN280" s="17">
        <v>312.23230000000001</v>
      </c>
      <c r="AO280" s="17">
        <v>806.46370000000002</v>
      </c>
      <c r="AP280" s="18">
        <f>SUM(Table2[[#This Row],[Company Direct Building Through FY17]:[Company Direct Building FY18 and After]])</f>
        <v>1118.6959999999999</v>
      </c>
      <c r="AQ280" s="17">
        <v>0</v>
      </c>
      <c r="AR280" s="17">
        <v>101.136</v>
      </c>
      <c r="AS280" s="17">
        <v>0</v>
      </c>
      <c r="AT280" s="18">
        <f>SUM(Table2[[#This Row],[Mortgage Recording Tax Through FY17]:[Mortgage Recording Tax FY18 and After]])</f>
        <v>101.136</v>
      </c>
      <c r="AU280" s="17">
        <v>34.842399999999998</v>
      </c>
      <c r="AV280" s="17">
        <v>70.625200000000007</v>
      </c>
      <c r="AW280" s="17">
        <v>435.71140000000003</v>
      </c>
      <c r="AX280" s="18">
        <f>SUM(Table2[[#This Row],[Pilot Savings Through FY17]:[Pilot Savings FY18 and After]])</f>
        <v>506.33660000000003</v>
      </c>
      <c r="AY280" s="17">
        <v>0</v>
      </c>
      <c r="AZ280" s="17">
        <v>101.136</v>
      </c>
      <c r="BA280" s="17">
        <v>0</v>
      </c>
      <c r="BB280" s="18">
        <f>SUM(Table2[[#This Row],[Mortgage Recording Tax Exemption Through FY17]:[Mortgage Recording Tax Exemption FY18 and After]])</f>
        <v>101.136</v>
      </c>
      <c r="BC280" s="17">
        <v>15.2498</v>
      </c>
      <c r="BD280" s="17">
        <v>69.734800000000007</v>
      </c>
      <c r="BE280" s="17">
        <v>190.7011</v>
      </c>
      <c r="BF280" s="18">
        <f>SUM(Table2[[#This Row],[Indirect and Induced Land Through FY17]:[Indirect and Induced Land FY18 and After]])</f>
        <v>260.4359</v>
      </c>
      <c r="BG280" s="17">
        <v>28.321000000000002</v>
      </c>
      <c r="BH280" s="17">
        <v>129.5076</v>
      </c>
      <c r="BI280" s="17">
        <v>354.1592</v>
      </c>
      <c r="BJ280" s="18">
        <f>SUM(Table2[[#This Row],[Indirect and Induced Building Through FY17]:[Indirect and Induced Building FY18 and After]])</f>
        <v>483.66679999999997</v>
      </c>
      <c r="BK280" s="17">
        <v>114.6536</v>
      </c>
      <c r="BL280" s="17">
        <v>802.04859999999996</v>
      </c>
      <c r="BM280" s="17">
        <v>1433.7648999999999</v>
      </c>
      <c r="BN280" s="18">
        <f>SUM(Table2[[#This Row],[TOTAL Real Property Related Taxes Through FY17]:[TOTAL Real Property Related Taxes FY18 and After]])</f>
        <v>2235.8134999999997</v>
      </c>
      <c r="BO280" s="17">
        <v>86.290099999999995</v>
      </c>
      <c r="BP280" s="17">
        <v>395.43009999999998</v>
      </c>
      <c r="BQ280" s="17">
        <v>1079.0754999999999</v>
      </c>
      <c r="BR280" s="18">
        <f>SUM(Table2[[#This Row],[Company Direct Through FY17]:[Company Direct FY18 and After]])</f>
        <v>1474.5056</v>
      </c>
      <c r="BS280" s="17">
        <v>0</v>
      </c>
      <c r="BT280" s="17">
        <v>6.2504999999999997</v>
      </c>
      <c r="BU280" s="17">
        <v>0</v>
      </c>
      <c r="BV280" s="18">
        <f>SUM(Table2[[#This Row],[Sales Tax Exemption Through FY17]:[Sales Tax Exemption FY18 and After]])</f>
        <v>6.2504999999999997</v>
      </c>
      <c r="BW280" s="17">
        <v>0</v>
      </c>
      <c r="BX280" s="17">
        <v>0</v>
      </c>
      <c r="BY280" s="17">
        <v>0</v>
      </c>
      <c r="BZ280" s="17">
        <f>SUM(Table2[[#This Row],[Energy Tax Savings Through FY17]:[Energy Tax Savings FY18 and After]])</f>
        <v>0</v>
      </c>
      <c r="CA280" s="17">
        <v>0</v>
      </c>
      <c r="CB280" s="17">
        <v>0</v>
      </c>
      <c r="CC280" s="17">
        <v>0</v>
      </c>
      <c r="CD280" s="18">
        <f>SUM(Table2[[#This Row],[Tax Exempt Bond Savings Through FY17]:[Tax Exempt Bond Savings FY18 and After]])</f>
        <v>0</v>
      </c>
      <c r="CE280" s="17">
        <v>47.950200000000002</v>
      </c>
      <c r="CF280" s="17">
        <v>221.81790000000001</v>
      </c>
      <c r="CG280" s="17">
        <v>599.62649999999996</v>
      </c>
      <c r="CH280" s="18">
        <f>SUM(Table2[[#This Row],[Indirect and Induced Through FY17]:[Indirect and Induced FY18 and After]])</f>
        <v>821.44439999999997</v>
      </c>
      <c r="CI280" s="17">
        <v>134.24029999999999</v>
      </c>
      <c r="CJ280" s="17">
        <v>610.99749999999995</v>
      </c>
      <c r="CK280" s="17">
        <v>1678.702</v>
      </c>
      <c r="CL280" s="18">
        <f>SUM(Table2[[#This Row],[TOTAL Income Consumption Use Taxes Through FY17]:[TOTAL Income Consumption Use Taxes FY18 and After]])</f>
        <v>2289.6994999999997</v>
      </c>
      <c r="CM280" s="17">
        <v>34.842399999999998</v>
      </c>
      <c r="CN280" s="17">
        <v>178.01169999999999</v>
      </c>
      <c r="CO280" s="17">
        <v>435.71140000000003</v>
      </c>
      <c r="CP280" s="18">
        <f>SUM(Table2[[#This Row],[Assistance Provided Through FY17]:[Assistance Provided FY18 and After]])</f>
        <v>613.72310000000004</v>
      </c>
      <c r="CQ280" s="17">
        <v>0</v>
      </c>
      <c r="CR280" s="17">
        <v>0</v>
      </c>
      <c r="CS280" s="17">
        <v>0</v>
      </c>
      <c r="CT280" s="18">
        <f>SUM(Table2[[#This Row],[Recapture Cancellation Reduction Amount Through FY17]:[Recapture Cancellation Reduction Amount FY18 and After]])</f>
        <v>0</v>
      </c>
      <c r="CU280" s="17">
        <v>0</v>
      </c>
      <c r="CV280" s="17">
        <v>0</v>
      </c>
      <c r="CW280" s="17">
        <v>0</v>
      </c>
      <c r="CX280" s="18">
        <f>SUM(Table2[[#This Row],[Penalty Paid Through FY17]:[Penalty Paid FY18 and After]])</f>
        <v>0</v>
      </c>
      <c r="CY280" s="17">
        <v>34.842399999999998</v>
      </c>
      <c r="CZ280" s="17">
        <v>178.01169999999999</v>
      </c>
      <c r="DA280" s="17">
        <v>435.71140000000003</v>
      </c>
      <c r="DB280" s="18">
        <f>SUM(Table2[[#This Row],[TOTAL Assistance Net of Recapture Penalties Through FY17]:[TOTAL Assistance Net of Recapture Penalties FY18 and After]])</f>
        <v>613.72310000000004</v>
      </c>
      <c r="DC280" s="17">
        <v>192.21530000000001</v>
      </c>
      <c r="DD280" s="17">
        <v>1169.9974999999999</v>
      </c>
      <c r="DE280" s="17">
        <v>2403.6914999999999</v>
      </c>
      <c r="DF280" s="18">
        <f>SUM(Table2[[#This Row],[Company Direct Tax Revenue Before Assistance Through FY17]:[Company Direct Tax Revenue Before Assistance FY18 and After]])</f>
        <v>3573.6889999999999</v>
      </c>
      <c r="DG280" s="17">
        <v>91.521000000000001</v>
      </c>
      <c r="DH280" s="17">
        <v>421.06029999999998</v>
      </c>
      <c r="DI280" s="17">
        <v>1144.4867999999999</v>
      </c>
      <c r="DJ280" s="18">
        <f>SUM(Table2[[#This Row],[Indirect and Induced Tax Revenues Through FY17]:[Indirect and Induced Tax Revenues FY18 and After]])</f>
        <v>1565.5470999999998</v>
      </c>
      <c r="DK280" s="17">
        <v>283.73630000000003</v>
      </c>
      <c r="DL280" s="17">
        <v>1591.0578</v>
      </c>
      <c r="DM280" s="17">
        <v>3548.1783</v>
      </c>
      <c r="DN280" s="17">
        <f>SUM(Table2[[#This Row],[TOTAL Tax Revenues Before Assistance Through FY17]:[TOTAL Tax Revenues Before Assistance FY18 and After]])</f>
        <v>5139.2361000000001</v>
      </c>
      <c r="DO280" s="17">
        <v>248.8939</v>
      </c>
      <c r="DP280" s="17">
        <v>1413.0461</v>
      </c>
      <c r="DQ280" s="17">
        <v>3112.4668999999999</v>
      </c>
      <c r="DR280" s="20">
        <f>SUM(Table2[[#This Row],[TOTAL Tax Revenues Net of Assistance Recapture and Penalty Through FY17]:[TOTAL Tax Revenues Net of Assistance Recapture and Penalty FY18 and After]])</f>
        <v>4525.5129999999999</v>
      </c>
      <c r="DS280" s="20">
        <v>0</v>
      </c>
      <c r="DT280" s="20">
        <v>0</v>
      </c>
      <c r="DU280" s="20">
        <v>0</v>
      </c>
      <c r="DV280" s="20">
        <v>0</v>
      </c>
      <c r="DW280" s="15">
        <v>0</v>
      </c>
      <c r="DX280" s="15">
        <v>0</v>
      </c>
      <c r="DY280" s="15">
        <v>0</v>
      </c>
      <c r="DZ280" s="15">
        <v>13</v>
      </c>
      <c r="EA280" s="15">
        <v>0</v>
      </c>
      <c r="EB280" s="15">
        <v>0</v>
      </c>
      <c r="EC280" s="15">
        <v>0</v>
      </c>
      <c r="ED280" s="15">
        <v>13</v>
      </c>
      <c r="EE280" s="15">
        <v>0</v>
      </c>
      <c r="EF280" s="15">
        <v>0</v>
      </c>
      <c r="EG280" s="15">
        <v>0</v>
      </c>
      <c r="EH280" s="15">
        <v>100</v>
      </c>
      <c r="EI280" s="15">
        <f>SUM(Table2[[#This Row],[Total Industrial Employees FY17]:[Total Other Employees FY17]])</f>
        <v>13</v>
      </c>
      <c r="EJ280" s="15">
        <f>SUM(Table2[[#This Row],[Number of Industrial Employees Earning More than Living Wage FY17]:[Number of Other Employees Earning More than Living Wage FY17]])</f>
        <v>13</v>
      </c>
      <c r="EK280" s="15">
        <v>100</v>
      </c>
    </row>
    <row r="281" spans="1:141" x14ac:dyDescent="0.2">
      <c r="A281" s="6">
        <v>93449</v>
      </c>
      <c r="B281" s="6" t="s">
        <v>566</v>
      </c>
      <c r="C281" s="7" t="s">
        <v>567</v>
      </c>
      <c r="D281" s="7" t="s">
        <v>12</v>
      </c>
      <c r="E281" s="33">
        <v>26</v>
      </c>
      <c r="F281" s="8" t="s">
        <v>2240</v>
      </c>
      <c r="G281" s="41" t="s">
        <v>2005</v>
      </c>
      <c r="H281" s="35">
        <v>72526</v>
      </c>
      <c r="I281" s="35">
        <v>589212</v>
      </c>
      <c r="J281" s="39" t="s">
        <v>3333</v>
      </c>
      <c r="K281" s="11" t="s">
        <v>2509</v>
      </c>
      <c r="L281" s="13" t="s">
        <v>2857</v>
      </c>
      <c r="M281" s="13" t="s">
        <v>2472</v>
      </c>
      <c r="N281" s="23">
        <v>52800000</v>
      </c>
      <c r="O281" s="6" t="s">
        <v>2858</v>
      </c>
      <c r="P281" s="15">
        <v>1</v>
      </c>
      <c r="Q281" s="15">
        <v>70</v>
      </c>
      <c r="R281" s="15">
        <v>1370</v>
      </c>
      <c r="S281" s="15">
        <v>80</v>
      </c>
      <c r="T281" s="15">
        <v>150</v>
      </c>
      <c r="U281" s="15">
        <v>1671</v>
      </c>
      <c r="V281" s="15">
        <v>1524</v>
      </c>
      <c r="W281" s="15">
        <v>0</v>
      </c>
      <c r="X281" s="15">
        <v>1118</v>
      </c>
      <c r="Y281" s="15">
        <v>880</v>
      </c>
      <c r="Z281" s="15">
        <v>70</v>
      </c>
      <c r="AA281" s="15">
        <v>54</v>
      </c>
      <c r="AB281" s="15">
        <v>0</v>
      </c>
      <c r="AC281" s="15">
        <v>0</v>
      </c>
      <c r="AD281" s="15">
        <v>0</v>
      </c>
      <c r="AE281" s="15">
        <v>100</v>
      </c>
      <c r="AF281" s="15">
        <v>54</v>
      </c>
      <c r="AG281" s="15" t="s">
        <v>1860</v>
      </c>
      <c r="AH281" s="15" t="s">
        <v>1861</v>
      </c>
      <c r="AI281" s="17">
        <v>4454.5983999999999</v>
      </c>
      <c r="AJ281" s="17">
        <v>4903.1611999999996</v>
      </c>
      <c r="AK281" s="17">
        <v>16965.299599999998</v>
      </c>
      <c r="AL281" s="17">
        <f>SUM(Table2[[#This Row],[Company Direct Land Through FY17]:[Company Direct Land FY18 and After]])</f>
        <v>21868.460799999997</v>
      </c>
      <c r="AM281" s="17">
        <v>336.56819999999999</v>
      </c>
      <c r="AN281" s="17">
        <v>4625.5833000000002</v>
      </c>
      <c r="AO281" s="17">
        <v>1281.8172</v>
      </c>
      <c r="AP281" s="18">
        <f>SUM(Table2[[#This Row],[Company Direct Building Through FY17]:[Company Direct Building FY18 and After]])</f>
        <v>5907.4004999999997</v>
      </c>
      <c r="AQ281" s="17">
        <v>0</v>
      </c>
      <c r="AR281" s="17">
        <v>0</v>
      </c>
      <c r="AS281" s="17">
        <v>0</v>
      </c>
      <c r="AT281" s="18">
        <f>SUM(Table2[[#This Row],[Mortgage Recording Tax Through FY17]:[Mortgage Recording Tax FY18 and After]])</f>
        <v>0</v>
      </c>
      <c r="AU281" s="17">
        <v>0</v>
      </c>
      <c r="AV281" s="17">
        <v>0</v>
      </c>
      <c r="AW281" s="17">
        <v>0</v>
      </c>
      <c r="AX281" s="18">
        <f>SUM(Table2[[#This Row],[Pilot Savings Through FY17]:[Pilot Savings FY18 and After]])</f>
        <v>0</v>
      </c>
      <c r="AY281" s="17">
        <v>0</v>
      </c>
      <c r="AZ281" s="17">
        <v>0</v>
      </c>
      <c r="BA281" s="17">
        <v>0</v>
      </c>
      <c r="BB281" s="18">
        <f>SUM(Table2[[#This Row],[Mortgage Recording Tax Exemption Through FY17]:[Mortgage Recording Tax Exemption FY18 and After]])</f>
        <v>0</v>
      </c>
      <c r="BC281" s="17">
        <v>3247.1378</v>
      </c>
      <c r="BD281" s="17">
        <v>13931.5173</v>
      </c>
      <c r="BE281" s="17">
        <v>12366.696599999999</v>
      </c>
      <c r="BF281" s="18">
        <f>SUM(Table2[[#This Row],[Indirect and Induced Land Through FY17]:[Indirect and Induced Land FY18 and After]])</f>
        <v>26298.213899999999</v>
      </c>
      <c r="BG281" s="17">
        <v>6030.3986999999997</v>
      </c>
      <c r="BH281" s="17">
        <v>25872.8181</v>
      </c>
      <c r="BI281" s="17">
        <v>22966.7222</v>
      </c>
      <c r="BJ281" s="18">
        <f>SUM(Table2[[#This Row],[Indirect and Induced Building Through FY17]:[Indirect and Induced Building FY18 and After]])</f>
        <v>48839.540300000001</v>
      </c>
      <c r="BK281" s="17">
        <v>14068.703100000001</v>
      </c>
      <c r="BL281" s="17">
        <v>49333.079899999997</v>
      </c>
      <c r="BM281" s="17">
        <v>53580.535600000003</v>
      </c>
      <c r="BN281" s="18">
        <f>SUM(Table2[[#This Row],[TOTAL Real Property Related Taxes Through FY17]:[TOTAL Real Property Related Taxes FY18 and After]])</f>
        <v>102913.6155</v>
      </c>
      <c r="BO281" s="17">
        <v>25476.693500000001</v>
      </c>
      <c r="BP281" s="17">
        <v>104554.1859</v>
      </c>
      <c r="BQ281" s="17">
        <v>97027.770300000004</v>
      </c>
      <c r="BR281" s="18">
        <f>SUM(Table2[[#This Row],[Company Direct Through FY17]:[Company Direct FY18 and After]])</f>
        <v>201581.95620000002</v>
      </c>
      <c r="BS281" s="17">
        <v>10.212400000000001</v>
      </c>
      <c r="BT281" s="17">
        <v>848.07539999999995</v>
      </c>
      <c r="BU281" s="17">
        <v>13151.9246</v>
      </c>
      <c r="BV281" s="18">
        <f>SUM(Table2[[#This Row],[Sales Tax Exemption Through FY17]:[Sales Tax Exemption FY18 and After]])</f>
        <v>14000</v>
      </c>
      <c r="BW281" s="17">
        <v>0</v>
      </c>
      <c r="BX281" s="17">
        <v>0</v>
      </c>
      <c r="BY281" s="17">
        <v>0</v>
      </c>
      <c r="BZ281" s="17">
        <f>SUM(Table2[[#This Row],[Energy Tax Savings Through FY17]:[Energy Tax Savings FY18 and After]])</f>
        <v>0</v>
      </c>
      <c r="CA281" s="17">
        <v>0</v>
      </c>
      <c r="CB281" s="17">
        <v>0</v>
      </c>
      <c r="CC281" s="17">
        <v>0</v>
      </c>
      <c r="CD281" s="18">
        <f>SUM(Table2[[#This Row],[Tax Exempt Bond Savings Through FY17]:[Tax Exempt Bond Savings FY18 and After]])</f>
        <v>0</v>
      </c>
      <c r="CE281" s="17">
        <v>10210.0478</v>
      </c>
      <c r="CF281" s="17">
        <v>45351.763099999996</v>
      </c>
      <c r="CG281" s="17">
        <v>38884.880100000002</v>
      </c>
      <c r="CH281" s="18">
        <f>SUM(Table2[[#This Row],[Indirect and Induced Through FY17]:[Indirect and Induced FY18 and After]])</f>
        <v>84236.643199999991</v>
      </c>
      <c r="CI281" s="17">
        <v>35676.528899999998</v>
      </c>
      <c r="CJ281" s="17">
        <v>149057.87359999999</v>
      </c>
      <c r="CK281" s="17">
        <v>122760.7258</v>
      </c>
      <c r="CL281" s="18">
        <f>SUM(Table2[[#This Row],[TOTAL Income Consumption Use Taxes Through FY17]:[TOTAL Income Consumption Use Taxes FY18 and After]])</f>
        <v>271818.59940000001</v>
      </c>
      <c r="CM281" s="17">
        <v>10.212400000000001</v>
      </c>
      <c r="CN281" s="17">
        <v>848.07539999999995</v>
      </c>
      <c r="CO281" s="17">
        <v>13151.9246</v>
      </c>
      <c r="CP281" s="18">
        <f>SUM(Table2[[#This Row],[Assistance Provided Through FY17]:[Assistance Provided FY18 and After]])</f>
        <v>14000</v>
      </c>
      <c r="CQ281" s="17">
        <v>0</v>
      </c>
      <c r="CR281" s="17">
        <v>0</v>
      </c>
      <c r="CS281" s="17">
        <v>0</v>
      </c>
      <c r="CT281" s="18">
        <f>SUM(Table2[[#This Row],[Recapture Cancellation Reduction Amount Through FY17]:[Recapture Cancellation Reduction Amount FY18 and After]])</f>
        <v>0</v>
      </c>
      <c r="CU281" s="17">
        <v>0</v>
      </c>
      <c r="CV281" s="17">
        <v>0</v>
      </c>
      <c r="CW281" s="17">
        <v>0</v>
      </c>
      <c r="CX281" s="18">
        <f>SUM(Table2[[#This Row],[Penalty Paid Through FY17]:[Penalty Paid FY18 and After]])</f>
        <v>0</v>
      </c>
      <c r="CY281" s="17">
        <v>10.212400000000001</v>
      </c>
      <c r="CZ281" s="17">
        <v>848.07539999999995</v>
      </c>
      <c r="DA281" s="17">
        <v>13151.9246</v>
      </c>
      <c r="DB281" s="18">
        <f>SUM(Table2[[#This Row],[TOTAL Assistance Net of Recapture Penalties Through FY17]:[TOTAL Assistance Net of Recapture Penalties FY18 and After]])</f>
        <v>14000</v>
      </c>
      <c r="DC281" s="17">
        <v>30267.860100000002</v>
      </c>
      <c r="DD281" s="17">
        <v>114082.9304</v>
      </c>
      <c r="DE281" s="17">
        <v>115274.88710000001</v>
      </c>
      <c r="DF281" s="18">
        <f>SUM(Table2[[#This Row],[Company Direct Tax Revenue Before Assistance Through FY17]:[Company Direct Tax Revenue Before Assistance FY18 and After]])</f>
        <v>229357.8175</v>
      </c>
      <c r="DG281" s="17">
        <v>19487.584299999999</v>
      </c>
      <c r="DH281" s="17">
        <v>85156.098499999993</v>
      </c>
      <c r="DI281" s="17">
        <v>74218.298899999994</v>
      </c>
      <c r="DJ281" s="18">
        <f>SUM(Table2[[#This Row],[Indirect and Induced Tax Revenues Through FY17]:[Indirect and Induced Tax Revenues FY18 and After]])</f>
        <v>159374.39739999999</v>
      </c>
      <c r="DK281" s="17">
        <v>49755.4444</v>
      </c>
      <c r="DL281" s="17">
        <v>199239.0289</v>
      </c>
      <c r="DM281" s="17">
        <v>189493.18599999999</v>
      </c>
      <c r="DN281" s="17">
        <f>SUM(Table2[[#This Row],[TOTAL Tax Revenues Before Assistance Through FY17]:[TOTAL Tax Revenues Before Assistance FY18 and After]])</f>
        <v>388732.21490000002</v>
      </c>
      <c r="DO281" s="17">
        <v>49745.232000000004</v>
      </c>
      <c r="DP281" s="17">
        <v>198390.9535</v>
      </c>
      <c r="DQ281" s="17">
        <v>176341.26139999999</v>
      </c>
      <c r="DR281" s="20">
        <f>SUM(Table2[[#This Row],[TOTAL Tax Revenues Net of Assistance Recapture and Penalty Through FY17]:[TOTAL Tax Revenues Net of Assistance Recapture and Penalty FY18 and After]])</f>
        <v>374732.21490000002</v>
      </c>
      <c r="DS281" s="20">
        <v>0</v>
      </c>
      <c r="DT281" s="20">
        <v>0</v>
      </c>
      <c r="DU281" s="20">
        <v>0</v>
      </c>
      <c r="DV281" s="20">
        <v>0</v>
      </c>
      <c r="DW281" s="15">
        <v>0</v>
      </c>
      <c r="DX281" s="15">
        <v>0</v>
      </c>
      <c r="DY281" s="15">
        <v>0</v>
      </c>
      <c r="DZ281" s="15">
        <v>1671</v>
      </c>
      <c r="EA281" s="15">
        <v>0</v>
      </c>
      <c r="EB281" s="15">
        <v>0</v>
      </c>
      <c r="EC281" s="15">
        <v>0</v>
      </c>
      <c r="ED281" s="15">
        <v>1671</v>
      </c>
      <c r="EE281" s="15">
        <v>0</v>
      </c>
      <c r="EF281" s="15">
        <v>0</v>
      </c>
      <c r="EG281" s="15">
        <v>0</v>
      </c>
      <c r="EH281" s="15">
        <v>100</v>
      </c>
      <c r="EI281" s="15">
        <f>SUM(Table2[[#This Row],[Total Industrial Employees FY17]:[Total Other Employees FY17]])</f>
        <v>1671</v>
      </c>
      <c r="EJ281" s="15">
        <f>SUM(Table2[[#This Row],[Number of Industrial Employees Earning More than Living Wage FY17]:[Number of Other Employees Earning More than Living Wage FY17]])</f>
        <v>1671</v>
      </c>
      <c r="EK281" s="15">
        <v>100</v>
      </c>
    </row>
    <row r="282" spans="1:141" x14ac:dyDescent="0.2">
      <c r="A282" s="6">
        <v>92914</v>
      </c>
      <c r="B282" s="6" t="s">
        <v>278</v>
      </c>
      <c r="C282" s="7" t="s">
        <v>279</v>
      </c>
      <c r="D282" s="7" t="s">
        <v>9</v>
      </c>
      <c r="E282" s="33">
        <v>38</v>
      </c>
      <c r="F282" s="8" t="s">
        <v>2081</v>
      </c>
      <c r="G282" s="41" t="s">
        <v>2082</v>
      </c>
      <c r="H282" s="35">
        <v>204822</v>
      </c>
      <c r="I282" s="35">
        <v>134407</v>
      </c>
      <c r="J282" s="39" t="s">
        <v>3180</v>
      </c>
      <c r="K282" s="11" t="s">
        <v>2453</v>
      </c>
      <c r="L282" s="13" t="s">
        <v>2664</v>
      </c>
      <c r="M282" s="13" t="s">
        <v>2611</v>
      </c>
      <c r="N282" s="23">
        <v>2400000</v>
      </c>
      <c r="O282" s="6" t="s">
        <v>2527</v>
      </c>
      <c r="P282" s="15">
        <v>15</v>
      </c>
      <c r="Q282" s="15">
        <v>0</v>
      </c>
      <c r="R282" s="15">
        <v>111</v>
      </c>
      <c r="S282" s="15">
        <v>0</v>
      </c>
      <c r="T282" s="15">
        <v>0</v>
      </c>
      <c r="U282" s="15">
        <v>126</v>
      </c>
      <c r="V282" s="15">
        <v>118</v>
      </c>
      <c r="W282" s="15">
        <v>0</v>
      </c>
      <c r="X282" s="15">
        <v>0</v>
      </c>
      <c r="Y282" s="15">
        <v>122</v>
      </c>
      <c r="Z282" s="15">
        <v>15</v>
      </c>
      <c r="AA282" s="15">
        <v>98</v>
      </c>
      <c r="AB282" s="15">
        <v>0</v>
      </c>
      <c r="AC282" s="15">
        <v>0</v>
      </c>
      <c r="AD282" s="15">
        <v>0</v>
      </c>
      <c r="AE282" s="15">
        <v>0</v>
      </c>
      <c r="AF282" s="15">
        <v>98</v>
      </c>
      <c r="AG282" s="15" t="s">
        <v>1860</v>
      </c>
      <c r="AH282" s="15" t="s">
        <v>1861</v>
      </c>
      <c r="AI282" s="17">
        <v>105.79040000000001</v>
      </c>
      <c r="AJ282" s="17">
        <v>1068.2237</v>
      </c>
      <c r="AK282" s="17">
        <v>402.90499999999997</v>
      </c>
      <c r="AL282" s="17">
        <f>SUM(Table2[[#This Row],[Company Direct Land Through FY17]:[Company Direct Land FY18 and After]])</f>
        <v>1471.1287</v>
      </c>
      <c r="AM282" s="17">
        <v>668.65340000000003</v>
      </c>
      <c r="AN282" s="17">
        <v>1898.9918</v>
      </c>
      <c r="AO282" s="17">
        <v>2546.5801000000001</v>
      </c>
      <c r="AP282" s="18">
        <f>SUM(Table2[[#This Row],[Company Direct Building Through FY17]:[Company Direct Building FY18 and After]])</f>
        <v>4445.5718999999999</v>
      </c>
      <c r="AQ282" s="17">
        <v>0</v>
      </c>
      <c r="AR282" s="17">
        <v>0</v>
      </c>
      <c r="AS282" s="17">
        <v>0</v>
      </c>
      <c r="AT282" s="18">
        <f>SUM(Table2[[#This Row],[Mortgage Recording Tax Through FY17]:[Mortgage Recording Tax FY18 and After]])</f>
        <v>0</v>
      </c>
      <c r="AU282" s="17">
        <v>482.52530000000002</v>
      </c>
      <c r="AV282" s="17">
        <v>1271.0790999999999</v>
      </c>
      <c r="AW282" s="17">
        <v>1837.7074</v>
      </c>
      <c r="AX282" s="18">
        <f>SUM(Table2[[#This Row],[Pilot Savings Through FY17]:[Pilot Savings FY18 and After]])</f>
        <v>3108.7865000000002</v>
      </c>
      <c r="AY282" s="17">
        <v>0</v>
      </c>
      <c r="AZ282" s="17">
        <v>0</v>
      </c>
      <c r="BA282" s="17">
        <v>0</v>
      </c>
      <c r="BB282" s="18">
        <f>SUM(Table2[[#This Row],[Mortgage Recording Tax Exemption Through FY17]:[Mortgage Recording Tax Exemption FY18 and After]])</f>
        <v>0</v>
      </c>
      <c r="BC282" s="17">
        <v>224.9228</v>
      </c>
      <c r="BD282" s="17">
        <v>1666.3520000000001</v>
      </c>
      <c r="BE282" s="17">
        <v>856.62289999999996</v>
      </c>
      <c r="BF282" s="18">
        <f>SUM(Table2[[#This Row],[Indirect and Induced Land Through FY17]:[Indirect and Induced Land FY18 and After]])</f>
        <v>2522.9749000000002</v>
      </c>
      <c r="BG282" s="17">
        <v>417.71379999999999</v>
      </c>
      <c r="BH282" s="17">
        <v>3094.6532999999999</v>
      </c>
      <c r="BI282" s="17">
        <v>1590.8711000000001</v>
      </c>
      <c r="BJ282" s="18">
        <f>SUM(Table2[[#This Row],[Indirect and Induced Building Through FY17]:[Indirect and Induced Building FY18 and After]])</f>
        <v>4685.5244000000002</v>
      </c>
      <c r="BK282" s="17">
        <v>934.55510000000004</v>
      </c>
      <c r="BL282" s="17">
        <v>6457.1417000000001</v>
      </c>
      <c r="BM282" s="17">
        <v>3559.2716999999998</v>
      </c>
      <c r="BN282" s="18">
        <f>SUM(Table2[[#This Row],[TOTAL Real Property Related Taxes Through FY17]:[TOTAL Real Property Related Taxes FY18 and After]])</f>
        <v>10016.413399999999</v>
      </c>
      <c r="BO282" s="17">
        <v>1385.6367</v>
      </c>
      <c r="BP282" s="17">
        <v>11725.5327</v>
      </c>
      <c r="BQ282" s="17">
        <v>5277.2253000000001</v>
      </c>
      <c r="BR282" s="18">
        <f>SUM(Table2[[#This Row],[Company Direct Through FY17]:[Company Direct FY18 and After]])</f>
        <v>17002.758000000002</v>
      </c>
      <c r="BS282" s="17">
        <v>0</v>
      </c>
      <c r="BT282" s="17">
        <v>8.4763000000000002</v>
      </c>
      <c r="BU282" s="17">
        <v>0</v>
      </c>
      <c r="BV282" s="18">
        <f>SUM(Table2[[#This Row],[Sales Tax Exemption Through FY17]:[Sales Tax Exemption FY18 and After]])</f>
        <v>8.4763000000000002</v>
      </c>
      <c r="BW282" s="17">
        <v>0</v>
      </c>
      <c r="BX282" s="17">
        <v>0</v>
      </c>
      <c r="BY282" s="17">
        <v>0</v>
      </c>
      <c r="BZ282" s="17">
        <f>SUM(Table2[[#This Row],[Energy Tax Savings Through FY17]:[Energy Tax Savings FY18 and After]])</f>
        <v>0</v>
      </c>
      <c r="CA282" s="17">
        <v>0</v>
      </c>
      <c r="CB282" s="17">
        <v>0</v>
      </c>
      <c r="CC282" s="17">
        <v>0</v>
      </c>
      <c r="CD282" s="18">
        <f>SUM(Table2[[#This Row],[Tax Exempt Bond Savings Through FY17]:[Tax Exempt Bond Savings FY18 and After]])</f>
        <v>0</v>
      </c>
      <c r="CE282" s="17">
        <v>769.93979999999999</v>
      </c>
      <c r="CF282" s="17">
        <v>6543.8733000000002</v>
      </c>
      <c r="CG282" s="17">
        <v>2932.3310999999999</v>
      </c>
      <c r="CH282" s="18">
        <f>SUM(Table2[[#This Row],[Indirect and Induced Through FY17]:[Indirect and Induced FY18 and After]])</f>
        <v>9476.2044000000005</v>
      </c>
      <c r="CI282" s="17">
        <v>2155.5765000000001</v>
      </c>
      <c r="CJ282" s="17">
        <v>18260.929700000001</v>
      </c>
      <c r="CK282" s="17">
        <v>8209.5563999999995</v>
      </c>
      <c r="CL282" s="18">
        <f>SUM(Table2[[#This Row],[TOTAL Income Consumption Use Taxes Through FY17]:[TOTAL Income Consumption Use Taxes FY18 and After]])</f>
        <v>26470.486100000002</v>
      </c>
      <c r="CM282" s="17">
        <v>482.52530000000002</v>
      </c>
      <c r="CN282" s="17">
        <v>1279.5554</v>
      </c>
      <c r="CO282" s="17">
        <v>1837.7074</v>
      </c>
      <c r="CP282" s="18">
        <f>SUM(Table2[[#This Row],[Assistance Provided Through FY17]:[Assistance Provided FY18 and After]])</f>
        <v>3117.2628</v>
      </c>
      <c r="CQ282" s="17">
        <v>0</v>
      </c>
      <c r="CR282" s="17">
        <v>0</v>
      </c>
      <c r="CS282" s="17">
        <v>0</v>
      </c>
      <c r="CT282" s="18">
        <f>SUM(Table2[[#This Row],[Recapture Cancellation Reduction Amount Through FY17]:[Recapture Cancellation Reduction Amount FY18 and After]])</f>
        <v>0</v>
      </c>
      <c r="CU282" s="17">
        <v>0</v>
      </c>
      <c r="CV282" s="17">
        <v>0</v>
      </c>
      <c r="CW282" s="17">
        <v>0</v>
      </c>
      <c r="CX282" s="18">
        <f>SUM(Table2[[#This Row],[Penalty Paid Through FY17]:[Penalty Paid FY18 and After]])</f>
        <v>0</v>
      </c>
      <c r="CY282" s="17">
        <v>482.52530000000002</v>
      </c>
      <c r="CZ282" s="17">
        <v>1279.5554</v>
      </c>
      <c r="DA282" s="17">
        <v>1837.7074</v>
      </c>
      <c r="DB282" s="18">
        <f>SUM(Table2[[#This Row],[TOTAL Assistance Net of Recapture Penalties Through FY17]:[TOTAL Assistance Net of Recapture Penalties FY18 and After]])</f>
        <v>3117.2628</v>
      </c>
      <c r="DC282" s="17">
        <v>2160.0805</v>
      </c>
      <c r="DD282" s="17">
        <v>14692.7482</v>
      </c>
      <c r="DE282" s="17">
        <v>8226.7103999999999</v>
      </c>
      <c r="DF282" s="18">
        <f>SUM(Table2[[#This Row],[Company Direct Tax Revenue Before Assistance Through FY17]:[Company Direct Tax Revenue Before Assistance FY18 and After]])</f>
        <v>22919.458599999998</v>
      </c>
      <c r="DG282" s="17">
        <v>1412.5763999999999</v>
      </c>
      <c r="DH282" s="17">
        <v>11304.8786</v>
      </c>
      <c r="DI282" s="17">
        <v>5379.8251</v>
      </c>
      <c r="DJ282" s="18">
        <f>SUM(Table2[[#This Row],[Indirect and Induced Tax Revenues Through FY17]:[Indirect and Induced Tax Revenues FY18 and After]])</f>
        <v>16684.703699999998</v>
      </c>
      <c r="DK282" s="17">
        <v>3572.6569</v>
      </c>
      <c r="DL282" s="17">
        <v>25997.626799999998</v>
      </c>
      <c r="DM282" s="17">
        <v>13606.5355</v>
      </c>
      <c r="DN282" s="17">
        <f>SUM(Table2[[#This Row],[TOTAL Tax Revenues Before Assistance Through FY17]:[TOTAL Tax Revenues Before Assistance FY18 and After]])</f>
        <v>39604.162299999996</v>
      </c>
      <c r="DO282" s="17">
        <v>3090.1316000000002</v>
      </c>
      <c r="DP282" s="17">
        <v>24718.071400000001</v>
      </c>
      <c r="DQ282" s="17">
        <v>11768.828100000001</v>
      </c>
      <c r="DR282" s="20">
        <f>SUM(Table2[[#This Row],[TOTAL Tax Revenues Net of Assistance Recapture and Penalty Through FY17]:[TOTAL Tax Revenues Net of Assistance Recapture and Penalty FY18 and After]])</f>
        <v>36486.8995</v>
      </c>
      <c r="DS282" s="20">
        <v>0</v>
      </c>
      <c r="DT282" s="20">
        <v>0</v>
      </c>
      <c r="DU282" s="20">
        <v>385</v>
      </c>
      <c r="DV282" s="20">
        <v>0</v>
      </c>
      <c r="DW282" s="15">
        <v>0</v>
      </c>
      <c r="DX282" s="15">
        <v>0</v>
      </c>
      <c r="DY282" s="15">
        <v>0</v>
      </c>
      <c r="DZ282" s="15">
        <v>126</v>
      </c>
      <c r="EA282" s="15">
        <v>0</v>
      </c>
      <c r="EB282" s="15">
        <v>0</v>
      </c>
      <c r="EC282" s="15">
        <v>0</v>
      </c>
      <c r="ED282" s="15">
        <v>126</v>
      </c>
      <c r="EE282" s="15">
        <v>0</v>
      </c>
      <c r="EF282" s="15">
        <v>0</v>
      </c>
      <c r="EG282" s="15">
        <v>0</v>
      </c>
      <c r="EH282" s="15">
        <v>100</v>
      </c>
      <c r="EI282" s="15">
        <f>SUM(Table2[[#This Row],[Total Industrial Employees FY17]:[Total Other Employees FY17]])</f>
        <v>126</v>
      </c>
      <c r="EJ282" s="15">
        <f>SUM(Table2[[#This Row],[Number of Industrial Employees Earning More than Living Wage FY17]:[Number of Other Employees Earning More than Living Wage FY17]])</f>
        <v>126</v>
      </c>
      <c r="EK282" s="15">
        <v>100</v>
      </c>
    </row>
    <row r="283" spans="1:141" x14ac:dyDescent="0.2">
      <c r="A283" s="24">
        <v>93451</v>
      </c>
      <c r="B283" s="24" t="s">
        <v>570</v>
      </c>
      <c r="C283" s="25" t="s">
        <v>571</v>
      </c>
      <c r="D283" s="25" t="s">
        <v>6</v>
      </c>
      <c r="E283" s="34">
        <v>17</v>
      </c>
      <c r="F283" s="26" t="s">
        <v>2242</v>
      </c>
      <c r="G283" s="42" t="s">
        <v>2243</v>
      </c>
      <c r="H283" s="36">
        <v>522720</v>
      </c>
      <c r="I283" s="36">
        <v>199962</v>
      </c>
      <c r="J283" s="39" t="s">
        <v>3180</v>
      </c>
      <c r="K283" s="11" t="s">
        <v>2453</v>
      </c>
      <c r="L283" s="27" t="s">
        <v>2859</v>
      </c>
      <c r="M283" s="27" t="s">
        <v>2835</v>
      </c>
      <c r="N283" s="28">
        <v>50000000</v>
      </c>
      <c r="O283" s="24" t="s">
        <v>2458</v>
      </c>
      <c r="P283" s="15">
        <v>12</v>
      </c>
      <c r="Q283" s="15">
        <v>0</v>
      </c>
      <c r="R283" s="15">
        <v>212</v>
      </c>
      <c r="S283" s="15">
        <v>0</v>
      </c>
      <c r="T283" s="15">
        <v>0</v>
      </c>
      <c r="U283" s="15">
        <v>224</v>
      </c>
      <c r="V283" s="15">
        <v>218</v>
      </c>
      <c r="W283" s="15">
        <v>0</v>
      </c>
      <c r="X283" s="15">
        <v>0</v>
      </c>
      <c r="Y283" s="15">
        <v>0</v>
      </c>
      <c r="Z283" s="15">
        <v>45</v>
      </c>
      <c r="AA283" s="15">
        <v>93</v>
      </c>
      <c r="AB283" s="15">
        <v>0</v>
      </c>
      <c r="AC283" s="15">
        <v>0</v>
      </c>
      <c r="AD283" s="15">
        <v>0</v>
      </c>
      <c r="AE283" s="15">
        <v>0</v>
      </c>
      <c r="AF283" s="15">
        <v>93</v>
      </c>
      <c r="AG283" s="15" t="s">
        <v>1860</v>
      </c>
      <c r="AH283" s="15" t="s">
        <v>1861</v>
      </c>
      <c r="AI283" s="29">
        <v>223.1568</v>
      </c>
      <c r="AJ283" s="29">
        <v>2833.904</v>
      </c>
      <c r="AK283" s="29">
        <v>2290.7339999999999</v>
      </c>
      <c r="AL283" s="17">
        <f>SUM(Table2[[#This Row],[Company Direct Land Through FY17]:[Company Direct Land FY18 and After]])</f>
        <v>5124.6379999999999</v>
      </c>
      <c r="AM283" s="29">
        <v>709.42439999999999</v>
      </c>
      <c r="AN283" s="29">
        <v>2555.3189000000002</v>
      </c>
      <c r="AO283" s="29">
        <v>7282.3347999999996</v>
      </c>
      <c r="AP283" s="18">
        <f>SUM(Table2[[#This Row],[Company Direct Building Through FY17]:[Company Direct Building FY18 and After]])</f>
        <v>9837.6536999999989</v>
      </c>
      <c r="AQ283" s="29">
        <v>0</v>
      </c>
      <c r="AR283" s="29">
        <v>446.6</v>
      </c>
      <c r="AS283" s="29">
        <v>0</v>
      </c>
      <c r="AT283" s="18">
        <f>SUM(Table2[[#This Row],[Mortgage Recording Tax Through FY17]:[Mortgage Recording Tax FY18 and After]])</f>
        <v>446.6</v>
      </c>
      <c r="AU283" s="29">
        <v>880.49490000000003</v>
      </c>
      <c r="AV283" s="29">
        <v>2785.5873000000001</v>
      </c>
      <c r="AW283" s="29">
        <v>9038.3950999999997</v>
      </c>
      <c r="AX283" s="18">
        <f>SUM(Table2[[#This Row],[Pilot Savings Through FY17]:[Pilot Savings FY18 and After]])</f>
        <v>11823.982400000001</v>
      </c>
      <c r="AY283" s="29">
        <v>0</v>
      </c>
      <c r="AZ283" s="29">
        <v>446.6</v>
      </c>
      <c r="BA283" s="29">
        <v>0</v>
      </c>
      <c r="BB283" s="18">
        <f>SUM(Table2[[#This Row],[Mortgage Recording Tax Exemption Through FY17]:[Mortgage Recording Tax Exemption FY18 and After]])</f>
        <v>446.6</v>
      </c>
      <c r="BC283" s="29">
        <v>415.53449999999998</v>
      </c>
      <c r="BD283" s="29">
        <v>2021.6972000000001</v>
      </c>
      <c r="BE283" s="29">
        <v>4265.5159999999996</v>
      </c>
      <c r="BF283" s="18">
        <f>SUM(Table2[[#This Row],[Indirect and Induced Land Through FY17]:[Indirect and Induced Land FY18 and After]])</f>
        <v>6287.2132000000001</v>
      </c>
      <c r="BG283" s="29">
        <v>771.70699999999999</v>
      </c>
      <c r="BH283" s="29">
        <v>3754.5805999999998</v>
      </c>
      <c r="BI283" s="29">
        <v>7921.6732000000002</v>
      </c>
      <c r="BJ283" s="18">
        <f>SUM(Table2[[#This Row],[Indirect and Induced Building Through FY17]:[Indirect and Induced Building FY18 and After]])</f>
        <v>11676.2538</v>
      </c>
      <c r="BK283" s="29">
        <v>1239.3278</v>
      </c>
      <c r="BL283" s="29">
        <v>8379.9133999999995</v>
      </c>
      <c r="BM283" s="29">
        <v>12721.8629</v>
      </c>
      <c r="BN283" s="18">
        <f>SUM(Table2[[#This Row],[TOTAL Real Property Related Taxes Through FY17]:[TOTAL Real Property Related Taxes FY18 and After]])</f>
        <v>21101.776299999998</v>
      </c>
      <c r="BO283" s="29">
        <v>2360.0934000000002</v>
      </c>
      <c r="BP283" s="29">
        <v>11706.691999999999</v>
      </c>
      <c r="BQ283" s="29">
        <v>24226.668799999999</v>
      </c>
      <c r="BR283" s="18">
        <f>SUM(Table2[[#This Row],[Company Direct Through FY17]:[Company Direct FY18 and After]])</f>
        <v>35933.360799999995</v>
      </c>
      <c r="BS283" s="29">
        <v>0</v>
      </c>
      <c r="BT283" s="29">
        <v>160.12530000000001</v>
      </c>
      <c r="BU283" s="29">
        <v>0</v>
      </c>
      <c r="BV283" s="18">
        <f>SUM(Table2[[#This Row],[Sales Tax Exemption Through FY17]:[Sales Tax Exemption FY18 and After]])</f>
        <v>160.12530000000001</v>
      </c>
      <c r="BW283" s="29">
        <v>0</v>
      </c>
      <c r="BX283" s="29">
        <v>0</v>
      </c>
      <c r="BY283" s="29">
        <v>0</v>
      </c>
      <c r="BZ283" s="17">
        <f>SUM(Table2[[#This Row],[Energy Tax Savings Through FY17]:[Energy Tax Savings FY18 and After]])</f>
        <v>0</v>
      </c>
      <c r="CA283" s="29">
        <v>0</v>
      </c>
      <c r="CB283" s="29">
        <v>0</v>
      </c>
      <c r="CC283" s="29">
        <v>0</v>
      </c>
      <c r="CD283" s="18">
        <f>SUM(Table2[[#This Row],[Tax Exempt Bond Savings Through FY17]:[Tax Exempt Bond Savings FY18 and After]])</f>
        <v>0</v>
      </c>
      <c r="CE283" s="29">
        <v>1311.4016999999999</v>
      </c>
      <c r="CF283" s="29">
        <v>6500.2866999999997</v>
      </c>
      <c r="CG283" s="29">
        <v>13461.7104</v>
      </c>
      <c r="CH283" s="18">
        <f>SUM(Table2[[#This Row],[Indirect and Induced Through FY17]:[Indirect and Induced FY18 and After]])</f>
        <v>19961.997100000001</v>
      </c>
      <c r="CI283" s="29">
        <v>3671.4951000000001</v>
      </c>
      <c r="CJ283" s="29">
        <v>18046.8534</v>
      </c>
      <c r="CK283" s="29">
        <v>37688.379200000003</v>
      </c>
      <c r="CL283" s="18">
        <f>SUM(Table2[[#This Row],[TOTAL Income Consumption Use Taxes Through FY17]:[TOTAL Income Consumption Use Taxes FY18 and After]])</f>
        <v>55735.232600000003</v>
      </c>
      <c r="CM283" s="17">
        <v>880.49490000000003</v>
      </c>
      <c r="CN283" s="17">
        <v>3392.3126000000002</v>
      </c>
      <c r="CO283" s="29">
        <v>9038.3950999999997</v>
      </c>
      <c r="CP283" s="18">
        <f>SUM(Table2[[#This Row],[Assistance Provided Through FY17]:[Assistance Provided FY18 and After]])</f>
        <v>12430.707699999999</v>
      </c>
      <c r="CQ283" s="29">
        <v>0</v>
      </c>
      <c r="CR283" s="29">
        <v>0</v>
      </c>
      <c r="CS283" s="29">
        <v>0</v>
      </c>
      <c r="CT283" s="18">
        <f>SUM(Table2[[#This Row],[Recapture Cancellation Reduction Amount Through FY17]:[Recapture Cancellation Reduction Amount FY18 and After]])</f>
        <v>0</v>
      </c>
      <c r="CU283" s="17">
        <v>0</v>
      </c>
      <c r="CV283" s="17">
        <v>0</v>
      </c>
      <c r="CW283" s="29">
        <v>0</v>
      </c>
      <c r="CX283" s="18">
        <f>SUM(Table2[[#This Row],[Penalty Paid Through FY17]:[Penalty Paid FY18 and After]])</f>
        <v>0</v>
      </c>
      <c r="CY283" s="29">
        <v>880.49490000000003</v>
      </c>
      <c r="CZ283" s="29">
        <v>3392.3126000000002</v>
      </c>
      <c r="DA283" s="29">
        <v>9038.3950999999997</v>
      </c>
      <c r="DB283" s="18">
        <f>SUM(Table2[[#This Row],[TOTAL Assistance Net of Recapture Penalties Through FY17]:[TOTAL Assistance Net of Recapture Penalties FY18 and After]])</f>
        <v>12430.707699999999</v>
      </c>
      <c r="DC283" s="29">
        <v>3292.6745999999998</v>
      </c>
      <c r="DD283" s="29">
        <v>17542.514899999998</v>
      </c>
      <c r="DE283" s="29">
        <v>33799.7376</v>
      </c>
      <c r="DF283" s="18">
        <f>SUM(Table2[[#This Row],[Company Direct Tax Revenue Before Assistance Through FY17]:[Company Direct Tax Revenue Before Assistance FY18 and After]])</f>
        <v>51342.252500000002</v>
      </c>
      <c r="DG283" s="29">
        <v>2498.6432</v>
      </c>
      <c r="DH283" s="29">
        <v>12276.5645</v>
      </c>
      <c r="DI283" s="29">
        <v>25648.899600000001</v>
      </c>
      <c r="DJ283" s="18">
        <f>SUM(Table2[[#This Row],[Indirect and Induced Tax Revenues Through FY17]:[Indirect and Induced Tax Revenues FY18 and After]])</f>
        <v>37925.464099999997</v>
      </c>
      <c r="DK283" s="29">
        <v>5791.3177999999998</v>
      </c>
      <c r="DL283" s="29">
        <v>29819.079399999999</v>
      </c>
      <c r="DM283" s="29">
        <v>59448.637199999997</v>
      </c>
      <c r="DN283" s="17">
        <f>SUM(Table2[[#This Row],[TOTAL Tax Revenues Before Assistance Through FY17]:[TOTAL Tax Revenues Before Assistance FY18 and After]])</f>
        <v>89267.7166</v>
      </c>
      <c r="DO283" s="29">
        <v>4910.8229000000001</v>
      </c>
      <c r="DP283" s="29">
        <v>26426.766800000001</v>
      </c>
      <c r="DQ283" s="29">
        <v>50410.242100000003</v>
      </c>
      <c r="DR283" s="20">
        <f>SUM(Table2[[#This Row],[TOTAL Tax Revenues Net of Assistance Recapture and Penalty Through FY17]:[TOTAL Tax Revenues Net of Assistance Recapture and Penalty FY18 and After]])</f>
        <v>76837.008900000001</v>
      </c>
      <c r="DS283" s="30">
        <v>0</v>
      </c>
      <c r="DT283" s="30">
        <v>0</v>
      </c>
      <c r="DU283" s="30">
        <v>385</v>
      </c>
      <c r="DV283" s="30">
        <v>0</v>
      </c>
      <c r="DW283" s="15">
        <v>0</v>
      </c>
      <c r="DX283" s="15">
        <v>0</v>
      </c>
      <c r="DY283" s="15">
        <v>0</v>
      </c>
      <c r="DZ283" s="15">
        <v>224</v>
      </c>
      <c r="EA283" s="15">
        <v>0</v>
      </c>
      <c r="EB283" s="15">
        <v>0</v>
      </c>
      <c r="EC283" s="15">
        <v>0</v>
      </c>
      <c r="ED283" s="15">
        <v>224</v>
      </c>
      <c r="EE283" s="15">
        <v>0</v>
      </c>
      <c r="EF283" s="15">
        <v>0</v>
      </c>
      <c r="EG283" s="15">
        <v>0</v>
      </c>
      <c r="EH283" s="15">
        <v>100</v>
      </c>
      <c r="EI283" s="15">
        <f>SUM(Table2[[#This Row],[Total Industrial Employees FY17]:[Total Other Employees FY17]])</f>
        <v>224</v>
      </c>
      <c r="EJ283" s="15">
        <f>SUM(Table2[[#This Row],[Number of Industrial Employees Earning More than Living Wage FY17]:[Number of Other Employees Earning More than Living Wage FY17]])</f>
        <v>224</v>
      </c>
      <c r="EK283" s="15">
        <v>100</v>
      </c>
    </row>
    <row r="284" spans="1:141" x14ac:dyDescent="0.2">
      <c r="A284" s="6">
        <v>93859</v>
      </c>
      <c r="B284" s="6" t="s">
        <v>642</v>
      </c>
      <c r="C284" s="7" t="s">
        <v>643</v>
      </c>
      <c r="D284" s="7" t="s">
        <v>12</v>
      </c>
      <c r="E284" s="33">
        <v>30</v>
      </c>
      <c r="F284" s="8" t="s">
        <v>2263</v>
      </c>
      <c r="G284" s="41" t="s">
        <v>2005</v>
      </c>
      <c r="H284" s="35">
        <v>324962</v>
      </c>
      <c r="I284" s="35">
        <v>75454</v>
      </c>
      <c r="J284" s="39" t="s">
        <v>3180</v>
      </c>
      <c r="K284" s="11" t="s">
        <v>2453</v>
      </c>
      <c r="L284" s="13" t="s">
        <v>2884</v>
      </c>
      <c r="M284" s="13" t="s">
        <v>2871</v>
      </c>
      <c r="N284" s="23">
        <v>30100000</v>
      </c>
      <c r="O284" s="6" t="s">
        <v>2458</v>
      </c>
      <c r="P284" s="15">
        <v>30</v>
      </c>
      <c r="Q284" s="15">
        <v>0</v>
      </c>
      <c r="R284" s="15">
        <v>130</v>
      </c>
      <c r="S284" s="15">
        <v>0</v>
      </c>
      <c r="T284" s="15">
        <v>0</v>
      </c>
      <c r="U284" s="15">
        <v>160</v>
      </c>
      <c r="V284" s="15">
        <v>145</v>
      </c>
      <c r="W284" s="15">
        <v>0</v>
      </c>
      <c r="X284" s="15">
        <v>0</v>
      </c>
      <c r="Y284" s="15">
        <v>121</v>
      </c>
      <c r="Z284" s="15">
        <v>15</v>
      </c>
      <c r="AA284" s="15">
        <v>94</v>
      </c>
      <c r="AB284" s="15">
        <v>0</v>
      </c>
      <c r="AC284" s="15">
        <v>0</v>
      </c>
      <c r="AD284" s="15">
        <v>0</v>
      </c>
      <c r="AE284" s="15">
        <v>0</v>
      </c>
      <c r="AF284" s="15">
        <v>94</v>
      </c>
      <c r="AG284" s="15" t="s">
        <v>1860</v>
      </c>
      <c r="AH284" s="15" t="s">
        <v>1861</v>
      </c>
      <c r="AI284" s="17">
        <v>299.02589999999998</v>
      </c>
      <c r="AJ284" s="17">
        <v>1445.5507</v>
      </c>
      <c r="AK284" s="17">
        <v>3739.3766000000001</v>
      </c>
      <c r="AL284" s="17">
        <f>SUM(Table2[[#This Row],[Company Direct Land Through FY17]:[Company Direct Land FY18 and After]])</f>
        <v>5184.9273000000003</v>
      </c>
      <c r="AM284" s="17">
        <v>356.34030000000001</v>
      </c>
      <c r="AN284" s="17">
        <v>1342.0863999999999</v>
      </c>
      <c r="AO284" s="17">
        <v>4456.1036000000004</v>
      </c>
      <c r="AP284" s="18">
        <f>SUM(Table2[[#This Row],[Company Direct Building Through FY17]:[Company Direct Building FY18 and After]])</f>
        <v>5798.1900000000005</v>
      </c>
      <c r="AQ284" s="17">
        <v>0</v>
      </c>
      <c r="AR284" s="17">
        <v>320.26400000000001</v>
      </c>
      <c r="AS284" s="17">
        <v>0</v>
      </c>
      <c r="AT284" s="18">
        <f>SUM(Table2[[#This Row],[Mortgage Recording Tax Through FY17]:[Mortgage Recording Tax FY18 and After]])</f>
        <v>320.26400000000001</v>
      </c>
      <c r="AU284" s="17">
        <v>666.20960000000002</v>
      </c>
      <c r="AV284" s="17">
        <v>1896.5298</v>
      </c>
      <c r="AW284" s="17">
        <v>8331.0797000000002</v>
      </c>
      <c r="AX284" s="18">
        <f>SUM(Table2[[#This Row],[Pilot Savings Through FY17]:[Pilot Savings FY18 and After]])</f>
        <v>10227.6095</v>
      </c>
      <c r="AY284" s="17">
        <v>0</v>
      </c>
      <c r="AZ284" s="17">
        <v>320.26400000000001</v>
      </c>
      <c r="BA284" s="17">
        <v>0</v>
      </c>
      <c r="BB284" s="18">
        <f>SUM(Table2[[#This Row],[Mortgage Recording Tax Exemption Through FY17]:[Mortgage Recording Tax Exemption FY18 and After]])</f>
        <v>320.26400000000001</v>
      </c>
      <c r="BC284" s="17">
        <v>276.387</v>
      </c>
      <c r="BD284" s="17">
        <v>1132.4387999999999</v>
      </c>
      <c r="BE284" s="17">
        <v>3456.2716</v>
      </c>
      <c r="BF284" s="18">
        <f>SUM(Table2[[#This Row],[Indirect and Induced Land Through FY17]:[Indirect and Induced Land FY18 and After]])</f>
        <v>4588.7103999999999</v>
      </c>
      <c r="BG284" s="17">
        <v>513.29010000000005</v>
      </c>
      <c r="BH284" s="17">
        <v>2103.1007</v>
      </c>
      <c r="BI284" s="17">
        <v>6418.7929999999997</v>
      </c>
      <c r="BJ284" s="18">
        <f>SUM(Table2[[#This Row],[Indirect and Induced Building Through FY17]:[Indirect and Induced Building FY18 and After]])</f>
        <v>8521.8937000000005</v>
      </c>
      <c r="BK284" s="17">
        <v>778.83370000000002</v>
      </c>
      <c r="BL284" s="17">
        <v>4126.6468000000004</v>
      </c>
      <c r="BM284" s="17">
        <v>9739.4650999999994</v>
      </c>
      <c r="BN284" s="18">
        <f>SUM(Table2[[#This Row],[TOTAL Real Property Related Taxes Through FY17]:[TOTAL Real Property Related Taxes FY18 and After]])</f>
        <v>13866.1119</v>
      </c>
      <c r="BO284" s="17">
        <v>1564.0084999999999</v>
      </c>
      <c r="BP284" s="17">
        <v>6434.0619999999999</v>
      </c>
      <c r="BQ284" s="17">
        <v>19558.228999999999</v>
      </c>
      <c r="BR284" s="18">
        <f>SUM(Table2[[#This Row],[Company Direct Through FY17]:[Company Direct FY18 and After]])</f>
        <v>25992.290999999997</v>
      </c>
      <c r="BS284" s="17">
        <v>0</v>
      </c>
      <c r="BT284" s="17">
        <v>33.712899999999998</v>
      </c>
      <c r="BU284" s="17">
        <v>0</v>
      </c>
      <c r="BV284" s="18">
        <f>SUM(Table2[[#This Row],[Sales Tax Exemption Through FY17]:[Sales Tax Exemption FY18 and After]])</f>
        <v>33.712899999999998</v>
      </c>
      <c r="BW284" s="17">
        <v>0</v>
      </c>
      <c r="BX284" s="17">
        <v>0</v>
      </c>
      <c r="BY284" s="17">
        <v>0</v>
      </c>
      <c r="BZ284" s="17">
        <f>SUM(Table2[[#This Row],[Energy Tax Savings Through FY17]:[Energy Tax Savings FY18 and After]])</f>
        <v>0</v>
      </c>
      <c r="CA284" s="17">
        <v>0</v>
      </c>
      <c r="CB284" s="17">
        <v>0</v>
      </c>
      <c r="CC284" s="17">
        <v>0</v>
      </c>
      <c r="CD284" s="18">
        <f>SUM(Table2[[#This Row],[Tax Exempt Bond Savings Through FY17]:[Tax Exempt Bond Savings FY18 and After]])</f>
        <v>0</v>
      </c>
      <c r="CE284" s="17">
        <v>869.04970000000003</v>
      </c>
      <c r="CF284" s="17">
        <v>3602.2701000000002</v>
      </c>
      <c r="CG284" s="17">
        <v>10867.634099999999</v>
      </c>
      <c r="CH284" s="18">
        <f>SUM(Table2[[#This Row],[Indirect and Induced Through FY17]:[Indirect and Induced FY18 and After]])</f>
        <v>14469.904199999999</v>
      </c>
      <c r="CI284" s="17">
        <v>2433.0581999999999</v>
      </c>
      <c r="CJ284" s="17">
        <v>10002.619199999999</v>
      </c>
      <c r="CK284" s="17">
        <v>30425.863099999999</v>
      </c>
      <c r="CL284" s="18">
        <f>SUM(Table2[[#This Row],[TOTAL Income Consumption Use Taxes Through FY17]:[TOTAL Income Consumption Use Taxes FY18 and After]])</f>
        <v>40428.482299999996</v>
      </c>
      <c r="CM284" s="17">
        <v>666.20960000000002</v>
      </c>
      <c r="CN284" s="17">
        <v>2250.5066999999999</v>
      </c>
      <c r="CO284" s="17">
        <v>8331.0797000000002</v>
      </c>
      <c r="CP284" s="18">
        <f>SUM(Table2[[#This Row],[Assistance Provided Through FY17]:[Assistance Provided FY18 and After]])</f>
        <v>10581.5864</v>
      </c>
      <c r="CQ284" s="17">
        <v>0</v>
      </c>
      <c r="CR284" s="17">
        <v>0</v>
      </c>
      <c r="CS284" s="17">
        <v>0</v>
      </c>
      <c r="CT284" s="18">
        <f>SUM(Table2[[#This Row],[Recapture Cancellation Reduction Amount Through FY17]:[Recapture Cancellation Reduction Amount FY18 and After]])</f>
        <v>0</v>
      </c>
      <c r="CU284" s="17">
        <v>0</v>
      </c>
      <c r="CV284" s="17">
        <v>0</v>
      </c>
      <c r="CW284" s="17">
        <v>0</v>
      </c>
      <c r="CX284" s="18">
        <f>SUM(Table2[[#This Row],[Penalty Paid Through FY17]:[Penalty Paid FY18 and After]])</f>
        <v>0</v>
      </c>
      <c r="CY284" s="17">
        <v>666.20960000000002</v>
      </c>
      <c r="CZ284" s="17">
        <v>2250.5066999999999</v>
      </c>
      <c r="DA284" s="17">
        <v>8331.0797000000002</v>
      </c>
      <c r="DB284" s="18">
        <f>SUM(Table2[[#This Row],[TOTAL Assistance Net of Recapture Penalties Through FY17]:[TOTAL Assistance Net of Recapture Penalties FY18 and After]])</f>
        <v>10581.5864</v>
      </c>
      <c r="DC284" s="17">
        <v>2219.3746999999998</v>
      </c>
      <c r="DD284" s="17">
        <v>9541.9631000000008</v>
      </c>
      <c r="DE284" s="17">
        <v>27753.709200000001</v>
      </c>
      <c r="DF284" s="18">
        <f>SUM(Table2[[#This Row],[Company Direct Tax Revenue Before Assistance Through FY17]:[Company Direct Tax Revenue Before Assistance FY18 and After]])</f>
        <v>37295.672300000006</v>
      </c>
      <c r="DG284" s="17">
        <v>1658.7267999999999</v>
      </c>
      <c r="DH284" s="17">
        <v>6837.8095999999996</v>
      </c>
      <c r="DI284" s="17">
        <v>20742.698700000001</v>
      </c>
      <c r="DJ284" s="18">
        <f>SUM(Table2[[#This Row],[Indirect and Induced Tax Revenues Through FY17]:[Indirect and Induced Tax Revenues FY18 and After]])</f>
        <v>27580.508300000001</v>
      </c>
      <c r="DK284" s="17">
        <v>3878.1015000000002</v>
      </c>
      <c r="DL284" s="17">
        <v>16379.7727</v>
      </c>
      <c r="DM284" s="17">
        <v>48496.407899999998</v>
      </c>
      <c r="DN284" s="17">
        <f>SUM(Table2[[#This Row],[TOTAL Tax Revenues Before Assistance Through FY17]:[TOTAL Tax Revenues Before Assistance FY18 and After]])</f>
        <v>64876.1806</v>
      </c>
      <c r="DO284" s="17">
        <v>3211.8919000000001</v>
      </c>
      <c r="DP284" s="17">
        <v>14129.266</v>
      </c>
      <c r="DQ284" s="17">
        <v>40165.328200000004</v>
      </c>
      <c r="DR284" s="20">
        <f>SUM(Table2[[#This Row],[TOTAL Tax Revenues Net of Assistance Recapture and Penalty Through FY17]:[TOTAL Tax Revenues Net of Assistance Recapture and Penalty FY18 and After]])</f>
        <v>54294.594200000007</v>
      </c>
      <c r="DS284" s="20">
        <v>0</v>
      </c>
      <c r="DT284" s="20">
        <v>0</v>
      </c>
      <c r="DU284" s="20">
        <v>385</v>
      </c>
      <c r="DV284" s="20">
        <v>0</v>
      </c>
      <c r="DW284" s="15">
        <v>0</v>
      </c>
      <c r="DX284" s="15">
        <v>0</v>
      </c>
      <c r="DY284" s="15">
        <v>0</v>
      </c>
      <c r="DZ284" s="15">
        <v>160</v>
      </c>
      <c r="EA284" s="15">
        <v>0</v>
      </c>
      <c r="EB284" s="15">
        <v>0</v>
      </c>
      <c r="EC284" s="15">
        <v>0</v>
      </c>
      <c r="ED284" s="15">
        <v>160</v>
      </c>
      <c r="EE284" s="15">
        <v>0</v>
      </c>
      <c r="EF284" s="15">
        <v>0</v>
      </c>
      <c r="EG284" s="15">
        <v>0</v>
      </c>
      <c r="EH284" s="15">
        <v>100</v>
      </c>
      <c r="EI284" s="15">
        <f>SUM(Table2[[#This Row],[Total Industrial Employees FY17]:[Total Other Employees FY17]])</f>
        <v>160</v>
      </c>
      <c r="EJ284" s="15">
        <f>SUM(Table2[[#This Row],[Number of Industrial Employees Earning More than Living Wage FY17]:[Number of Other Employees Earning More than Living Wage FY17]])</f>
        <v>160</v>
      </c>
      <c r="EK284" s="15">
        <v>100</v>
      </c>
    </row>
    <row r="285" spans="1:141" x14ac:dyDescent="0.2">
      <c r="A285" s="6">
        <v>92560</v>
      </c>
      <c r="B285" s="6" t="s">
        <v>167</v>
      </c>
      <c r="C285" s="7" t="s">
        <v>168</v>
      </c>
      <c r="D285" s="7" t="s">
        <v>9</v>
      </c>
      <c r="E285" s="33">
        <v>41</v>
      </c>
      <c r="F285" s="8" t="s">
        <v>1973</v>
      </c>
      <c r="G285" s="41" t="s">
        <v>1896</v>
      </c>
      <c r="H285" s="35">
        <v>417441</v>
      </c>
      <c r="I285" s="35">
        <v>217156</v>
      </c>
      <c r="J285" s="39" t="s">
        <v>3194</v>
      </c>
      <c r="K285" s="11" t="s">
        <v>2519</v>
      </c>
      <c r="L285" s="13" t="s">
        <v>2562</v>
      </c>
      <c r="M285" s="13" t="s">
        <v>2496</v>
      </c>
      <c r="N285" s="23">
        <v>15820000</v>
      </c>
      <c r="O285" s="6" t="s">
        <v>2518</v>
      </c>
      <c r="P285" s="15">
        <v>320</v>
      </c>
      <c r="Q285" s="15">
        <v>788</v>
      </c>
      <c r="R285" s="15">
        <v>1759</v>
      </c>
      <c r="S285" s="15">
        <v>5</v>
      </c>
      <c r="T285" s="15">
        <v>0</v>
      </c>
      <c r="U285" s="15">
        <v>2872</v>
      </c>
      <c r="V285" s="15">
        <v>2318</v>
      </c>
      <c r="W285" s="15">
        <v>0</v>
      </c>
      <c r="X285" s="15">
        <v>0</v>
      </c>
      <c r="Y285" s="15">
        <v>1881</v>
      </c>
      <c r="Z285" s="15">
        <v>0</v>
      </c>
      <c r="AA285" s="15">
        <v>49</v>
      </c>
      <c r="AB285" s="15">
        <v>11</v>
      </c>
      <c r="AC285" s="15">
        <v>41</v>
      </c>
      <c r="AD285" s="15">
        <v>14</v>
      </c>
      <c r="AE285" s="15">
        <v>6</v>
      </c>
      <c r="AF285" s="15">
        <v>49</v>
      </c>
      <c r="AG285" s="15" t="s">
        <v>1860</v>
      </c>
      <c r="AH285" s="15" t="s">
        <v>1860</v>
      </c>
      <c r="AI285" s="17">
        <v>0</v>
      </c>
      <c r="AJ285" s="17">
        <v>0</v>
      </c>
      <c r="AK285" s="17">
        <v>0</v>
      </c>
      <c r="AL285" s="17">
        <f>SUM(Table2[[#This Row],[Company Direct Land Through FY17]:[Company Direct Land FY18 and After]])</f>
        <v>0</v>
      </c>
      <c r="AM285" s="17">
        <v>0</v>
      </c>
      <c r="AN285" s="17">
        <v>0</v>
      </c>
      <c r="AO285" s="17">
        <v>0</v>
      </c>
      <c r="AP285" s="18">
        <f>SUM(Table2[[#This Row],[Company Direct Building Through FY17]:[Company Direct Building FY18 and After]])</f>
        <v>0</v>
      </c>
      <c r="AQ285" s="17">
        <v>0</v>
      </c>
      <c r="AR285" s="17">
        <v>277.56189999999998</v>
      </c>
      <c r="AS285" s="17">
        <v>0</v>
      </c>
      <c r="AT285" s="18">
        <f>SUM(Table2[[#This Row],[Mortgage Recording Tax Through FY17]:[Mortgage Recording Tax FY18 and After]])</f>
        <v>277.56189999999998</v>
      </c>
      <c r="AU285" s="17">
        <v>0</v>
      </c>
      <c r="AV285" s="17">
        <v>0</v>
      </c>
      <c r="AW285" s="17">
        <v>0</v>
      </c>
      <c r="AX285" s="18">
        <f>SUM(Table2[[#This Row],[Pilot Savings Through FY17]:[Pilot Savings FY18 and After]])</f>
        <v>0</v>
      </c>
      <c r="AY285" s="17">
        <v>0</v>
      </c>
      <c r="AZ285" s="17">
        <v>277.56189999999998</v>
      </c>
      <c r="BA285" s="17">
        <v>0</v>
      </c>
      <c r="BB285" s="18">
        <f>SUM(Table2[[#This Row],[Mortgage Recording Tax Exemption Through FY17]:[Mortgage Recording Tax Exemption FY18 and After]])</f>
        <v>277.56189999999998</v>
      </c>
      <c r="BC285" s="17">
        <v>1361.5129999999999</v>
      </c>
      <c r="BD285" s="17">
        <v>9369.1214999999993</v>
      </c>
      <c r="BE285" s="17">
        <v>3051.7222999999999</v>
      </c>
      <c r="BF285" s="18">
        <f>SUM(Table2[[#This Row],[Indirect and Induced Land Through FY17]:[Indirect and Induced Land FY18 and After]])</f>
        <v>12420.843799999999</v>
      </c>
      <c r="BG285" s="17">
        <v>2528.5241000000001</v>
      </c>
      <c r="BH285" s="17">
        <v>17399.797500000001</v>
      </c>
      <c r="BI285" s="17">
        <v>5667.4835000000003</v>
      </c>
      <c r="BJ285" s="18">
        <f>SUM(Table2[[#This Row],[Indirect and Induced Building Through FY17]:[Indirect and Induced Building FY18 and After]])</f>
        <v>23067.281000000003</v>
      </c>
      <c r="BK285" s="17">
        <v>3890.0371</v>
      </c>
      <c r="BL285" s="17">
        <v>26768.919000000002</v>
      </c>
      <c r="BM285" s="17">
        <v>8719.2057999999997</v>
      </c>
      <c r="BN285" s="18">
        <f>SUM(Table2[[#This Row],[TOTAL Real Property Related Taxes Through FY17]:[TOTAL Real Property Related Taxes FY18 and After]])</f>
        <v>35488.124800000005</v>
      </c>
      <c r="BO285" s="17">
        <v>4188.8855000000003</v>
      </c>
      <c r="BP285" s="17">
        <v>33788.4833</v>
      </c>
      <c r="BQ285" s="17">
        <v>9389.0503000000008</v>
      </c>
      <c r="BR285" s="18">
        <f>SUM(Table2[[#This Row],[Company Direct Through FY17]:[Company Direct FY18 and After]])</f>
        <v>43177.533600000002</v>
      </c>
      <c r="BS285" s="17">
        <v>0</v>
      </c>
      <c r="BT285" s="17">
        <v>0</v>
      </c>
      <c r="BU285" s="17">
        <v>0</v>
      </c>
      <c r="BV285" s="18">
        <f>SUM(Table2[[#This Row],[Sales Tax Exemption Through FY17]:[Sales Tax Exemption FY18 and After]])</f>
        <v>0</v>
      </c>
      <c r="BW285" s="17">
        <v>0</v>
      </c>
      <c r="BX285" s="17">
        <v>0</v>
      </c>
      <c r="BY285" s="17">
        <v>0</v>
      </c>
      <c r="BZ285" s="17">
        <f>SUM(Table2[[#This Row],[Energy Tax Savings Through FY17]:[Energy Tax Savings FY18 and After]])</f>
        <v>0</v>
      </c>
      <c r="CA285" s="17">
        <v>1.2989999999999999</v>
      </c>
      <c r="CB285" s="17">
        <v>28.270800000000001</v>
      </c>
      <c r="CC285" s="17">
        <v>2.4838</v>
      </c>
      <c r="CD285" s="18">
        <f>SUM(Table2[[#This Row],[Tax Exempt Bond Savings Through FY17]:[Tax Exempt Bond Savings FY18 and After]])</f>
        <v>30.7546</v>
      </c>
      <c r="CE285" s="17">
        <v>4660.6349</v>
      </c>
      <c r="CF285" s="17">
        <v>38385.690999999999</v>
      </c>
      <c r="CG285" s="17">
        <v>10446.4385</v>
      </c>
      <c r="CH285" s="18">
        <f>SUM(Table2[[#This Row],[Indirect and Induced Through FY17]:[Indirect and Induced FY18 and After]])</f>
        <v>48832.129499999995</v>
      </c>
      <c r="CI285" s="17">
        <v>8848.2214000000004</v>
      </c>
      <c r="CJ285" s="17">
        <v>72145.9035</v>
      </c>
      <c r="CK285" s="17">
        <v>19833.005000000001</v>
      </c>
      <c r="CL285" s="18">
        <f>SUM(Table2[[#This Row],[TOTAL Income Consumption Use Taxes Through FY17]:[TOTAL Income Consumption Use Taxes FY18 and After]])</f>
        <v>91978.908500000005</v>
      </c>
      <c r="CM285" s="17">
        <v>1.2989999999999999</v>
      </c>
      <c r="CN285" s="17">
        <v>305.83269999999999</v>
      </c>
      <c r="CO285" s="17">
        <v>2.4838</v>
      </c>
      <c r="CP285" s="18">
        <f>SUM(Table2[[#This Row],[Assistance Provided Through FY17]:[Assistance Provided FY18 and After]])</f>
        <v>308.31649999999996</v>
      </c>
      <c r="CQ285" s="17">
        <v>0</v>
      </c>
      <c r="CR285" s="17">
        <v>0</v>
      </c>
      <c r="CS285" s="17">
        <v>0</v>
      </c>
      <c r="CT285" s="18">
        <f>SUM(Table2[[#This Row],[Recapture Cancellation Reduction Amount Through FY17]:[Recapture Cancellation Reduction Amount FY18 and After]])</f>
        <v>0</v>
      </c>
      <c r="CU285" s="17">
        <v>0</v>
      </c>
      <c r="CV285" s="17">
        <v>0</v>
      </c>
      <c r="CW285" s="17">
        <v>0</v>
      </c>
      <c r="CX285" s="18">
        <f>SUM(Table2[[#This Row],[Penalty Paid Through FY17]:[Penalty Paid FY18 and After]])</f>
        <v>0</v>
      </c>
      <c r="CY285" s="17">
        <v>1.2989999999999999</v>
      </c>
      <c r="CZ285" s="17">
        <v>305.83269999999999</v>
      </c>
      <c r="DA285" s="17">
        <v>2.4838</v>
      </c>
      <c r="DB285" s="18">
        <f>SUM(Table2[[#This Row],[TOTAL Assistance Net of Recapture Penalties Through FY17]:[TOTAL Assistance Net of Recapture Penalties FY18 and After]])</f>
        <v>308.31649999999996</v>
      </c>
      <c r="DC285" s="17">
        <v>4188.8855000000003</v>
      </c>
      <c r="DD285" s="17">
        <v>34066.0452</v>
      </c>
      <c r="DE285" s="17">
        <v>9389.0503000000008</v>
      </c>
      <c r="DF285" s="18">
        <f>SUM(Table2[[#This Row],[Company Direct Tax Revenue Before Assistance Through FY17]:[Company Direct Tax Revenue Before Assistance FY18 and After]])</f>
        <v>43455.095500000003</v>
      </c>
      <c r="DG285" s="17">
        <v>8550.6720000000005</v>
      </c>
      <c r="DH285" s="17">
        <v>65154.61</v>
      </c>
      <c r="DI285" s="17">
        <v>19165.6443</v>
      </c>
      <c r="DJ285" s="18">
        <f>SUM(Table2[[#This Row],[Indirect and Induced Tax Revenues Through FY17]:[Indirect and Induced Tax Revenues FY18 and After]])</f>
        <v>84320.254300000001</v>
      </c>
      <c r="DK285" s="17">
        <v>12739.557500000001</v>
      </c>
      <c r="DL285" s="17">
        <v>99220.655199999994</v>
      </c>
      <c r="DM285" s="17">
        <v>28554.694599999999</v>
      </c>
      <c r="DN285" s="17">
        <f>SUM(Table2[[#This Row],[TOTAL Tax Revenues Before Assistance Through FY17]:[TOTAL Tax Revenues Before Assistance FY18 and After]])</f>
        <v>127775.3498</v>
      </c>
      <c r="DO285" s="17">
        <v>12738.2585</v>
      </c>
      <c r="DP285" s="17">
        <v>98914.822499999995</v>
      </c>
      <c r="DQ285" s="17">
        <v>28552.210800000001</v>
      </c>
      <c r="DR285" s="20">
        <f>SUM(Table2[[#This Row],[TOTAL Tax Revenues Net of Assistance Recapture and Penalty Through FY17]:[TOTAL Tax Revenues Net of Assistance Recapture and Penalty FY18 and After]])</f>
        <v>127467.0333</v>
      </c>
      <c r="DS285" s="20">
        <v>0</v>
      </c>
      <c r="DT285" s="20">
        <v>0</v>
      </c>
      <c r="DU285" s="20">
        <v>0</v>
      </c>
      <c r="DV285" s="20">
        <v>0</v>
      </c>
      <c r="DW285" s="15">
        <v>0</v>
      </c>
      <c r="DX285" s="15">
        <v>0</v>
      </c>
      <c r="DY285" s="15">
        <v>0</v>
      </c>
      <c r="DZ285" s="15">
        <v>2082</v>
      </c>
      <c r="EA285" s="15">
        <v>0</v>
      </c>
      <c r="EB285" s="15">
        <v>0</v>
      </c>
      <c r="EC285" s="15">
        <v>0</v>
      </c>
      <c r="ED285" s="15">
        <v>2015</v>
      </c>
      <c r="EE285" s="15">
        <v>0</v>
      </c>
      <c r="EF285" s="15">
        <v>0</v>
      </c>
      <c r="EG285" s="15">
        <v>0</v>
      </c>
      <c r="EH285" s="15">
        <v>96.78</v>
      </c>
      <c r="EI285" s="15">
        <f>SUM(Table2[[#This Row],[Total Industrial Employees FY17]:[Total Other Employees FY17]])</f>
        <v>2082</v>
      </c>
      <c r="EJ285" s="15">
        <f>SUM(Table2[[#This Row],[Number of Industrial Employees Earning More than Living Wage FY17]:[Number of Other Employees Earning More than Living Wage FY17]])</f>
        <v>2015</v>
      </c>
      <c r="EK285" s="15">
        <v>96.78194044188281</v>
      </c>
    </row>
    <row r="286" spans="1:141" x14ac:dyDescent="0.2">
      <c r="A286" s="6">
        <v>92649</v>
      </c>
      <c r="B286" s="6" t="s">
        <v>151</v>
      </c>
      <c r="C286" s="7" t="s">
        <v>152</v>
      </c>
      <c r="D286" s="7" t="s">
        <v>19</v>
      </c>
      <c r="E286" s="33">
        <v>6</v>
      </c>
      <c r="F286" s="8" t="s">
        <v>1999</v>
      </c>
      <c r="G286" s="41" t="s">
        <v>1981</v>
      </c>
      <c r="H286" s="35">
        <v>10200</v>
      </c>
      <c r="I286" s="35">
        <v>80714</v>
      </c>
      <c r="J286" s="39" t="s">
        <v>3240</v>
      </c>
      <c r="K286" s="11" t="s">
        <v>2519</v>
      </c>
      <c r="L286" s="13" t="s">
        <v>2586</v>
      </c>
      <c r="M286" s="13" t="s">
        <v>2587</v>
      </c>
      <c r="N286" s="23">
        <v>36300000</v>
      </c>
      <c r="O286" s="6" t="s">
        <v>2518</v>
      </c>
      <c r="P286" s="15">
        <v>0</v>
      </c>
      <c r="Q286" s="15">
        <v>0</v>
      </c>
      <c r="R286" s="15">
        <v>0</v>
      </c>
      <c r="S286" s="15">
        <v>0</v>
      </c>
      <c r="T286" s="15">
        <v>0</v>
      </c>
      <c r="U286" s="15">
        <v>0</v>
      </c>
      <c r="V286" s="15">
        <v>370</v>
      </c>
      <c r="W286" s="15">
        <v>0</v>
      </c>
      <c r="X286" s="15">
        <v>0</v>
      </c>
      <c r="Y286" s="15">
        <v>0</v>
      </c>
      <c r="Z286" s="15">
        <v>117</v>
      </c>
      <c r="AA286" s="15">
        <v>0</v>
      </c>
      <c r="AB286" s="15">
        <v>0</v>
      </c>
      <c r="AC286" s="15">
        <v>0</v>
      </c>
      <c r="AD286" s="15">
        <v>0</v>
      </c>
      <c r="AE286" s="15">
        <v>0</v>
      </c>
      <c r="AF286" s="15">
        <v>0</v>
      </c>
      <c r="AG286" s="15"/>
      <c r="AH286" s="15"/>
      <c r="AI286" s="17">
        <v>0</v>
      </c>
      <c r="AJ286" s="17">
        <v>0</v>
      </c>
      <c r="AK286" s="17">
        <v>0</v>
      </c>
      <c r="AL286" s="17">
        <f>SUM(Table2[[#This Row],[Company Direct Land Through FY17]:[Company Direct Land FY18 and After]])</f>
        <v>0</v>
      </c>
      <c r="AM286" s="17">
        <v>0</v>
      </c>
      <c r="AN286" s="17">
        <v>0</v>
      </c>
      <c r="AO286" s="17">
        <v>0</v>
      </c>
      <c r="AP286" s="18">
        <f>SUM(Table2[[#This Row],[Company Direct Building Through FY17]:[Company Direct Building FY18 and After]])</f>
        <v>0</v>
      </c>
      <c r="AQ286" s="17">
        <v>0</v>
      </c>
      <c r="AR286" s="17">
        <v>578.98500000000001</v>
      </c>
      <c r="AS286" s="17">
        <v>0</v>
      </c>
      <c r="AT286" s="18">
        <f>SUM(Table2[[#This Row],[Mortgage Recording Tax Through FY17]:[Mortgage Recording Tax FY18 and After]])</f>
        <v>578.98500000000001</v>
      </c>
      <c r="AU286" s="17">
        <v>0</v>
      </c>
      <c r="AV286" s="17">
        <v>0</v>
      </c>
      <c r="AW286" s="17">
        <v>0</v>
      </c>
      <c r="AX286" s="18">
        <f>SUM(Table2[[#This Row],[Pilot Savings Through FY17]:[Pilot Savings FY18 and After]])</f>
        <v>0</v>
      </c>
      <c r="AY286" s="17">
        <v>0</v>
      </c>
      <c r="AZ286" s="17">
        <v>578.98500000000001</v>
      </c>
      <c r="BA286" s="17">
        <v>0</v>
      </c>
      <c r="BB286" s="18">
        <f>SUM(Table2[[#This Row],[Mortgage Recording Tax Exemption Through FY17]:[Mortgage Recording Tax Exemption FY18 and After]])</f>
        <v>578.98500000000001</v>
      </c>
      <c r="BC286" s="17">
        <v>174.96260000000001</v>
      </c>
      <c r="BD286" s="17">
        <v>988.98900000000003</v>
      </c>
      <c r="BE286" s="17">
        <v>487.94209999999998</v>
      </c>
      <c r="BF286" s="18">
        <f>SUM(Table2[[#This Row],[Indirect and Induced Land Through FY17]:[Indirect and Induced Land FY18 and After]])</f>
        <v>1476.9311</v>
      </c>
      <c r="BG286" s="17">
        <v>324.93049999999999</v>
      </c>
      <c r="BH286" s="17">
        <v>1836.694</v>
      </c>
      <c r="BI286" s="17">
        <v>906.17830000000004</v>
      </c>
      <c r="BJ286" s="18">
        <f>SUM(Table2[[#This Row],[Indirect and Induced Building Through FY17]:[Indirect and Induced Building FY18 and After]])</f>
        <v>2742.8723</v>
      </c>
      <c r="BK286" s="17">
        <v>499.8931</v>
      </c>
      <c r="BL286" s="17">
        <v>2825.683</v>
      </c>
      <c r="BM286" s="17">
        <v>1394.1204</v>
      </c>
      <c r="BN286" s="18">
        <f>SUM(Table2[[#This Row],[TOTAL Real Property Related Taxes Through FY17]:[TOTAL Real Property Related Taxes FY18 and After]])</f>
        <v>4219.8033999999998</v>
      </c>
      <c r="BO286" s="17">
        <v>425.34280000000001</v>
      </c>
      <c r="BP286" s="17">
        <v>2570.4299000000001</v>
      </c>
      <c r="BQ286" s="17">
        <v>1186.2112999999999</v>
      </c>
      <c r="BR286" s="18">
        <f>SUM(Table2[[#This Row],[Company Direct Through FY17]:[Company Direct FY18 and After]])</f>
        <v>3756.6412</v>
      </c>
      <c r="BS286" s="17">
        <v>0</v>
      </c>
      <c r="BT286" s="17">
        <v>0</v>
      </c>
      <c r="BU286" s="17">
        <v>0</v>
      </c>
      <c r="BV286" s="18">
        <f>SUM(Table2[[#This Row],[Sales Tax Exemption Through FY17]:[Sales Tax Exemption FY18 and After]])</f>
        <v>0</v>
      </c>
      <c r="BW286" s="17">
        <v>0</v>
      </c>
      <c r="BX286" s="17">
        <v>0</v>
      </c>
      <c r="BY286" s="17">
        <v>0</v>
      </c>
      <c r="BZ286" s="17">
        <f>SUM(Table2[[#This Row],[Energy Tax Savings Through FY17]:[Energy Tax Savings FY18 and After]])</f>
        <v>0</v>
      </c>
      <c r="CA286" s="17">
        <v>13.971299999999999</v>
      </c>
      <c r="CB286" s="17">
        <v>13.6143</v>
      </c>
      <c r="CC286" s="17">
        <v>31.4754</v>
      </c>
      <c r="CD286" s="18">
        <f>SUM(Table2[[#This Row],[Tax Exempt Bond Savings Through FY17]:[Tax Exempt Bond Savings FY18 and After]])</f>
        <v>45.089700000000001</v>
      </c>
      <c r="CE286" s="17">
        <v>500.68040000000002</v>
      </c>
      <c r="CF286" s="17">
        <v>3227.1026000000002</v>
      </c>
      <c r="CG286" s="17">
        <v>1396.3154</v>
      </c>
      <c r="CH286" s="18">
        <f>SUM(Table2[[#This Row],[Indirect and Induced Through FY17]:[Indirect and Induced FY18 and After]])</f>
        <v>4623.4179999999997</v>
      </c>
      <c r="CI286" s="17">
        <v>912.05190000000005</v>
      </c>
      <c r="CJ286" s="17">
        <v>5783.9182000000001</v>
      </c>
      <c r="CK286" s="17">
        <v>2551.0513000000001</v>
      </c>
      <c r="CL286" s="18">
        <f>SUM(Table2[[#This Row],[TOTAL Income Consumption Use Taxes Through FY17]:[TOTAL Income Consumption Use Taxes FY18 and After]])</f>
        <v>8334.9694999999992</v>
      </c>
      <c r="CM286" s="17">
        <v>13.971299999999999</v>
      </c>
      <c r="CN286" s="17">
        <v>592.59929999999997</v>
      </c>
      <c r="CO286" s="17">
        <v>31.4754</v>
      </c>
      <c r="CP286" s="18">
        <f>SUM(Table2[[#This Row],[Assistance Provided Through FY17]:[Assistance Provided FY18 and After]])</f>
        <v>624.07470000000001</v>
      </c>
      <c r="CQ286" s="17">
        <v>0</v>
      </c>
      <c r="CR286" s="17">
        <v>0</v>
      </c>
      <c r="CS286" s="17">
        <v>0</v>
      </c>
      <c r="CT286" s="18">
        <f>SUM(Table2[[#This Row],[Recapture Cancellation Reduction Amount Through FY17]:[Recapture Cancellation Reduction Amount FY18 and After]])</f>
        <v>0</v>
      </c>
      <c r="CU286" s="17">
        <v>0</v>
      </c>
      <c r="CV286" s="17">
        <v>0</v>
      </c>
      <c r="CW286" s="17">
        <v>0</v>
      </c>
      <c r="CX286" s="18">
        <f>SUM(Table2[[#This Row],[Penalty Paid Through FY17]:[Penalty Paid FY18 and After]])</f>
        <v>0</v>
      </c>
      <c r="CY286" s="17">
        <v>13.971299999999999</v>
      </c>
      <c r="CZ286" s="17">
        <v>592.59929999999997</v>
      </c>
      <c r="DA286" s="17">
        <v>31.4754</v>
      </c>
      <c r="DB286" s="18">
        <f>SUM(Table2[[#This Row],[TOTAL Assistance Net of Recapture Penalties Through FY17]:[TOTAL Assistance Net of Recapture Penalties FY18 and After]])</f>
        <v>624.07470000000001</v>
      </c>
      <c r="DC286" s="17">
        <v>425.34280000000001</v>
      </c>
      <c r="DD286" s="17">
        <v>3149.4149000000002</v>
      </c>
      <c r="DE286" s="17">
        <v>1186.2112999999999</v>
      </c>
      <c r="DF286" s="18">
        <f>SUM(Table2[[#This Row],[Company Direct Tax Revenue Before Assistance Through FY17]:[Company Direct Tax Revenue Before Assistance FY18 and After]])</f>
        <v>4335.6262000000006</v>
      </c>
      <c r="DG286" s="17">
        <v>1000.5735</v>
      </c>
      <c r="DH286" s="17">
        <v>6052.7856000000002</v>
      </c>
      <c r="DI286" s="17">
        <v>2790.4358000000002</v>
      </c>
      <c r="DJ286" s="18">
        <f>SUM(Table2[[#This Row],[Indirect and Induced Tax Revenues Through FY17]:[Indirect and Induced Tax Revenues FY18 and After]])</f>
        <v>8843.2214000000004</v>
      </c>
      <c r="DK286" s="17">
        <v>1425.9163000000001</v>
      </c>
      <c r="DL286" s="17">
        <v>9202.2005000000008</v>
      </c>
      <c r="DM286" s="17">
        <v>3976.6471000000001</v>
      </c>
      <c r="DN286" s="17">
        <f>SUM(Table2[[#This Row],[TOTAL Tax Revenues Before Assistance Through FY17]:[TOTAL Tax Revenues Before Assistance FY18 and After]])</f>
        <v>13178.847600000001</v>
      </c>
      <c r="DO286" s="17">
        <v>1411.9449999999999</v>
      </c>
      <c r="DP286" s="17">
        <v>8609.6011999999992</v>
      </c>
      <c r="DQ286" s="17">
        <v>3945.1716999999999</v>
      </c>
      <c r="DR286" s="20">
        <f>SUM(Table2[[#This Row],[TOTAL Tax Revenues Net of Assistance Recapture and Penalty Through FY17]:[TOTAL Tax Revenues Net of Assistance Recapture and Penalty FY18 and After]])</f>
        <v>12554.7729</v>
      </c>
      <c r="DS286" s="20">
        <v>0</v>
      </c>
      <c r="DT286" s="20">
        <v>0</v>
      </c>
      <c r="DU286" s="20">
        <v>0</v>
      </c>
      <c r="DV286" s="20">
        <v>0</v>
      </c>
      <c r="DW286" s="15">
        <v>0</v>
      </c>
      <c r="DX286" s="15">
        <v>0</v>
      </c>
      <c r="DY286" s="15">
        <v>0</v>
      </c>
      <c r="DZ286" s="15">
        <v>0</v>
      </c>
      <c r="EA286" s="15">
        <v>0</v>
      </c>
      <c r="EB286" s="15">
        <v>0</v>
      </c>
      <c r="EC286" s="15">
        <v>0</v>
      </c>
      <c r="ED286" s="15">
        <v>0</v>
      </c>
      <c r="EE286" s="15">
        <v>0</v>
      </c>
      <c r="EF286" s="15">
        <v>0</v>
      </c>
      <c r="EG286" s="15">
        <v>0</v>
      </c>
      <c r="EH286" s="15">
        <v>0</v>
      </c>
      <c r="EI286" s="15">
        <v>0</v>
      </c>
      <c r="EJ286" s="15">
        <v>0</v>
      </c>
      <c r="EK286" s="15">
        <v>0</v>
      </c>
    </row>
    <row r="287" spans="1:141" x14ac:dyDescent="0.2">
      <c r="A287" s="6">
        <v>94125</v>
      </c>
      <c r="B287" s="6" t="s">
        <v>1711</v>
      </c>
      <c r="C287" s="7" t="s">
        <v>152</v>
      </c>
      <c r="D287" s="7" t="s">
        <v>19</v>
      </c>
      <c r="E287" s="33">
        <v>6</v>
      </c>
      <c r="F287" s="8" t="s">
        <v>1999</v>
      </c>
      <c r="G287" s="41" t="s">
        <v>1981</v>
      </c>
      <c r="H287" s="35">
        <v>10220</v>
      </c>
      <c r="I287" s="35">
        <v>137000</v>
      </c>
      <c r="J287" s="39" t="s">
        <v>3394</v>
      </c>
      <c r="K287" s="11" t="s">
        <v>2804</v>
      </c>
      <c r="L287" s="13" t="s">
        <v>3151</v>
      </c>
      <c r="M287" s="13" t="s">
        <v>2578</v>
      </c>
      <c r="N287" s="23">
        <v>27270000</v>
      </c>
      <c r="O287" s="6" t="s">
        <v>2503</v>
      </c>
      <c r="P287" s="15">
        <v>323</v>
      </c>
      <c r="Q287" s="15">
        <v>0</v>
      </c>
      <c r="R287" s="15">
        <v>202</v>
      </c>
      <c r="S287" s="15">
        <v>0</v>
      </c>
      <c r="T287" s="15">
        <v>21</v>
      </c>
      <c r="U287" s="15">
        <v>546</v>
      </c>
      <c r="V287" s="15">
        <v>384</v>
      </c>
      <c r="W287" s="15">
        <v>20</v>
      </c>
      <c r="X287" s="15">
        <v>0</v>
      </c>
      <c r="Y287" s="15">
        <v>555</v>
      </c>
      <c r="Z287" s="15">
        <v>0</v>
      </c>
      <c r="AA287" s="15">
        <v>80</v>
      </c>
      <c r="AB287" s="15">
        <v>48</v>
      </c>
      <c r="AC287" s="15">
        <v>8</v>
      </c>
      <c r="AD287" s="15">
        <v>6</v>
      </c>
      <c r="AE287" s="15">
        <v>0</v>
      </c>
      <c r="AF287" s="15">
        <v>80</v>
      </c>
      <c r="AG287" s="15" t="s">
        <v>1860</v>
      </c>
      <c r="AH287" s="15" t="s">
        <v>1861</v>
      </c>
      <c r="AI287" s="17">
        <v>163.32859999999999</v>
      </c>
      <c r="AJ287" s="17">
        <v>163.32859999999999</v>
      </c>
      <c r="AK287" s="17">
        <v>1999.0727999999999</v>
      </c>
      <c r="AL287" s="17">
        <f>SUM(Table2[[#This Row],[Company Direct Land Through FY17]:[Company Direct Land FY18 and After]])</f>
        <v>2162.4013999999997</v>
      </c>
      <c r="AM287" s="17">
        <v>24.327300000000001</v>
      </c>
      <c r="AN287" s="17">
        <v>24.327300000000001</v>
      </c>
      <c r="AO287" s="17">
        <v>297.75729999999999</v>
      </c>
      <c r="AP287" s="18">
        <f>SUM(Table2[[#This Row],[Company Direct Building Through FY17]:[Company Direct Building FY18 and After]])</f>
        <v>322.08459999999997</v>
      </c>
      <c r="AQ287" s="17">
        <v>0</v>
      </c>
      <c r="AR287" s="17">
        <v>0</v>
      </c>
      <c r="AS287" s="17">
        <v>0</v>
      </c>
      <c r="AT287" s="18">
        <f>SUM(Table2[[#This Row],[Mortgage Recording Tax Through FY17]:[Mortgage Recording Tax FY18 and After]])</f>
        <v>0</v>
      </c>
      <c r="AU287" s="17">
        <v>0</v>
      </c>
      <c r="AV287" s="17">
        <v>0</v>
      </c>
      <c r="AW287" s="17">
        <v>0</v>
      </c>
      <c r="AX287" s="18">
        <f>SUM(Table2[[#This Row],[Pilot Savings Through FY17]:[Pilot Savings FY18 and After]])</f>
        <v>0</v>
      </c>
      <c r="AY287" s="17">
        <v>0</v>
      </c>
      <c r="AZ287" s="17">
        <v>0</v>
      </c>
      <c r="BA287" s="17">
        <v>0</v>
      </c>
      <c r="BB287" s="18">
        <f>SUM(Table2[[#This Row],[Mortgage Recording Tax Exemption Through FY17]:[Mortgage Recording Tax Exemption FY18 and After]])</f>
        <v>0</v>
      </c>
      <c r="BC287" s="17">
        <v>212.852</v>
      </c>
      <c r="BD287" s="17">
        <v>212.852</v>
      </c>
      <c r="BE287" s="17">
        <v>2349.6601000000001</v>
      </c>
      <c r="BF287" s="18">
        <f>SUM(Table2[[#This Row],[Indirect and Induced Land Through FY17]:[Indirect and Induced Land FY18 and After]])</f>
        <v>2562.5120999999999</v>
      </c>
      <c r="BG287" s="17">
        <v>395.29649999999998</v>
      </c>
      <c r="BH287" s="17">
        <v>395.29649999999998</v>
      </c>
      <c r="BI287" s="17">
        <v>4363.6538</v>
      </c>
      <c r="BJ287" s="18">
        <f>SUM(Table2[[#This Row],[Indirect and Induced Building Through FY17]:[Indirect and Induced Building FY18 and After]])</f>
        <v>4758.9503000000004</v>
      </c>
      <c r="BK287" s="17">
        <v>795.80439999999999</v>
      </c>
      <c r="BL287" s="17">
        <v>795.80439999999999</v>
      </c>
      <c r="BM287" s="17">
        <v>9010.1440000000002</v>
      </c>
      <c r="BN287" s="18">
        <f>SUM(Table2[[#This Row],[TOTAL Real Property Related Taxes Through FY17]:[TOTAL Real Property Related Taxes FY18 and After]])</f>
        <v>9805.9484000000011</v>
      </c>
      <c r="BO287" s="17">
        <v>773.89099999999996</v>
      </c>
      <c r="BP287" s="17">
        <v>773.89099999999996</v>
      </c>
      <c r="BQ287" s="17">
        <v>8080.5915000000005</v>
      </c>
      <c r="BR287" s="18">
        <f>SUM(Table2[[#This Row],[Company Direct Through FY17]:[Company Direct FY18 and After]])</f>
        <v>8854.4825000000001</v>
      </c>
      <c r="BS287" s="17">
        <v>0</v>
      </c>
      <c r="BT287" s="17">
        <v>0</v>
      </c>
      <c r="BU287" s="17">
        <v>0</v>
      </c>
      <c r="BV287" s="18">
        <f>SUM(Table2[[#This Row],[Sales Tax Exemption Through FY17]:[Sales Tax Exemption FY18 and After]])</f>
        <v>0</v>
      </c>
      <c r="BW287" s="17">
        <v>0</v>
      </c>
      <c r="BX287" s="17">
        <v>0</v>
      </c>
      <c r="BY287" s="17">
        <v>0</v>
      </c>
      <c r="BZ287" s="17">
        <f>SUM(Table2[[#This Row],[Energy Tax Savings Through FY17]:[Energy Tax Savings FY18 and After]])</f>
        <v>0</v>
      </c>
      <c r="CA287" s="17">
        <v>0</v>
      </c>
      <c r="CB287" s="17">
        <v>0</v>
      </c>
      <c r="CC287" s="17">
        <v>0</v>
      </c>
      <c r="CD287" s="18">
        <f>SUM(Table2[[#This Row],[Tax Exempt Bond Savings Through FY17]:[Tax Exempt Bond Savings FY18 and After]])</f>
        <v>0</v>
      </c>
      <c r="CE287" s="17">
        <v>609.10630000000003</v>
      </c>
      <c r="CF287" s="17">
        <v>609.10630000000003</v>
      </c>
      <c r="CG287" s="17">
        <v>7455.2003000000004</v>
      </c>
      <c r="CH287" s="18">
        <f>SUM(Table2[[#This Row],[Indirect and Induced Through FY17]:[Indirect and Induced FY18 and After]])</f>
        <v>8064.3066000000008</v>
      </c>
      <c r="CI287" s="17">
        <v>1382.9973</v>
      </c>
      <c r="CJ287" s="17">
        <v>1382.9973</v>
      </c>
      <c r="CK287" s="17">
        <v>15535.791800000001</v>
      </c>
      <c r="CL287" s="18">
        <f>SUM(Table2[[#This Row],[TOTAL Income Consumption Use Taxes Through FY17]:[TOTAL Income Consumption Use Taxes FY18 and After]])</f>
        <v>16918.789100000002</v>
      </c>
      <c r="CM287" s="17">
        <v>0</v>
      </c>
      <c r="CN287" s="17">
        <v>0</v>
      </c>
      <c r="CO287" s="17">
        <v>0</v>
      </c>
      <c r="CP287" s="18">
        <f>SUM(Table2[[#This Row],[Assistance Provided Through FY17]:[Assistance Provided FY18 and After]])</f>
        <v>0</v>
      </c>
      <c r="CQ287" s="17">
        <v>0</v>
      </c>
      <c r="CR287" s="17">
        <v>0</v>
      </c>
      <c r="CS287" s="17">
        <v>0</v>
      </c>
      <c r="CT287" s="18">
        <f>SUM(Table2[[#This Row],[Recapture Cancellation Reduction Amount Through FY17]:[Recapture Cancellation Reduction Amount FY18 and After]])</f>
        <v>0</v>
      </c>
      <c r="CU287" s="17">
        <v>0</v>
      </c>
      <c r="CV287" s="17">
        <v>0</v>
      </c>
      <c r="CW287" s="17">
        <v>0</v>
      </c>
      <c r="CX287" s="18">
        <f>SUM(Table2[[#This Row],[Penalty Paid Through FY17]:[Penalty Paid FY18 and After]])</f>
        <v>0</v>
      </c>
      <c r="CY287" s="17">
        <v>0</v>
      </c>
      <c r="CZ287" s="17">
        <v>0</v>
      </c>
      <c r="DA287" s="17">
        <v>0</v>
      </c>
      <c r="DB287" s="18">
        <f>SUM(Table2[[#This Row],[TOTAL Assistance Net of Recapture Penalties Through FY17]:[TOTAL Assistance Net of Recapture Penalties FY18 and After]])</f>
        <v>0</v>
      </c>
      <c r="DC287" s="17">
        <v>961.54690000000005</v>
      </c>
      <c r="DD287" s="17">
        <v>961.54690000000005</v>
      </c>
      <c r="DE287" s="17">
        <v>10377.4216</v>
      </c>
      <c r="DF287" s="18">
        <f>SUM(Table2[[#This Row],[Company Direct Tax Revenue Before Assistance Through FY17]:[Company Direct Tax Revenue Before Assistance FY18 and After]])</f>
        <v>11338.968499999999</v>
      </c>
      <c r="DG287" s="17">
        <v>1217.2547999999999</v>
      </c>
      <c r="DH287" s="17">
        <v>1217.2547999999999</v>
      </c>
      <c r="DI287" s="17">
        <v>14168.5142</v>
      </c>
      <c r="DJ287" s="18">
        <f>SUM(Table2[[#This Row],[Indirect and Induced Tax Revenues Through FY17]:[Indirect and Induced Tax Revenues FY18 and After]])</f>
        <v>15385.769</v>
      </c>
      <c r="DK287" s="17">
        <v>2178.8017</v>
      </c>
      <c r="DL287" s="17">
        <v>2178.8017</v>
      </c>
      <c r="DM287" s="17">
        <v>24545.935799999999</v>
      </c>
      <c r="DN287" s="17">
        <f>SUM(Table2[[#This Row],[TOTAL Tax Revenues Before Assistance Through FY17]:[TOTAL Tax Revenues Before Assistance FY18 and After]])</f>
        <v>26724.737499999999</v>
      </c>
      <c r="DO287" s="17">
        <v>2178.8017</v>
      </c>
      <c r="DP287" s="17">
        <v>2178.8017</v>
      </c>
      <c r="DQ287" s="17">
        <v>24545.935799999999</v>
      </c>
      <c r="DR287" s="20">
        <f>SUM(Table2[[#This Row],[TOTAL Tax Revenues Net of Assistance Recapture and Penalty Through FY17]:[TOTAL Tax Revenues Net of Assistance Recapture and Penalty FY18 and After]])</f>
        <v>26724.737499999999</v>
      </c>
      <c r="DS287" s="20">
        <v>0</v>
      </c>
      <c r="DT287" s="20">
        <v>0</v>
      </c>
      <c r="DU287" s="20">
        <v>0</v>
      </c>
      <c r="DV287" s="20">
        <v>0</v>
      </c>
      <c r="DW287" s="15">
        <v>0</v>
      </c>
      <c r="DX287" s="15">
        <v>0</v>
      </c>
      <c r="DY287" s="15">
        <v>0</v>
      </c>
      <c r="DZ287" s="15">
        <v>545</v>
      </c>
      <c r="EA287" s="15">
        <v>0</v>
      </c>
      <c r="EB287" s="15">
        <v>0</v>
      </c>
      <c r="EC287" s="15">
        <v>0</v>
      </c>
      <c r="ED287" s="15">
        <v>545</v>
      </c>
      <c r="EE287" s="15">
        <v>0</v>
      </c>
      <c r="EF287" s="15">
        <v>0</v>
      </c>
      <c r="EG287" s="15">
        <v>0</v>
      </c>
      <c r="EH287" s="15">
        <v>100</v>
      </c>
      <c r="EI287" s="15">
        <f>SUM(Table2[[#This Row],[Total Industrial Employees FY17]:[Total Other Employees FY17]])</f>
        <v>545</v>
      </c>
      <c r="EJ287" s="15">
        <f>SUM(Table2[[#This Row],[Number of Industrial Employees Earning More than Living Wage FY17]:[Number of Other Employees Earning More than Living Wage FY17]])</f>
        <v>545</v>
      </c>
      <c r="EK287" s="15">
        <v>100</v>
      </c>
    </row>
    <row r="288" spans="1:141" x14ac:dyDescent="0.2">
      <c r="A288" s="6">
        <v>93400</v>
      </c>
      <c r="B288" s="6" t="s">
        <v>43</v>
      </c>
      <c r="C288" s="7" t="s">
        <v>44</v>
      </c>
      <c r="D288" s="7" t="s">
        <v>12</v>
      </c>
      <c r="E288" s="33">
        <v>19</v>
      </c>
      <c r="F288" s="8" t="s">
        <v>2235</v>
      </c>
      <c r="G288" s="41" t="s">
        <v>1863</v>
      </c>
      <c r="H288" s="35">
        <v>121608</v>
      </c>
      <c r="I288" s="35">
        <v>46205</v>
      </c>
      <c r="J288" s="39" t="s">
        <v>3280</v>
      </c>
      <c r="K288" s="11" t="s">
        <v>2453</v>
      </c>
      <c r="L288" s="13" t="s">
        <v>2848</v>
      </c>
      <c r="M288" s="13" t="s">
        <v>2849</v>
      </c>
      <c r="N288" s="23">
        <v>2563000</v>
      </c>
      <c r="O288" s="6" t="s">
        <v>2458</v>
      </c>
      <c r="P288" s="15">
        <v>0</v>
      </c>
      <c r="Q288" s="15">
        <v>0</v>
      </c>
      <c r="R288" s="15">
        <v>0</v>
      </c>
      <c r="S288" s="15">
        <v>0</v>
      </c>
      <c r="T288" s="15">
        <v>0</v>
      </c>
      <c r="U288" s="15">
        <v>0</v>
      </c>
      <c r="V288" s="15">
        <v>0</v>
      </c>
      <c r="W288" s="15">
        <v>0</v>
      </c>
      <c r="X288" s="15">
        <v>0</v>
      </c>
      <c r="Y288" s="15">
        <v>0</v>
      </c>
      <c r="Z288" s="15">
        <v>140</v>
      </c>
      <c r="AA288" s="15">
        <v>0</v>
      </c>
      <c r="AB288" s="15">
        <v>0</v>
      </c>
      <c r="AC288" s="15">
        <v>0</v>
      </c>
      <c r="AD288" s="15">
        <v>0</v>
      </c>
      <c r="AE288" s="15">
        <v>0</v>
      </c>
      <c r="AF288" s="15">
        <v>0</v>
      </c>
      <c r="AG288" s="15"/>
      <c r="AH288" s="15"/>
      <c r="AI288" s="17">
        <v>0</v>
      </c>
      <c r="AJ288" s="17">
        <v>1024.4676999999999</v>
      </c>
      <c r="AK288" s="17">
        <v>0</v>
      </c>
      <c r="AL288" s="17">
        <f>SUM(Table2[[#This Row],[Company Direct Land Through FY17]:[Company Direct Land FY18 and After]])</f>
        <v>1024.4676999999999</v>
      </c>
      <c r="AM288" s="17">
        <v>0</v>
      </c>
      <c r="AN288" s="17">
        <v>752.0421</v>
      </c>
      <c r="AO288" s="17">
        <v>0</v>
      </c>
      <c r="AP288" s="18">
        <f>SUM(Table2[[#This Row],[Company Direct Building Through FY17]:[Company Direct Building FY18 and After]])</f>
        <v>752.0421</v>
      </c>
      <c r="AQ288" s="17">
        <v>0</v>
      </c>
      <c r="AR288" s="17">
        <v>26.317499999999999</v>
      </c>
      <c r="AS288" s="17">
        <v>0</v>
      </c>
      <c r="AT288" s="18">
        <f>SUM(Table2[[#This Row],[Mortgage Recording Tax Through FY17]:[Mortgage Recording Tax FY18 and After]])</f>
        <v>26.317499999999999</v>
      </c>
      <c r="AU288" s="17">
        <v>0</v>
      </c>
      <c r="AV288" s="17">
        <v>767.38189999999997</v>
      </c>
      <c r="AW288" s="17">
        <v>0</v>
      </c>
      <c r="AX288" s="18">
        <f>SUM(Table2[[#This Row],[Pilot Savings Through FY17]:[Pilot Savings FY18 and After]])</f>
        <v>767.38189999999997</v>
      </c>
      <c r="AY288" s="17">
        <v>0</v>
      </c>
      <c r="AZ288" s="17">
        <v>26.317499999999999</v>
      </c>
      <c r="BA288" s="17">
        <v>0</v>
      </c>
      <c r="BB288" s="18">
        <f>SUM(Table2[[#This Row],[Mortgage Recording Tax Exemption Through FY17]:[Mortgage Recording Tax Exemption FY18 and After]])</f>
        <v>26.317499999999999</v>
      </c>
      <c r="BC288" s="17">
        <v>0</v>
      </c>
      <c r="BD288" s="17">
        <v>1234.6683</v>
      </c>
      <c r="BE288" s="17">
        <v>0</v>
      </c>
      <c r="BF288" s="18">
        <f>SUM(Table2[[#This Row],[Indirect and Induced Land Through FY17]:[Indirect and Induced Land FY18 and After]])</f>
        <v>1234.6683</v>
      </c>
      <c r="BG288" s="17">
        <v>0</v>
      </c>
      <c r="BH288" s="17">
        <v>2292.9553000000001</v>
      </c>
      <c r="BI288" s="17">
        <v>0</v>
      </c>
      <c r="BJ288" s="18">
        <f>SUM(Table2[[#This Row],[Indirect and Induced Building Through FY17]:[Indirect and Induced Building FY18 and After]])</f>
        <v>2292.9553000000001</v>
      </c>
      <c r="BK288" s="17">
        <v>0</v>
      </c>
      <c r="BL288" s="17">
        <v>4536.7515000000003</v>
      </c>
      <c r="BM288" s="17">
        <v>0</v>
      </c>
      <c r="BN288" s="18">
        <f>SUM(Table2[[#This Row],[TOTAL Real Property Related Taxes Through FY17]:[TOTAL Real Property Related Taxes FY18 and After]])</f>
        <v>4536.7515000000003</v>
      </c>
      <c r="BO288" s="17">
        <v>0</v>
      </c>
      <c r="BP288" s="17">
        <v>8919.6978999999992</v>
      </c>
      <c r="BQ288" s="17">
        <v>0</v>
      </c>
      <c r="BR288" s="18">
        <f>SUM(Table2[[#This Row],[Company Direct Through FY17]:[Company Direct FY18 and After]])</f>
        <v>8919.6978999999992</v>
      </c>
      <c r="BS288" s="17">
        <v>0</v>
      </c>
      <c r="BT288" s="17">
        <v>13.152200000000001</v>
      </c>
      <c r="BU288" s="17">
        <v>0</v>
      </c>
      <c r="BV288" s="18">
        <f>SUM(Table2[[#This Row],[Sales Tax Exemption Through FY17]:[Sales Tax Exemption FY18 and After]])</f>
        <v>13.152200000000001</v>
      </c>
      <c r="BW288" s="17">
        <v>0</v>
      </c>
      <c r="BX288" s="17">
        <v>0</v>
      </c>
      <c r="BY288" s="17">
        <v>0</v>
      </c>
      <c r="BZ288" s="17">
        <f>SUM(Table2[[#This Row],[Energy Tax Savings Through FY17]:[Energy Tax Savings FY18 and After]])</f>
        <v>0</v>
      </c>
      <c r="CA288" s="17">
        <v>0</v>
      </c>
      <c r="CB288" s="17">
        <v>0</v>
      </c>
      <c r="CC288" s="17">
        <v>0</v>
      </c>
      <c r="CD288" s="18">
        <f>SUM(Table2[[#This Row],[Tax Exempt Bond Savings Through FY17]:[Tax Exempt Bond Savings FY18 and After]])</f>
        <v>0</v>
      </c>
      <c r="CE288" s="17">
        <v>0</v>
      </c>
      <c r="CF288" s="17">
        <v>4453.2897999999996</v>
      </c>
      <c r="CG288" s="17">
        <v>0</v>
      </c>
      <c r="CH288" s="18">
        <f>SUM(Table2[[#This Row],[Indirect and Induced Through FY17]:[Indirect and Induced FY18 and After]])</f>
        <v>4453.2897999999996</v>
      </c>
      <c r="CI288" s="17">
        <v>0</v>
      </c>
      <c r="CJ288" s="17">
        <v>13359.835499999999</v>
      </c>
      <c r="CK288" s="17">
        <v>0</v>
      </c>
      <c r="CL288" s="18">
        <f>SUM(Table2[[#This Row],[TOTAL Income Consumption Use Taxes Through FY17]:[TOTAL Income Consumption Use Taxes FY18 and After]])</f>
        <v>13359.835499999999</v>
      </c>
      <c r="CM288" s="17">
        <v>0</v>
      </c>
      <c r="CN288" s="17">
        <v>806.85159999999996</v>
      </c>
      <c r="CO288" s="17">
        <v>0</v>
      </c>
      <c r="CP288" s="18">
        <f>SUM(Table2[[#This Row],[Assistance Provided Through FY17]:[Assistance Provided FY18 and After]])</f>
        <v>806.85159999999996</v>
      </c>
      <c r="CQ288" s="17">
        <v>0</v>
      </c>
      <c r="CR288" s="17">
        <v>0</v>
      </c>
      <c r="CS288" s="17">
        <v>0</v>
      </c>
      <c r="CT288" s="18">
        <f>SUM(Table2[[#This Row],[Recapture Cancellation Reduction Amount Through FY17]:[Recapture Cancellation Reduction Amount FY18 and After]])</f>
        <v>0</v>
      </c>
      <c r="CU288" s="17">
        <v>0</v>
      </c>
      <c r="CV288" s="17">
        <v>0</v>
      </c>
      <c r="CW288" s="17">
        <v>0</v>
      </c>
      <c r="CX288" s="18">
        <f>SUM(Table2[[#This Row],[Penalty Paid Through FY17]:[Penalty Paid FY18 and After]])</f>
        <v>0</v>
      </c>
      <c r="CY288" s="17">
        <v>0</v>
      </c>
      <c r="CZ288" s="17">
        <v>806.85159999999996</v>
      </c>
      <c r="DA288" s="17">
        <v>0</v>
      </c>
      <c r="DB288" s="18">
        <f>SUM(Table2[[#This Row],[TOTAL Assistance Net of Recapture Penalties Through FY17]:[TOTAL Assistance Net of Recapture Penalties FY18 and After]])</f>
        <v>806.85159999999996</v>
      </c>
      <c r="DC288" s="17">
        <v>0</v>
      </c>
      <c r="DD288" s="17">
        <v>10722.5252</v>
      </c>
      <c r="DE288" s="17">
        <v>0</v>
      </c>
      <c r="DF288" s="18">
        <f>SUM(Table2[[#This Row],[Company Direct Tax Revenue Before Assistance Through FY17]:[Company Direct Tax Revenue Before Assistance FY18 and After]])</f>
        <v>10722.5252</v>
      </c>
      <c r="DG288" s="17">
        <v>0</v>
      </c>
      <c r="DH288" s="17">
        <v>7980.9134000000004</v>
      </c>
      <c r="DI288" s="17">
        <v>0</v>
      </c>
      <c r="DJ288" s="18">
        <f>SUM(Table2[[#This Row],[Indirect and Induced Tax Revenues Through FY17]:[Indirect and Induced Tax Revenues FY18 and After]])</f>
        <v>7980.9134000000004</v>
      </c>
      <c r="DK288" s="17">
        <v>0</v>
      </c>
      <c r="DL288" s="17">
        <v>18703.438600000001</v>
      </c>
      <c r="DM288" s="17">
        <v>0</v>
      </c>
      <c r="DN288" s="17">
        <f>SUM(Table2[[#This Row],[TOTAL Tax Revenues Before Assistance Through FY17]:[TOTAL Tax Revenues Before Assistance FY18 and After]])</f>
        <v>18703.438600000001</v>
      </c>
      <c r="DO288" s="17">
        <v>0</v>
      </c>
      <c r="DP288" s="17">
        <v>17896.587</v>
      </c>
      <c r="DQ288" s="17">
        <v>0</v>
      </c>
      <c r="DR288" s="20">
        <f>SUM(Table2[[#This Row],[TOTAL Tax Revenues Net of Assistance Recapture and Penalty Through FY17]:[TOTAL Tax Revenues Net of Assistance Recapture and Penalty FY18 and After]])</f>
        <v>17896.587</v>
      </c>
      <c r="DS288" s="20">
        <v>0</v>
      </c>
      <c r="DT288" s="20">
        <v>0</v>
      </c>
      <c r="DU288" s="20">
        <v>0</v>
      </c>
      <c r="DV288" s="20">
        <v>0</v>
      </c>
      <c r="DW288" s="15">
        <v>0</v>
      </c>
      <c r="DX288" s="15">
        <v>0</v>
      </c>
      <c r="DY288" s="15">
        <v>0</v>
      </c>
      <c r="DZ288" s="15">
        <v>0</v>
      </c>
      <c r="EA288" s="15">
        <v>0</v>
      </c>
      <c r="EB288" s="15">
        <v>0</v>
      </c>
      <c r="EC288" s="15">
        <v>0</v>
      </c>
      <c r="ED288" s="15">
        <v>0</v>
      </c>
      <c r="EE288" s="15">
        <v>0</v>
      </c>
      <c r="EF288" s="15">
        <v>0</v>
      </c>
      <c r="EG288" s="15">
        <v>0</v>
      </c>
      <c r="EH288" s="15">
        <v>0</v>
      </c>
      <c r="EI288" s="15">
        <v>0</v>
      </c>
      <c r="EJ288" s="15">
        <v>0</v>
      </c>
      <c r="EK288" s="15">
        <v>0</v>
      </c>
    </row>
    <row r="289" spans="1:141" x14ac:dyDescent="0.2">
      <c r="A289" s="6">
        <v>92545</v>
      </c>
      <c r="B289" s="6" t="s">
        <v>182</v>
      </c>
      <c r="C289" s="7" t="s">
        <v>183</v>
      </c>
      <c r="D289" s="7" t="s">
        <v>6</v>
      </c>
      <c r="E289" s="33">
        <v>17</v>
      </c>
      <c r="F289" s="8" t="s">
        <v>1968</v>
      </c>
      <c r="G289" s="41" t="s">
        <v>1969</v>
      </c>
      <c r="H289" s="35">
        <v>17550</v>
      </c>
      <c r="I289" s="35">
        <v>17500</v>
      </c>
      <c r="J289" s="39" t="s">
        <v>3195</v>
      </c>
      <c r="K289" s="11" t="s">
        <v>2453</v>
      </c>
      <c r="L289" s="13" t="s">
        <v>2558</v>
      </c>
      <c r="M289" s="13" t="s">
        <v>2559</v>
      </c>
      <c r="N289" s="23">
        <v>2070000</v>
      </c>
      <c r="O289" s="6" t="s">
        <v>2458</v>
      </c>
      <c r="P289" s="15">
        <v>2</v>
      </c>
      <c r="Q289" s="15">
        <v>0</v>
      </c>
      <c r="R289" s="15">
        <v>128</v>
      </c>
      <c r="S289" s="15">
        <v>12</v>
      </c>
      <c r="T289" s="15">
        <v>0</v>
      </c>
      <c r="U289" s="15">
        <v>142</v>
      </c>
      <c r="V289" s="15">
        <v>141</v>
      </c>
      <c r="W289" s="15">
        <v>0</v>
      </c>
      <c r="X289" s="15">
        <v>0</v>
      </c>
      <c r="Y289" s="15">
        <v>0</v>
      </c>
      <c r="Z289" s="15">
        <v>15</v>
      </c>
      <c r="AA289" s="15">
        <v>98</v>
      </c>
      <c r="AB289" s="15">
        <v>0</v>
      </c>
      <c r="AC289" s="15">
        <v>0</v>
      </c>
      <c r="AD289" s="15">
        <v>0</v>
      </c>
      <c r="AE289" s="15">
        <v>0</v>
      </c>
      <c r="AF289" s="15">
        <v>98</v>
      </c>
      <c r="AG289" s="15" t="s">
        <v>1860</v>
      </c>
      <c r="AH289" s="15" t="s">
        <v>1861</v>
      </c>
      <c r="AI289" s="17">
        <v>15.824199999999999</v>
      </c>
      <c r="AJ289" s="17">
        <v>119.0701</v>
      </c>
      <c r="AK289" s="17">
        <v>35.468699999999998</v>
      </c>
      <c r="AL289" s="17">
        <f>SUM(Table2[[#This Row],[Company Direct Land Through FY17]:[Company Direct Land FY18 and After]])</f>
        <v>154.53879999999998</v>
      </c>
      <c r="AM289" s="17">
        <v>41.978000000000002</v>
      </c>
      <c r="AN289" s="17">
        <v>201.3939</v>
      </c>
      <c r="AO289" s="17">
        <v>94.090599999999995</v>
      </c>
      <c r="AP289" s="18">
        <f>SUM(Table2[[#This Row],[Company Direct Building Through FY17]:[Company Direct Building FY18 and After]])</f>
        <v>295.48450000000003</v>
      </c>
      <c r="AQ289" s="17">
        <v>0</v>
      </c>
      <c r="AR289" s="17">
        <v>36.318100000000001</v>
      </c>
      <c r="AS289" s="17">
        <v>0</v>
      </c>
      <c r="AT289" s="18">
        <f>SUM(Table2[[#This Row],[Mortgage Recording Tax Through FY17]:[Mortgage Recording Tax FY18 and After]])</f>
        <v>36.318100000000001</v>
      </c>
      <c r="AU289" s="17">
        <v>43.764200000000002</v>
      </c>
      <c r="AV289" s="17">
        <v>198.34540000000001</v>
      </c>
      <c r="AW289" s="17">
        <v>98.093999999999994</v>
      </c>
      <c r="AX289" s="18">
        <f>SUM(Table2[[#This Row],[Pilot Savings Through FY17]:[Pilot Savings FY18 and After]])</f>
        <v>296.43939999999998</v>
      </c>
      <c r="AY289" s="17">
        <v>0</v>
      </c>
      <c r="AZ289" s="17">
        <v>36.318100000000001</v>
      </c>
      <c r="BA289" s="17">
        <v>0</v>
      </c>
      <c r="BB289" s="18">
        <f>SUM(Table2[[#This Row],[Mortgage Recording Tax Exemption Through FY17]:[Mortgage Recording Tax Exemption FY18 and After]])</f>
        <v>36.318100000000001</v>
      </c>
      <c r="BC289" s="17">
        <v>187.6105</v>
      </c>
      <c r="BD289" s="17">
        <v>1014.0262</v>
      </c>
      <c r="BE289" s="17">
        <v>420.51409999999998</v>
      </c>
      <c r="BF289" s="18">
        <f>SUM(Table2[[#This Row],[Indirect and Induced Land Through FY17]:[Indirect and Induced Land FY18 and After]])</f>
        <v>1434.5403000000001</v>
      </c>
      <c r="BG289" s="17">
        <v>348.41950000000003</v>
      </c>
      <c r="BH289" s="17">
        <v>1883.1913999999999</v>
      </c>
      <c r="BI289" s="17">
        <v>780.95429999999999</v>
      </c>
      <c r="BJ289" s="18">
        <f>SUM(Table2[[#This Row],[Indirect and Induced Building Through FY17]:[Indirect and Induced Building FY18 and After]])</f>
        <v>2664.1457</v>
      </c>
      <c r="BK289" s="17">
        <v>550.06799999999998</v>
      </c>
      <c r="BL289" s="17">
        <v>3019.3362000000002</v>
      </c>
      <c r="BM289" s="17">
        <v>1232.9337</v>
      </c>
      <c r="BN289" s="18">
        <f>SUM(Table2[[#This Row],[TOTAL Real Property Related Taxes Through FY17]:[TOTAL Real Property Related Taxes FY18 and After]])</f>
        <v>4252.2699000000002</v>
      </c>
      <c r="BO289" s="17">
        <v>1834.1169</v>
      </c>
      <c r="BP289" s="17">
        <v>10138.357900000001</v>
      </c>
      <c r="BQ289" s="17">
        <v>4111.0257000000001</v>
      </c>
      <c r="BR289" s="18">
        <f>SUM(Table2[[#This Row],[Company Direct Through FY17]:[Company Direct FY18 and After]])</f>
        <v>14249.383600000001</v>
      </c>
      <c r="BS289" s="17">
        <v>0</v>
      </c>
      <c r="BT289" s="17">
        <v>3.7911999999999999</v>
      </c>
      <c r="BU289" s="17">
        <v>0</v>
      </c>
      <c r="BV289" s="18">
        <f>SUM(Table2[[#This Row],[Sales Tax Exemption Through FY17]:[Sales Tax Exemption FY18 and After]])</f>
        <v>3.7911999999999999</v>
      </c>
      <c r="BW289" s="17">
        <v>0</v>
      </c>
      <c r="BX289" s="17">
        <v>0</v>
      </c>
      <c r="BY289" s="17">
        <v>0</v>
      </c>
      <c r="BZ289" s="17">
        <f>SUM(Table2[[#This Row],[Energy Tax Savings Through FY17]:[Energy Tax Savings FY18 and After]])</f>
        <v>0</v>
      </c>
      <c r="CA289" s="17">
        <v>0</v>
      </c>
      <c r="CB289" s="17">
        <v>15.9549</v>
      </c>
      <c r="CC289" s="17">
        <v>0</v>
      </c>
      <c r="CD289" s="18">
        <f>SUM(Table2[[#This Row],[Tax Exempt Bond Savings Through FY17]:[Tax Exempt Bond Savings FY18 and After]])</f>
        <v>15.9549</v>
      </c>
      <c r="CE289" s="17">
        <v>592.0874</v>
      </c>
      <c r="CF289" s="17">
        <v>3635.3045999999999</v>
      </c>
      <c r="CG289" s="17">
        <v>1327.1164000000001</v>
      </c>
      <c r="CH289" s="18">
        <f>SUM(Table2[[#This Row],[Indirect and Induced Through FY17]:[Indirect and Induced FY18 and After]])</f>
        <v>4962.4210000000003</v>
      </c>
      <c r="CI289" s="17">
        <v>2426.2042999999999</v>
      </c>
      <c r="CJ289" s="17">
        <v>13753.9164</v>
      </c>
      <c r="CK289" s="17">
        <v>5438.1421</v>
      </c>
      <c r="CL289" s="18">
        <f>SUM(Table2[[#This Row],[TOTAL Income Consumption Use Taxes Through FY17]:[TOTAL Income Consumption Use Taxes FY18 and After]])</f>
        <v>19192.058499999999</v>
      </c>
      <c r="CM289" s="17">
        <v>43.764200000000002</v>
      </c>
      <c r="CN289" s="17">
        <v>254.40960000000001</v>
      </c>
      <c r="CO289" s="17">
        <v>98.093999999999994</v>
      </c>
      <c r="CP289" s="18">
        <f>SUM(Table2[[#This Row],[Assistance Provided Through FY17]:[Assistance Provided FY18 and After]])</f>
        <v>352.50360000000001</v>
      </c>
      <c r="CQ289" s="17">
        <v>0</v>
      </c>
      <c r="CR289" s="17">
        <v>0</v>
      </c>
      <c r="CS289" s="17">
        <v>0</v>
      </c>
      <c r="CT289" s="18">
        <f>SUM(Table2[[#This Row],[Recapture Cancellation Reduction Amount Through FY17]:[Recapture Cancellation Reduction Amount FY18 and After]])</f>
        <v>0</v>
      </c>
      <c r="CU289" s="17">
        <v>0</v>
      </c>
      <c r="CV289" s="17">
        <v>0</v>
      </c>
      <c r="CW289" s="17">
        <v>0</v>
      </c>
      <c r="CX289" s="18">
        <f>SUM(Table2[[#This Row],[Penalty Paid Through FY17]:[Penalty Paid FY18 and After]])</f>
        <v>0</v>
      </c>
      <c r="CY289" s="17">
        <v>43.764200000000002</v>
      </c>
      <c r="CZ289" s="17">
        <v>254.40960000000001</v>
      </c>
      <c r="DA289" s="17">
        <v>98.093999999999994</v>
      </c>
      <c r="DB289" s="18">
        <f>SUM(Table2[[#This Row],[TOTAL Assistance Net of Recapture Penalties Through FY17]:[TOTAL Assistance Net of Recapture Penalties FY18 and After]])</f>
        <v>352.50360000000001</v>
      </c>
      <c r="DC289" s="17">
        <v>1891.9191000000001</v>
      </c>
      <c r="DD289" s="17">
        <v>10495.14</v>
      </c>
      <c r="DE289" s="17">
        <v>4240.585</v>
      </c>
      <c r="DF289" s="18">
        <f>SUM(Table2[[#This Row],[Company Direct Tax Revenue Before Assistance Through FY17]:[Company Direct Tax Revenue Before Assistance FY18 and After]])</f>
        <v>14735.724999999999</v>
      </c>
      <c r="DG289" s="17">
        <v>1128.1174000000001</v>
      </c>
      <c r="DH289" s="17">
        <v>6532.5222000000003</v>
      </c>
      <c r="DI289" s="17">
        <v>2528.5848000000001</v>
      </c>
      <c r="DJ289" s="18">
        <f>SUM(Table2[[#This Row],[Indirect and Induced Tax Revenues Through FY17]:[Indirect and Induced Tax Revenues FY18 and After]])</f>
        <v>9061.107</v>
      </c>
      <c r="DK289" s="17">
        <v>3020.0365000000002</v>
      </c>
      <c r="DL289" s="17">
        <v>17027.662199999999</v>
      </c>
      <c r="DM289" s="17">
        <v>6769.1697999999997</v>
      </c>
      <c r="DN289" s="17">
        <f>SUM(Table2[[#This Row],[TOTAL Tax Revenues Before Assistance Through FY17]:[TOTAL Tax Revenues Before Assistance FY18 and After]])</f>
        <v>23796.831999999999</v>
      </c>
      <c r="DO289" s="17">
        <v>2976.2723000000001</v>
      </c>
      <c r="DP289" s="17">
        <v>16773.2526</v>
      </c>
      <c r="DQ289" s="17">
        <v>6671.0757999999996</v>
      </c>
      <c r="DR289" s="20">
        <f>SUM(Table2[[#This Row],[TOTAL Tax Revenues Net of Assistance Recapture and Penalty Through FY17]:[TOTAL Tax Revenues Net of Assistance Recapture and Penalty FY18 and After]])</f>
        <v>23444.328399999999</v>
      </c>
      <c r="DS289" s="20">
        <v>0</v>
      </c>
      <c r="DT289" s="20">
        <v>0</v>
      </c>
      <c r="DU289" s="20">
        <v>0</v>
      </c>
      <c r="DV289" s="20">
        <v>0</v>
      </c>
      <c r="DW289" s="15">
        <v>142</v>
      </c>
      <c r="DX289" s="15">
        <v>0</v>
      </c>
      <c r="DY289" s="15">
        <v>0</v>
      </c>
      <c r="DZ289" s="15">
        <v>0</v>
      </c>
      <c r="EA289" s="15">
        <v>142</v>
      </c>
      <c r="EB289" s="15">
        <v>0</v>
      </c>
      <c r="EC289" s="15">
        <v>0</v>
      </c>
      <c r="ED289" s="15">
        <v>0</v>
      </c>
      <c r="EE289" s="15">
        <v>100</v>
      </c>
      <c r="EF289" s="15">
        <v>0</v>
      </c>
      <c r="EG289" s="15">
        <v>0</v>
      </c>
      <c r="EH289" s="15">
        <v>0</v>
      </c>
      <c r="EI289" s="15">
        <f>SUM(Table2[[#This Row],[Total Industrial Employees FY17]:[Total Other Employees FY17]])</f>
        <v>142</v>
      </c>
      <c r="EJ289" s="15">
        <f>SUM(Table2[[#This Row],[Number of Industrial Employees Earning More than Living Wage FY17]:[Number of Other Employees Earning More than Living Wage FY17]])</f>
        <v>142</v>
      </c>
      <c r="EK289" s="15">
        <v>100</v>
      </c>
    </row>
    <row r="290" spans="1:141" ht="25.5" x14ac:dyDescent="0.2">
      <c r="A290" s="24">
        <v>93103</v>
      </c>
      <c r="B290" s="24" t="s">
        <v>262</v>
      </c>
      <c r="C290" s="25" t="s">
        <v>1728</v>
      </c>
      <c r="D290" s="25" t="s">
        <v>6</v>
      </c>
      <c r="E290" s="34">
        <v>17</v>
      </c>
      <c r="F290" s="26" t="s">
        <v>2130</v>
      </c>
      <c r="G290" s="42" t="s">
        <v>2131</v>
      </c>
      <c r="H290" s="36">
        <v>27746</v>
      </c>
      <c r="I290" s="36">
        <v>27840</v>
      </c>
      <c r="J290" s="39" t="s">
        <v>3228</v>
      </c>
      <c r="K290" s="11" t="s">
        <v>2477</v>
      </c>
      <c r="L290" s="27" t="s">
        <v>2721</v>
      </c>
      <c r="M290" s="27" t="s">
        <v>2611</v>
      </c>
      <c r="N290" s="28">
        <v>1850000</v>
      </c>
      <c r="O290" s="24" t="s">
        <v>2487</v>
      </c>
      <c r="P290" s="15">
        <v>0</v>
      </c>
      <c r="Q290" s="15">
        <v>0</v>
      </c>
      <c r="R290" s="15">
        <v>0</v>
      </c>
      <c r="S290" s="15">
        <v>0</v>
      </c>
      <c r="T290" s="15">
        <v>0</v>
      </c>
      <c r="U290" s="15">
        <v>0</v>
      </c>
      <c r="V290" s="15">
        <v>0</v>
      </c>
      <c r="W290" s="15">
        <v>0</v>
      </c>
      <c r="X290" s="15">
        <v>0</v>
      </c>
      <c r="Y290" s="15">
        <v>36</v>
      </c>
      <c r="Z290" s="15">
        <v>17</v>
      </c>
      <c r="AA290" s="15">
        <v>0</v>
      </c>
      <c r="AB290" s="15">
        <v>0</v>
      </c>
      <c r="AC290" s="15">
        <v>0</v>
      </c>
      <c r="AD290" s="15">
        <v>0</v>
      </c>
      <c r="AE290" s="15">
        <v>0</v>
      </c>
      <c r="AF290" s="15">
        <v>0</v>
      </c>
      <c r="AG290" s="15" t="s">
        <v>1861</v>
      </c>
      <c r="AH290" s="15" t="s">
        <v>1861</v>
      </c>
      <c r="AI290" s="29">
        <v>34.140999999999998</v>
      </c>
      <c r="AJ290" s="29">
        <v>312.00189999999998</v>
      </c>
      <c r="AK290" s="29">
        <v>178.07</v>
      </c>
      <c r="AL290" s="17">
        <f>SUM(Table2[[#This Row],[Company Direct Land Through FY17]:[Company Direct Land FY18 and After]])</f>
        <v>490.07189999999997</v>
      </c>
      <c r="AM290" s="29">
        <v>201.6764</v>
      </c>
      <c r="AN290" s="29">
        <v>942.82910000000004</v>
      </c>
      <c r="AO290" s="29">
        <v>1051.8896</v>
      </c>
      <c r="AP290" s="18">
        <f>SUM(Table2[[#This Row],[Company Direct Building Through FY17]:[Company Direct Building FY18 and After]])</f>
        <v>1994.7186999999999</v>
      </c>
      <c r="AQ290" s="29">
        <v>0</v>
      </c>
      <c r="AR290" s="29">
        <v>33.048400000000001</v>
      </c>
      <c r="AS290" s="29">
        <v>0</v>
      </c>
      <c r="AT290" s="18">
        <f>SUM(Table2[[#This Row],[Mortgage Recording Tax Through FY17]:[Mortgage Recording Tax FY18 and After]])</f>
        <v>33.048400000000001</v>
      </c>
      <c r="AU290" s="29">
        <v>177.90639999999999</v>
      </c>
      <c r="AV290" s="29">
        <v>1028.1501000000001</v>
      </c>
      <c r="AW290" s="29">
        <v>927.91139999999996</v>
      </c>
      <c r="AX290" s="18">
        <f>SUM(Table2[[#This Row],[Pilot Savings Through FY17]:[Pilot Savings FY18 and After]])</f>
        <v>1956.0615</v>
      </c>
      <c r="AY290" s="29">
        <v>0</v>
      </c>
      <c r="AZ290" s="29">
        <v>33.048400000000001</v>
      </c>
      <c r="BA290" s="29">
        <v>0</v>
      </c>
      <c r="BB290" s="18">
        <f>SUM(Table2[[#This Row],[Mortgage Recording Tax Exemption Through FY17]:[Mortgage Recording Tax Exemption FY18 and After]])</f>
        <v>33.048400000000001</v>
      </c>
      <c r="BC290" s="29">
        <v>0</v>
      </c>
      <c r="BD290" s="29">
        <v>423.7638</v>
      </c>
      <c r="BE290" s="29">
        <v>0</v>
      </c>
      <c r="BF290" s="18">
        <f>SUM(Table2[[#This Row],[Indirect and Induced Land Through FY17]:[Indirect and Induced Land FY18 and After]])</f>
        <v>423.7638</v>
      </c>
      <c r="BG290" s="29">
        <v>0</v>
      </c>
      <c r="BH290" s="29">
        <v>786.99019999999996</v>
      </c>
      <c r="BI290" s="29">
        <v>0</v>
      </c>
      <c r="BJ290" s="18">
        <f>SUM(Table2[[#This Row],[Indirect and Induced Building Through FY17]:[Indirect and Induced Building FY18 and After]])</f>
        <v>786.99019999999996</v>
      </c>
      <c r="BK290" s="29">
        <v>57.911000000000001</v>
      </c>
      <c r="BL290" s="29">
        <v>1437.4349</v>
      </c>
      <c r="BM290" s="29">
        <v>302.04820000000001</v>
      </c>
      <c r="BN290" s="18">
        <f>SUM(Table2[[#This Row],[TOTAL Real Property Related Taxes Through FY17]:[TOTAL Real Property Related Taxes FY18 and After]])</f>
        <v>1739.4830999999999</v>
      </c>
      <c r="BO290" s="29">
        <v>0</v>
      </c>
      <c r="BP290" s="29">
        <v>3631.4638</v>
      </c>
      <c r="BQ290" s="29">
        <v>0</v>
      </c>
      <c r="BR290" s="18">
        <f>SUM(Table2[[#This Row],[Company Direct Through FY17]:[Company Direct FY18 and After]])</f>
        <v>3631.4638</v>
      </c>
      <c r="BS290" s="29">
        <v>0</v>
      </c>
      <c r="BT290" s="29">
        <v>0</v>
      </c>
      <c r="BU290" s="29">
        <v>0</v>
      </c>
      <c r="BV290" s="18">
        <f>SUM(Table2[[#This Row],[Sales Tax Exemption Through FY17]:[Sales Tax Exemption FY18 and After]])</f>
        <v>0</v>
      </c>
      <c r="BW290" s="29">
        <v>0</v>
      </c>
      <c r="BX290" s="29">
        <v>1.8099000000000001</v>
      </c>
      <c r="BY290" s="29">
        <v>0</v>
      </c>
      <c r="BZ290" s="17">
        <f>SUM(Table2[[#This Row],[Energy Tax Savings Through FY17]:[Energy Tax Savings FY18 and After]])</f>
        <v>1.8099000000000001</v>
      </c>
      <c r="CA290" s="29">
        <v>0</v>
      </c>
      <c r="CB290" s="29">
        <v>12.8055</v>
      </c>
      <c r="CC290" s="29">
        <v>0</v>
      </c>
      <c r="CD290" s="18">
        <f>SUM(Table2[[#This Row],[Tax Exempt Bond Savings Through FY17]:[Tax Exempt Bond Savings FY18 and After]])</f>
        <v>12.8055</v>
      </c>
      <c r="CE290" s="29">
        <v>0</v>
      </c>
      <c r="CF290" s="29">
        <v>1551.6944000000001</v>
      </c>
      <c r="CG290" s="29">
        <v>0</v>
      </c>
      <c r="CH290" s="18">
        <f>SUM(Table2[[#This Row],[Indirect and Induced Through FY17]:[Indirect and Induced FY18 and After]])</f>
        <v>1551.6944000000001</v>
      </c>
      <c r="CI290" s="29">
        <v>0</v>
      </c>
      <c r="CJ290" s="29">
        <v>5168.5428000000002</v>
      </c>
      <c r="CK290" s="29">
        <v>0</v>
      </c>
      <c r="CL290" s="18">
        <f>SUM(Table2[[#This Row],[TOTAL Income Consumption Use Taxes Through FY17]:[TOTAL Income Consumption Use Taxes FY18 and After]])</f>
        <v>5168.5428000000002</v>
      </c>
      <c r="CM290" s="17">
        <v>177.90639999999999</v>
      </c>
      <c r="CN290" s="17">
        <v>1075.8139000000001</v>
      </c>
      <c r="CO290" s="29">
        <v>927.91139999999996</v>
      </c>
      <c r="CP290" s="18">
        <f>SUM(Table2[[#This Row],[Assistance Provided Through FY17]:[Assistance Provided FY18 and After]])</f>
        <v>2003.7253000000001</v>
      </c>
      <c r="CQ290" s="29">
        <v>0</v>
      </c>
      <c r="CR290" s="29">
        <v>0</v>
      </c>
      <c r="CS290" s="29">
        <v>0</v>
      </c>
      <c r="CT290" s="18">
        <f>SUM(Table2[[#This Row],[Recapture Cancellation Reduction Amount Through FY17]:[Recapture Cancellation Reduction Amount FY18 and After]])</f>
        <v>0</v>
      </c>
      <c r="CU290" s="17">
        <v>0</v>
      </c>
      <c r="CV290" s="17">
        <v>0</v>
      </c>
      <c r="CW290" s="29">
        <v>0</v>
      </c>
      <c r="CX290" s="18">
        <f>SUM(Table2[[#This Row],[Penalty Paid Through FY17]:[Penalty Paid FY18 and After]])</f>
        <v>0</v>
      </c>
      <c r="CY290" s="29">
        <v>177.90639999999999</v>
      </c>
      <c r="CZ290" s="29">
        <v>1075.8139000000001</v>
      </c>
      <c r="DA290" s="29">
        <v>927.91139999999996</v>
      </c>
      <c r="DB290" s="18">
        <f>SUM(Table2[[#This Row],[TOTAL Assistance Net of Recapture Penalties Through FY17]:[TOTAL Assistance Net of Recapture Penalties FY18 and After]])</f>
        <v>2003.7253000000001</v>
      </c>
      <c r="DC290" s="29">
        <v>235.81739999999999</v>
      </c>
      <c r="DD290" s="29">
        <v>4919.3432000000003</v>
      </c>
      <c r="DE290" s="29">
        <v>1229.9595999999999</v>
      </c>
      <c r="DF290" s="18">
        <f>SUM(Table2[[#This Row],[Company Direct Tax Revenue Before Assistance Through FY17]:[Company Direct Tax Revenue Before Assistance FY18 and After]])</f>
        <v>6149.3028000000004</v>
      </c>
      <c r="DG290" s="29">
        <v>0</v>
      </c>
      <c r="DH290" s="29">
        <v>2762.4484000000002</v>
      </c>
      <c r="DI290" s="29">
        <v>0</v>
      </c>
      <c r="DJ290" s="18">
        <f>SUM(Table2[[#This Row],[Indirect and Induced Tax Revenues Through FY17]:[Indirect and Induced Tax Revenues FY18 and After]])</f>
        <v>2762.4484000000002</v>
      </c>
      <c r="DK290" s="29">
        <v>235.81739999999999</v>
      </c>
      <c r="DL290" s="29">
        <v>7681.7915999999996</v>
      </c>
      <c r="DM290" s="29">
        <v>1229.9595999999999</v>
      </c>
      <c r="DN290" s="17">
        <f>SUM(Table2[[#This Row],[TOTAL Tax Revenues Before Assistance Through FY17]:[TOTAL Tax Revenues Before Assistance FY18 and After]])</f>
        <v>8911.7511999999988</v>
      </c>
      <c r="DO290" s="29">
        <v>57.911000000000001</v>
      </c>
      <c r="DP290" s="29">
        <v>6605.9777000000004</v>
      </c>
      <c r="DQ290" s="29">
        <v>302.04820000000001</v>
      </c>
      <c r="DR290" s="20">
        <f>SUM(Table2[[#This Row],[TOTAL Tax Revenues Net of Assistance Recapture and Penalty Through FY17]:[TOTAL Tax Revenues Net of Assistance Recapture and Penalty FY18 and After]])</f>
        <v>6908.0259000000005</v>
      </c>
      <c r="DS290" s="30">
        <v>0</v>
      </c>
      <c r="DT290" s="30">
        <v>0</v>
      </c>
      <c r="DU290" s="30">
        <v>0</v>
      </c>
      <c r="DV290" s="30">
        <v>0</v>
      </c>
      <c r="DW290" s="15">
        <v>0</v>
      </c>
      <c r="DX290" s="15">
        <v>0</v>
      </c>
      <c r="DY290" s="15">
        <v>0</v>
      </c>
      <c r="DZ290" s="15">
        <v>0</v>
      </c>
      <c r="EA290" s="15">
        <v>0</v>
      </c>
      <c r="EB290" s="15">
        <v>0</v>
      </c>
      <c r="EC290" s="15">
        <v>0</v>
      </c>
      <c r="ED290" s="15">
        <v>0</v>
      </c>
      <c r="EE290" s="15">
        <v>0</v>
      </c>
      <c r="EF290" s="15">
        <v>0</v>
      </c>
      <c r="EG290" s="15">
        <v>0</v>
      </c>
      <c r="EH290" s="15">
        <v>0</v>
      </c>
      <c r="EI290" s="15">
        <f>SUM(Table2[[#This Row],[Total Industrial Employees FY17]:[Total Other Employees FY17]])</f>
        <v>0</v>
      </c>
      <c r="EJ290" s="15">
        <f>SUM(Table2[[#This Row],[Number of Industrial Employees Earning More than Living Wage FY17]:[Number of Other Employees Earning More than Living Wage FY17]])</f>
        <v>0</v>
      </c>
      <c r="EK290" s="15">
        <v>0</v>
      </c>
    </row>
    <row r="291" spans="1:141" x14ac:dyDescent="0.2">
      <c r="A291" s="6">
        <v>92520</v>
      </c>
      <c r="B291" s="6" t="s">
        <v>175</v>
      </c>
      <c r="C291" s="7" t="s">
        <v>176</v>
      </c>
      <c r="D291" s="7" t="s">
        <v>6</v>
      </c>
      <c r="E291" s="33">
        <v>8</v>
      </c>
      <c r="F291" s="8" t="s">
        <v>1962</v>
      </c>
      <c r="G291" s="41" t="s">
        <v>1963</v>
      </c>
      <c r="H291" s="35">
        <v>26250</v>
      </c>
      <c r="I291" s="35">
        <v>28250</v>
      </c>
      <c r="J291" s="39" t="s">
        <v>3207</v>
      </c>
      <c r="K291" s="11" t="s">
        <v>2453</v>
      </c>
      <c r="L291" s="13" t="s">
        <v>2552</v>
      </c>
      <c r="M291" s="13" t="s">
        <v>2532</v>
      </c>
      <c r="N291" s="23">
        <v>1450000</v>
      </c>
      <c r="O291" s="6" t="s">
        <v>2458</v>
      </c>
      <c r="P291" s="15">
        <v>0</v>
      </c>
      <c r="Q291" s="15">
        <v>0</v>
      </c>
      <c r="R291" s="15">
        <v>0</v>
      </c>
      <c r="S291" s="15">
        <v>0</v>
      </c>
      <c r="T291" s="15">
        <v>12</v>
      </c>
      <c r="U291" s="15">
        <v>12</v>
      </c>
      <c r="V291" s="15">
        <v>12</v>
      </c>
      <c r="W291" s="15">
        <v>0</v>
      </c>
      <c r="X291" s="15">
        <v>0</v>
      </c>
      <c r="Y291" s="15">
        <v>0</v>
      </c>
      <c r="Z291" s="15">
        <v>6</v>
      </c>
      <c r="AA291" s="15">
        <v>0</v>
      </c>
      <c r="AB291" s="15">
        <v>0</v>
      </c>
      <c r="AC291" s="15">
        <v>0</v>
      </c>
      <c r="AD291" s="15">
        <v>0</v>
      </c>
      <c r="AE291" s="15">
        <v>0</v>
      </c>
      <c r="AF291" s="15">
        <v>0</v>
      </c>
      <c r="AG291" s="15" t="s">
        <v>1861</v>
      </c>
      <c r="AH291" s="15" t="s">
        <v>1861</v>
      </c>
      <c r="AI291" s="17">
        <v>13.1868</v>
      </c>
      <c r="AJ291" s="17">
        <v>143.7389</v>
      </c>
      <c r="AK291" s="17">
        <v>29.557099999999998</v>
      </c>
      <c r="AL291" s="17">
        <f>SUM(Table2[[#This Row],[Company Direct Land Through FY17]:[Company Direct Land FY18 and After]])</f>
        <v>173.29599999999999</v>
      </c>
      <c r="AM291" s="17">
        <v>71.999899999999997</v>
      </c>
      <c r="AN291" s="17">
        <v>274.2448</v>
      </c>
      <c r="AO291" s="17">
        <v>161.38210000000001</v>
      </c>
      <c r="AP291" s="18">
        <f>SUM(Table2[[#This Row],[Company Direct Building Through FY17]:[Company Direct Building FY18 and After]])</f>
        <v>435.62689999999998</v>
      </c>
      <c r="AQ291" s="17">
        <v>0</v>
      </c>
      <c r="AR291" s="17">
        <v>22.1067</v>
      </c>
      <c r="AS291" s="17">
        <v>0</v>
      </c>
      <c r="AT291" s="18">
        <f>SUM(Table2[[#This Row],[Mortgage Recording Tax Through FY17]:[Mortgage Recording Tax FY18 and After]])</f>
        <v>22.1067</v>
      </c>
      <c r="AU291" s="17">
        <v>68.3917</v>
      </c>
      <c r="AV291" s="17">
        <v>280.36630000000002</v>
      </c>
      <c r="AW291" s="17">
        <v>153.2945</v>
      </c>
      <c r="AX291" s="18">
        <f>SUM(Table2[[#This Row],[Pilot Savings Through FY17]:[Pilot Savings FY18 and After]])</f>
        <v>433.66079999999999</v>
      </c>
      <c r="AY291" s="17">
        <v>0</v>
      </c>
      <c r="AZ291" s="17">
        <v>22.1067</v>
      </c>
      <c r="BA291" s="17">
        <v>0</v>
      </c>
      <c r="BB291" s="18">
        <f>SUM(Table2[[#This Row],[Mortgage Recording Tax Exemption Through FY17]:[Mortgage Recording Tax Exemption FY18 and After]])</f>
        <v>22.1067</v>
      </c>
      <c r="BC291" s="17">
        <v>8.0014000000000003</v>
      </c>
      <c r="BD291" s="17">
        <v>89.903899999999993</v>
      </c>
      <c r="BE291" s="17">
        <v>17.9343</v>
      </c>
      <c r="BF291" s="18">
        <f>SUM(Table2[[#This Row],[Indirect and Induced Land Through FY17]:[Indirect and Induced Land FY18 and After]])</f>
        <v>107.8382</v>
      </c>
      <c r="BG291" s="17">
        <v>14.8597</v>
      </c>
      <c r="BH291" s="17">
        <v>166.96449999999999</v>
      </c>
      <c r="BI291" s="17">
        <v>33.306800000000003</v>
      </c>
      <c r="BJ291" s="18">
        <f>SUM(Table2[[#This Row],[Indirect and Induced Building Through FY17]:[Indirect and Induced Building FY18 and After]])</f>
        <v>200.2713</v>
      </c>
      <c r="BK291" s="17">
        <v>39.656100000000002</v>
      </c>
      <c r="BL291" s="17">
        <v>394.48579999999998</v>
      </c>
      <c r="BM291" s="17">
        <v>88.885800000000003</v>
      </c>
      <c r="BN291" s="18">
        <f>SUM(Table2[[#This Row],[TOTAL Real Property Related Taxes Through FY17]:[TOTAL Real Property Related Taxes FY18 and After]])</f>
        <v>483.3716</v>
      </c>
      <c r="BO291" s="17">
        <v>37.654000000000003</v>
      </c>
      <c r="BP291" s="17">
        <v>488.03469999999999</v>
      </c>
      <c r="BQ291" s="17">
        <v>84.398399999999995</v>
      </c>
      <c r="BR291" s="18">
        <f>SUM(Table2[[#This Row],[Company Direct Through FY17]:[Company Direct FY18 and After]])</f>
        <v>572.43309999999997</v>
      </c>
      <c r="BS291" s="17">
        <v>0</v>
      </c>
      <c r="BT291" s="17">
        <v>0</v>
      </c>
      <c r="BU291" s="17">
        <v>0</v>
      </c>
      <c r="BV291" s="18">
        <f>SUM(Table2[[#This Row],[Sales Tax Exemption Through FY17]:[Sales Tax Exemption FY18 and After]])</f>
        <v>0</v>
      </c>
      <c r="BW291" s="17">
        <v>0</v>
      </c>
      <c r="BX291" s="17">
        <v>0</v>
      </c>
      <c r="BY291" s="17">
        <v>0</v>
      </c>
      <c r="BZ291" s="17">
        <f>SUM(Table2[[#This Row],[Energy Tax Savings Through FY17]:[Energy Tax Savings FY18 and After]])</f>
        <v>0</v>
      </c>
      <c r="CA291" s="17">
        <v>0</v>
      </c>
      <c r="CB291" s="17">
        <v>0</v>
      </c>
      <c r="CC291" s="17">
        <v>0</v>
      </c>
      <c r="CD291" s="18">
        <f>SUM(Table2[[#This Row],[Tax Exempt Bond Savings Through FY17]:[Tax Exempt Bond Savings FY18 and After]])</f>
        <v>0</v>
      </c>
      <c r="CE291" s="17">
        <v>25.251799999999999</v>
      </c>
      <c r="CF291" s="17">
        <v>334.3707</v>
      </c>
      <c r="CG291" s="17">
        <v>56.599800000000002</v>
      </c>
      <c r="CH291" s="18">
        <f>SUM(Table2[[#This Row],[Indirect and Induced Through FY17]:[Indirect and Induced FY18 and After]])</f>
        <v>390.97050000000002</v>
      </c>
      <c r="CI291" s="17">
        <v>62.905799999999999</v>
      </c>
      <c r="CJ291" s="17">
        <v>822.40539999999999</v>
      </c>
      <c r="CK291" s="17">
        <v>140.9982</v>
      </c>
      <c r="CL291" s="18">
        <f>SUM(Table2[[#This Row],[TOTAL Income Consumption Use Taxes Through FY17]:[TOTAL Income Consumption Use Taxes FY18 and After]])</f>
        <v>963.40359999999998</v>
      </c>
      <c r="CM291" s="17">
        <v>68.3917</v>
      </c>
      <c r="CN291" s="17">
        <v>302.47300000000001</v>
      </c>
      <c r="CO291" s="17">
        <v>153.2945</v>
      </c>
      <c r="CP291" s="18">
        <f>SUM(Table2[[#This Row],[Assistance Provided Through FY17]:[Assistance Provided FY18 and After]])</f>
        <v>455.76750000000004</v>
      </c>
      <c r="CQ291" s="17">
        <v>0</v>
      </c>
      <c r="CR291" s="17">
        <v>0</v>
      </c>
      <c r="CS291" s="17">
        <v>0</v>
      </c>
      <c r="CT291" s="18">
        <f>SUM(Table2[[#This Row],[Recapture Cancellation Reduction Amount Through FY17]:[Recapture Cancellation Reduction Amount FY18 and After]])</f>
        <v>0</v>
      </c>
      <c r="CU291" s="17">
        <v>0</v>
      </c>
      <c r="CV291" s="17">
        <v>0</v>
      </c>
      <c r="CW291" s="17">
        <v>0</v>
      </c>
      <c r="CX291" s="18">
        <f>SUM(Table2[[#This Row],[Penalty Paid Through FY17]:[Penalty Paid FY18 and After]])</f>
        <v>0</v>
      </c>
      <c r="CY291" s="17">
        <v>68.3917</v>
      </c>
      <c r="CZ291" s="17">
        <v>302.47300000000001</v>
      </c>
      <c r="DA291" s="17">
        <v>153.2945</v>
      </c>
      <c r="DB291" s="18">
        <f>SUM(Table2[[#This Row],[TOTAL Assistance Net of Recapture Penalties Through FY17]:[TOTAL Assistance Net of Recapture Penalties FY18 and After]])</f>
        <v>455.76750000000004</v>
      </c>
      <c r="DC291" s="17">
        <v>122.8407</v>
      </c>
      <c r="DD291" s="17">
        <v>928.12509999999997</v>
      </c>
      <c r="DE291" s="17">
        <v>275.33760000000001</v>
      </c>
      <c r="DF291" s="18">
        <f>SUM(Table2[[#This Row],[Company Direct Tax Revenue Before Assistance Through FY17]:[Company Direct Tax Revenue Before Assistance FY18 and After]])</f>
        <v>1203.4627</v>
      </c>
      <c r="DG291" s="17">
        <v>48.112900000000003</v>
      </c>
      <c r="DH291" s="17">
        <v>591.23910000000001</v>
      </c>
      <c r="DI291" s="17">
        <v>107.8409</v>
      </c>
      <c r="DJ291" s="18">
        <f>SUM(Table2[[#This Row],[Indirect and Induced Tax Revenues Through FY17]:[Indirect and Induced Tax Revenues FY18 and After]])</f>
        <v>699.08</v>
      </c>
      <c r="DK291" s="17">
        <v>170.95359999999999</v>
      </c>
      <c r="DL291" s="17">
        <v>1519.3642</v>
      </c>
      <c r="DM291" s="17">
        <v>383.17849999999999</v>
      </c>
      <c r="DN291" s="17">
        <f>SUM(Table2[[#This Row],[TOTAL Tax Revenues Before Assistance Through FY17]:[TOTAL Tax Revenues Before Assistance FY18 and After]])</f>
        <v>1902.5427</v>
      </c>
      <c r="DO291" s="17">
        <v>102.56189999999999</v>
      </c>
      <c r="DP291" s="17">
        <v>1216.8912</v>
      </c>
      <c r="DQ291" s="17">
        <v>229.88399999999999</v>
      </c>
      <c r="DR291" s="20">
        <f>SUM(Table2[[#This Row],[TOTAL Tax Revenues Net of Assistance Recapture and Penalty Through FY17]:[TOTAL Tax Revenues Net of Assistance Recapture and Penalty FY18 and After]])</f>
        <v>1446.7752</v>
      </c>
      <c r="DS291" s="20">
        <v>0</v>
      </c>
      <c r="DT291" s="20">
        <v>0</v>
      </c>
      <c r="DU291" s="20">
        <v>0</v>
      </c>
      <c r="DV291" s="20">
        <v>0</v>
      </c>
      <c r="DW291" s="15">
        <v>0</v>
      </c>
      <c r="DX291" s="15">
        <v>0</v>
      </c>
      <c r="DY291" s="15">
        <v>12</v>
      </c>
      <c r="DZ291" s="15">
        <v>0</v>
      </c>
      <c r="EA291" s="15">
        <v>0</v>
      </c>
      <c r="EB291" s="15">
        <v>0</v>
      </c>
      <c r="EC291" s="15">
        <v>12</v>
      </c>
      <c r="ED291" s="15">
        <v>0</v>
      </c>
      <c r="EE291" s="15">
        <v>0</v>
      </c>
      <c r="EF291" s="15">
        <v>0</v>
      </c>
      <c r="EG291" s="15">
        <v>100</v>
      </c>
      <c r="EH291" s="15">
        <v>0</v>
      </c>
      <c r="EI291" s="15">
        <f>SUM(Table2[[#This Row],[Total Industrial Employees FY17]:[Total Other Employees FY17]])</f>
        <v>12</v>
      </c>
      <c r="EJ291" s="15">
        <f>SUM(Table2[[#This Row],[Number of Industrial Employees Earning More than Living Wage FY17]:[Number of Other Employees Earning More than Living Wage FY17]])</f>
        <v>12</v>
      </c>
      <c r="EK291" s="15">
        <v>100</v>
      </c>
    </row>
    <row r="292" spans="1:141" x14ac:dyDescent="0.2">
      <c r="A292" s="6">
        <v>92672</v>
      </c>
      <c r="B292" s="6" t="s">
        <v>169</v>
      </c>
      <c r="C292" s="7" t="s">
        <v>170</v>
      </c>
      <c r="D292" s="7" t="s">
        <v>12</v>
      </c>
      <c r="E292" s="33">
        <v>30</v>
      </c>
      <c r="F292" s="8" t="s">
        <v>2013</v>
      </c>
      <c r="G292" s="41" t="s">
        <v>1929</v>
      </c>
      <c r="H292" s="35">
        <v>3301</v>
      </c>
      <c r="I292" s="35">
        <v>5076</v>
      </c>
      <c r="J292" s="39" t="s">
        <v>3246</v>
      </c>
      <c r="K292" s="11" t="s">
        <v>2453</v>
      </c>
      <c r="L292" s="13" t="s">
        <v>2604</v>
      </c>
      <c r="M292" s="13" t="s">
        <v>2571</v>
      </c>
      <c r="N292" s="23">
        <v>472500</v>
      </c>
      <c r="O292" s="6" t="s">
        <v>2458</v>
      </c>
      <c r="P292" s="15">
        <v>0</v>
      </c>
      <c r="Q292" s="15">
        <v>0</v>
      </c>
      <c r="R292" s="15">
        <v>24</v>
      </c>
      <c r="S292" s="15">
        <v>0</v>
      </c>
      <c r="T292" s="15">
        <v>0</v>
      </c>
      <c r="U292" s="15">
        <v>24</v>
      </c>
      <c r="V292" s="15">
        <v>24</v>
      </c>
      <c r="W292" s="15">
        <v>0</v>
      </c>
      <c r="X292" s="15">
        <v>0</v>
      </c>
      <c r="Y292" s="15">
        <v>0</v>
      </c>
      <c r="Z292" s="15">
        <v>14</v>
      </c>
      <c r="AA292" s="15">
        <v>100</v>
      </c>
      <c r="AB292" s="15">
        <v>0</v>
      </c>
      <c r="AC292" s="15">
        <v>0</v>
      </c>
      <c r="AD292" s="15">
        <v>0</v>
      </c>
      <c r="AE292" s="15">
        <v>0</v>
      </c>
      <c r="AF292" s="15">
        <v>100</v>
      </c>
      <c r="AG292" s="15" t="s">
        <v>1860</v>
      </c>
      <c r="AH292" s="15" t="s">
        <v>1861</v>
      </c>
      <c r="AI292" s="17">
        <v>3.2778</v>
      </c>
      <c r="AJ292" s="17">
        <v>38.7164</v>
      </c>
      <c r="AK292" s="17">
        <v>9.3187999999999995</v>
      </c>
      <c r="AL292" s="17">
        <f>SUM(Table2[[#This Row],[Company Direct Land Through FY17]:[Company Direct Land FY18 and After]])</f>
        <v>48.035200000000003</v>
      </c>
      <c r="AM292" s="17">
        <v>16.520099999999999</v>
      </c>
      <c r="AN292" s="17">
        <v>94.873699999999999</v>
      </c>
      <c r="AO292" s="17">
        <v>46.967300000000002</v>
      </c>
      <c r="AP292" s="18">
        <f>SUM(Table2[[#This Row],[Company Direct Building Through FY17]:[Company Direct Building FY18 and After]])</f>
        <v>141.84100000000001</v>
      </c>
      <c r="AQ292" s="17">
        <v>0</v>
      </c>
      <c r="AR292" s="17">
        <v>8.2835999999999999</v>
      </c>
      <c r="AS292" s="17">
        <v>0</v>
      </c>
      <c r="AT292" s="18">
        <f>SUM(Table2[[#This Row],[Mortgage Recording Tax Through FY17]:[Mortgage Recording Tax FY18 and After]])</f>
        <v>8.2835999999999999</v>
      </c>
      <c r="AU292" s="17">
        <v>12.9673</v>
      </c>
      <c r="AV292" s="17">
        <v>60.495600000000003</v>
      </c>
      <c r="AW292" s="17">
        <v>36.866399999999999</v>
      </c>
      <c r="AX292" s="18">
        <f>SUM(Table2[[#This Row],[Pilot Savings Through FY17]:[Pilot Savings FY18 and After]])</f>
        <v>97.361999999999995</v>
      </c>
      <c r="AY292" s="17">
        <v>0</v>
      </c>
      <c r="AZ292" s="17">
        <v>8.2835999999999999</v>
      </c>
      <c r="BA292" s="17">
        <v>0</v>
      </c>
      <c r="BB292" s="18">
        <f>SUM(Table2[[#This Row],[Mortgage Recording Tax Exemption Through FY17]:[Mortgage Recording Tax Exemption FY18 and After]])</f>
        <v>8.2835999999999999</v>
      </c>
      <c r="BC292" s="17">
        <v>30.330400000000001</v>
      </c>
      <c r="BD292" s="17">
        <v>236.26830000000001</v>
      </c>
      <c r="BE292" s="17">
        <v>86.230599999999995</v>
      </c>
      <c r="BF292" s="18">
        <f>SUM(Table2[[#This Row],[Indirect and Induced Land Through FY17]:[Indirect and Induced Land FY18 and After]])</f>
        <v>322.49889999999999</v>
      </c>
      <c r="BG292" s="17">
        <v>56.328000000000003</v>
      </c>
      <c r="BH292" s="17">
        <v>438.78410000000002</v>
      </c>
      <c r="BI292" s="17">
        <v>160.14279999999999</v>
      </c>
      <c r="BJ292" s="18">
        <f>SUM(Table2[[#This Row],[Indirect and Induced Building Through FY17]:[Indirect and Induced Building FY18 and After]])</f>
        <v>598.92690000000005</v>
      </c>
      <c r="BK292" s="17">
        <v>93.489000000000004</v>
      </c>
      <c r="BL292" s="17">
        <v>748.14689999999996</v>
      </c>
      <c r="BM292" s="17">
        <v>265.79309999999998</v>
      </c>
      <c r="BN292" s="18">
        <f>SUM(Table2[[#This Row],[TOTAL Real Property Related Taxes Through FY17]:[TOTAL Real Property Related Taxes FY18 and After]])</f>
        <v>1013.9399999999999</v>
      </c>
      <c r="BO292" s="17">
        <v>252.8202</v>
      </c>
      <c r="BP292" s="17">
        <v>1946.4245000000001</v>
      </c>
      <c r="BQ292" s="17">
        <v>718.77739999999994</v>
      </c>
      <c r="BR292" s="18">
        <f>SUM(Table2[[#This Row],[Company Direct Through FY17]:[Company Direct FY18 and After]])</f>
        <v>2665.2019</v>
      </c>
      <c r="BS292" s="17">
        <v>0</v>
      </c>
      <c r="BT292" s="17">
        <v>0</v>
      </c>
      <c r="BU292" s="17">
        <v>0</v>
      </c>
      <c r="BV292" s="18">
        <f>SUM(Table2[[#This Row],[Sales Tax Exemption Through FY17]:[Sales Tax Exemption FY18 and After]])</f>
        <v>0</v>
      </c>
      <c r="BW292" s="17">
        <v>0</v>
      </c>
      <c r="BX292" s="17">
        <v>0</v>
      </c>
      <c r="BY292" s="17">
        <v>0</v>
      </c>
      <c r="BZ292" s="17">
        <f>SUM(Table2[[#This Row],[Energy Tax Savings Through FY17]:[Energy Tax Savings FY18 and After]])</f>
        <v>0</v>
      </c>
      <c r="CA292" s="17">
        <v>0</v>
      </c>
      <c r="CB292" s="17">
        <v>0</v>
      </c>
      <c r="CC292" s="17">
        <v>0</v>
      </c>
      <c r="CD292" s="18">
        <f>SUM(Table2[[#This Row],[Tax Exempt Bond Savings Through FY17]:[Tax Exempt Bond Savings FY18 and After]])</f>
        <v>0</v>
      </c>
      <c r="CE292" s="17">
        <v>95.368700000000004</v>
      </c>
      <c r="CF292" s="17">
        <v>862.20870000000002</v>
      </c>
      <c r="CG292" s="17">
        <v>271.13650000000001</v>
      </c>
      <c r="CH292" s="18">
        <f>SUM(Table2[[#This Row],[Indirect and Induced Through FY17]:[Indirect and Induced FY18 and After]])</f>
        <v>1133.3452</v>
      </c>
      <c r="CI292" s="17">
        <v>348.18889999999999</v>
      </c>
      <c r="CJ292" s="17">
        <v>2808.6332000000002</v>
      </c>
      <c r="CK292" s="17">
        <v>989.91390000000001</v>
      </c>
      <c r="CL292" s="18">
        <f>SUM(Table2[[#This Row],[TOTAL Income Consumption Use Taxes Through FY17]:[TOTAL Income Consumption Use Taxes FY18 and After]])</f>
        <v>3798.5471000000002</v>
      </c>
      <c r="CM292" s="17">
        <v>12.9673</v>
      </c>
      <c r="CN292" s="17">
        <v>68.779200000000003</v>
      </c>
      <c r="CO292" s="17">
        <v>36.866399999999999</v>
      </c>
      <c r="CP292" s="18">
        <f>SUM(Table2[[#This Row],[Assistance Provided Through FY17]:[Assistance Provided FY18 and After]])</f>
        <v>105.6456</v>
      </c>
      <c r="CQ292" s="17">
        <v>0</v>
      </c>
      <c r="CR292" s="17">
        <v>0</v>
      </c>
      <c r="CS292" s="17">
        <v>0</v>
      </c>
      <c r="CT292" s="18">
        <f>SUM(Table2[[#This Row],[Recapture Cancellation Reduction Amount Through FY17]:[Recapture Cancellation Reduction Amount FY18 and After]])</f>
        <v>0</v>
      </c>
      <c r="CU292" s="17">
        <v>0</v>
      </c>
      <c r="CV292" s="17">
        <v>0</v>
      </c>
      <c r="CW292" s="17">
        <v>0</v>
      </c>
      <c r="CX292" s="18">
        <f>SUM(Table2[[#This Row],[Penalty Paid Through FY17]:[Penalty Paid FY18 and After]])</f>
        <v>0</v>
      </c>
      <c r="CY292" s="17">
        <v>12.9673</v>
      </c>
      <c r="CZ292" s="17">
        <v>68.779200000000003</v>
      </c>
      <c r="DA292" s="17">
        <v>36.866399999999999</v>
      </c>
      <c r="DB292" s="18">
        <f>SUM(Table2[[#This Row],[TOTAL Assistance Net of Recapture Penalties Through FY17]:[TOTAL Assistance Net of Recapture Penalties FY18 and After]])</f>
        <v>105.6456</v>
      </c>
      <c r="DC292" s="17">
        <v>272.61810000000003</v>
      </c>
      <c r="DD292" s="17">
        <v>2088.2982000000002</v>
      </c>
      <c r="DE292" s="17">
        <v>775.06349999999998</v>
      </c>
      <c r="DF292" s="18">
        <f>SUM(Table2[[#This Row],[Company Direct Tax Revenue Before Assistance Through FY17]:[Company Direct Tax Revenue Before Assistance FY18 and After]])</f>
        <v>2863.3617000000004</v>
      </c>
      <c r="DG292" s="17">
        <v>182.02709999999999</v>
      </c>
      <c r="DH292" s="17">
        <v>1537.2610999999999</v>
      </c>
      <c r="DI292" s="17">
        <v>517.50990000000002</v>
      </c>
      <c r="DJ292" s="18">
        <f>SUM(Table2[[#This Row],[Indirect and Induced Tax Revenues Through FY17]:[Indirect and Induced Tax Revenues FY18 and After]])</f>
        <v>2054.7709999999997</v>
      </c>
      <c r="DK292" s="17">
        <v>454.64519999999999</v>
      </c>
      <c r="DL292" s="17">
        <v>3625.5592999999999</v>
      </c>
      <c r="DM292" s="17">
        <v>1292.5734</v>
      </c>
      <c r="DN292" s="17">
        <f>SUM(Table2[[#This Row],[TOTAL Tax Revenues Before Assistance Through FY17]:[TOTAL Tax Revenues Before Assistance FY18 and After]])</f>
        <v>4918.1327000000001</v>
      </c>
      <c r="DO292" s="17">
        <v>441.67790000000002</v>
      </c>
      <c r="DP292" s="17">
        <v>3556.7800999999999</v>
      </c>
      <c r="DQ292" s="17">
        <v>1255.7070000000001</v>
      </c>
      <c r="DR292" s="20">
        <f>SUM(Table2[[#This Row],[TOTAL Tax Revenues Net of Assistance Recapture and Penalty Through FY17]:[TOTAL Tax Revenues Net of Assistance Recapture and Penalty FY18 and After]])</f>
        <v>4812.4871000000003</v>
      </c>
      <c r="DS292" s="20">
        <v>0</v>
      </c>
      <c r="DT292" s="20">
        <v>0</v>
      </c>
      <c r="DU292" s="20">
        <v>0</v>
      </c>
      <c r="DV292" s="20">
        <v>0</v>
      </c>
      <c r="DW292" s="15">
        <v>0</v>
      </c>
      <c r="DX292" s="15">
        <v>0</v>
      </c>
      <c r="DY292" s="15">
        <v>0</v>
      </c>
      <c r="DZ292" s="15">
        <v>24</v>
      </c>
      <c r="EA292" s="15">
        <v>0</v>
      </c>
      <c r="EB292" s="15">
        <v>0</v>
      </c>
      <c r="EC292" s="15">
        <v>0</v>
      </c>
      <c r="ED292" s="15">
        <v>24</v>
      </c>
      <c r="EE292" s="15">
        <v>0</v>
      </c>
      <c r="EF292" s="15">
        <v>0</v>
      </c>
      <c r="EG292" s="15">
        <v>0</v>
      </c>
      <c r="EH292" s="15">
        <v>100</v>
      </c>
      <c r="EI292" s="15">
        <f>SUM(Table2[[#This Row],[Total Industrial Employees FY17]:[Total Other Employees FY17]])</f>
        <v>24</v>
      </c>
      <c r="EJ292" s="15">
        <f>SUM(Table2[[#This Row],[Number of Industrial Employees Earning More than Living Wage FY17]:[Number of Other Employees Earning More than Living Wage FY17]])</f>
        <v>24</v>
      </c>
      <c r="EK292" s="15">
        <v>100</v>
      </c>
    </row>
    <row r="293" spans="1:141" x14ac:dyDescent="0.2">
      <c r="A293" s="6">
        <v>93934</v>
      </c>
      <c r="B293" s="6" t="s">
        <v>607</v>
      </c>
      <c r="C293" s="7" t="s">
        <v>608</v>
      </c>
      <c r="D293" s="7" t="s">
        <v>71</v>
      </c>
      <c r="E293" s="33">
        <v>50</v>
      </c>
      <c r="F293" s="8" t="s">
        <v>2313</v>
      </c>
      <c r="G293" s="41" t="s">
        <v>1983</v>
      </c>
      <c r="H293" s="35">
        <v>15684</v>
      </c>
      <c r="I293" s="35">
        <v>9613</v>
      </c>
      <c r="J293" s="39" t="s">
        <v>3325</v>
      </c>
      <c r="K293" s="11" t="s">
        <v>2833</v>
      </c>
      <c r="L293" s="13" t="s">
        <v>2951</v>
      </c>
      <c r="M293" s="13" t="s">
        <v>2871</v>
      </c>
      <c r="N293" s="23">
        <v>5270000</v>
      </c>
      <c r="O293" s="6" t="s">
        <v>2458</v>
      </c>
      <c r="P293" s="15">
        <v>18</v>
      </c>
      <c r="Q293" s="15">
        <v>0</v>
      </c>
      <c r="R293" s="15">
        <v>11</v>
      </c>
      <c r="S293" s="15">
        <v>0</v>
      </c>
      <c r="T293" s="15">
        <v>0</v>
      </c>
      <c r="U293" s="15">
        <v>29</v>
      </c>
      <c r="V293" s="15">
        <v>20</v>
      </c>
      <c r="W293" s="15">
        <v>0</v>
      </c>
      <c r="X293" s="15">
        <v>0</v>
      </c>
      <c r="Y293" s="15">
        <v>0</v>
      </c>
      <c r="Z293" s="15">
        <v>32</v>
      </c>
      <c r="AA293" s="15">
        <v>100</v>
      </c>
      <c r="AB293" s="15">
        <v>0</v>
      </c>
      <c r="AC293" s="15">
        <v>0</v>
      </c>
      <c r="AD293" s="15">
        <v>0</v>
      </c>
      <c r="AE293" s="15">
        <v>0</v>
      </c>
      <c r="AF293" s="15">
        <v>100</v>
      </c>
      <c r="AG293" s="15" t="s">
        <v>1860</v>
      </c>
      <c r="AH293" s="15" t="s">
        <v>1861</v>
      </c>
      <c r="AI293" s="17">
        <v>22.665400000000002</v>
      </c>
      <c r="AJ293" s="17">
        <v>125.1087</v>
      </c>
      <c r="AK293" s="17">
        <v>266.76339999999999</v>
      </c>
      <c r="AL293" s="17">
        <f>SUM(Table2[[#This Row],[Company Direct Land Through FY17]:[Company Direct Land FY18 and After]])</f>
        <v>391.87209999999999</v>
      </c>
      <c r="AM293" s="17">
        <v>67.475300000000004</v>
      </c>
      <c r="AN293" s="17">
        <v>163.16229999999999</v>
      </c>
      <c r="AO293" s="17">
        <v>794.1567</v>
      </c>
      <c r="AP293" s="18">
        <f>SUM(Table2[[#This Row],[Company Direct Building Through FY17]:[Company Direct Building FY18 and After]])</f>
        <v>957.31899999999996</v>
      </c>
      <c r="AQ293" s="17">
        <v>0</v>
      </c>
      <c r="AR293" s="17">
        <v>36.5501</v>
      </c>
      <c r="AS293" s="17">
        <v>0</v>
      </c>
      <c r="AT293" s="18">
        <f>SUM(Table2[[#This Row],[Mortgage Recording Tax Through FY17]:[Mortgage Recording Tax FY18 and After]])</f>
        <v>36.5501</v>
      </c>
      <c r="AU293" s="17">
        <v>65.649100000000004</v>
      </c>
      <c r="AV293" s="17">
        <v>152.05959999999999</v>
      </c>
      <c r="AW293" s="17">
        <v>772.66330000000005</v>
      </c>
      <c r="AX293" s="18">
        <f>SUM(Table2[[#This Row],[Pilot Savings Through FY17]:[Pilot Savings FY18 and After]])</f>
        <v>924.72289999999998</v>
      </c>
      <c r="AY293" s="17">
        <v>0</v>
      </c>
      <c r="AZ293" s="17">
        <v>36.5501</v>
      </c>
      <c r="BA293" s="17">
        <v>0</v>
      </c>
      <c r="BB293" s="18">
        <f>SUM(Table2[[#This Row],[Mortgage Recording Tax Exemption Through FY17]:[Mortgage Recording Tax Exemption FY18 and After]])</f>
        <v>36.5501</v>
      </c>
      <c r="BC293" s="17">
        <v>9.2205999999999992</v>
      </c>
      <c r="BD293" s="17">
        <v>59.632800000000003</v>
      </c>
      <c r="BE293" s="17">
        <v>108.5224</v>
      </c>
      <c r="BF293" s="18">
        <f>SUM(Table2[[#This Row],[Indirect and Induced Land Through FY17]:[Indirect and Induced Land FY18 and After]])</f>
        <v>168.15520000000001</v>
      </c>
      <c r="BG293" s="17">
        <v>17.123899999999999</v>
      </c>
      <c r="BH293" s="17">
        <v>110.74630000000001</v>
      </c>
      <c r="BI293" s="17">
        <v>201.53989999999999</v>
      </c>
      <c r="BJ293" s="18">
        <f>SUM(Table2[[#This Row],[Indirect and Induced Building Through FY17]:[Indirect and Induced Building FY18 and After]])</f>
        <v>312.28620000000001</v>
      </c>
      <c r="BK293" s="17">
        <v>50.836100000000002</v>
      </c>
      <c r="BL293" s="17">
        <v>306.59050000000002</v>
      </c>
      <c r="BM293" s="17">
        <v>598.31910000000005</v>
      </c>
      <c r="BN293" s="18">
        <f>SUM(Table2[[#This Row],[TOTAL Real Property Related Taxes Through FY17]:[TOTAL Real Property Related Taxes FY18 and After]])</f>
        <v>904.90960000000007</v>
      </c>
      <c r="BO293" s="17">
        <v>54.653599999999997</v>
      </c>
      <c r="BP293" s="17">
        <v>351.0951</v>
      </c>
      <c r="BQ293" s="17">
        <v>643.25059999999996</v>
      </c>
      <c r="BR293" s="18">
        <f>SUM(Table2[[#This Row],[Company Direct Through FY17]:[Company Direct FY18 and After]])</f>
        <v>994.34569999999997</v>
      </c>
      <c r="BS293" s="17">
        <v>0</v>
      </c>
      <c r="BT293" s="17">
        <v>0</v>
      </c>
      <c r="BU293" s="17">
        <v>0</v>
      </c>
      <c r="BV293" s="18">
        <f>SUM(Table2[[#This Row],[Sales Tax Exemption Through FY17]:[Sales Tax Exemption FY18 and After]])</f>
        <v>0</v>
      </c>
      <c r="BW293" s="17">
        <v>0</v>
      </c>
      <c r="BX293" s="17">
        <v>0</v>
      </c>
      <c r="BY293" s="17">
        <v>0</v>
      </c>
      <c r="BZ293" s="17">
        <f>SUM(Table2[[#This Row],[Energy Tax Savings Through FY17]:[Energy Tax Savings FY18 and After]])</f>
        <v>0</v>
      </c>
      <c r="CA293" s="17">
        <v>0</v>
      </c>
      <c r="CB293" s="17">
        <v>0</v>
      </c>
      <c r="CC293" s="17">
        <v>0</v>
      </c>
      <c r="CD293" s="18">
        <f>SUM(Table2[[#This Row],[Tax Exempt Bond Savings Through FY17]:[Tax Exempt Bond Savings FY18 and After]])</f>
        <v>0</v>
      </c>
      <c r="CE293" s="17">
        <v>32.491599999999998</v>
      </c>
      <c r="CF293" s="17">
        <v>213.33449999999999</v>
      </c>
      <c r="CG293" s="17">
        <v>382.41210000000001</v>
      </c>
      <c r="CH293" s="18">
        <f>SUM(Table2[[#This Row],[Indirect and Induced Through FY17]:[Indirect and Induced FY18 and After]])</f>
        <v>595.74659999999994</v>
      </c>
      <c r="CI293" s="17">
        <v>87.145200000000003</v>
      </c>
      <c r="CJ293" s="17">
        <v>564.42960000000005</v>
      </c>
      <c r="CK293" s="17">
        <v>1025.6627000000001</v>
      </c>
      <c r="CL293" s="18">
        <f>SUM(Table2[[#This Row],[TOTAL Income Consumption Use Taxes Through FY17]:[TOTAL Income Consumption Use Taxes FY18 and After]])</f>
        <v>1590.0923000000003</v>
      </c>
      <c r="CM293" s="17">
        <v>65.649100000000004</v>
      </c>
      <c r="CN293" s="17">
        <v>188.6097</v>
      </c>
      <c r="CO293" s="17">
        <v>772.66330000000005</v>
      </c>
      <c r="CP293" s="18">
        <f>SUM(Table2[[#This Row],[Assistance Provided Through FY17]:[Assistance Provided FY18 and After]])</f>
        <v>961.27300000000002</v>
      </c>
      <c r="CQ293" s="17">
        <v>0</v>
      </c>
      <c r="CR293" s="17">
        <v>0</v>
      </c>
      <c r="CS293" s="17">
        <v>0</v>
      </c>
      <c r="CT293" s="18">
        <f>SUM(Table2[[#This Row],[Recapture Cancellation Reduction Amount Through FY17]:[Recapture Cancellation Reduction Amount FY18 and After]])</f>
        <v>0</v>
      </c>
      <c r="CU293" s="17">
        <v>0</v>
      </c>
      <c r="CV293" s="17">
        <v>0</v>
      </c>
      <c r="CW293" s="17">
        <v>0</v>
      </c>
      <c r="CX293" s="18">
        <f>SUM(Table2[[#This Row],[Penalty Paid Through FY17]:[Penalty Paid FY18 and After]])</f>
        <v>0</v>
      </c>
      <c r="CY293" s="17">
        <v>65.649100000000004</v>
      </c>
      <c r="CZ293" s="17">
        <v>188.6097</v>
      </c>
      <c r="DA293" s="17">
        <v>772.66330000000005</v>
      </c>
      <c r="DB293" s="18">
        <f>SUM(Table2[[#This Row],[TOTAL Assistance Net of Recapture Penalties Through FY17]:[TOTAL Assistance Net of Recapture Penalties FY18 and After]])</f>
        <v>961.27300000000002</v>
      </c>
      <c r="DC293" s="17">
        <v>144.79429999999999</v>
      </c>
      <c r="DD293" s="17">
        <v>675.9162</v>
      </c>
      <c r="DE293" s="17">
        <v>1704.1706999999999</v>
      </c>
      <c r="DF293" s="18">
        <f>SUM(Table2[[#This Row],[Company Direct Tax Revenue Before Assistance Through FY17]:[Company Direct Tax Revenue Before Assistance FY18 and After]])</f>
        <v>2380.0868999999998</v>
      </c>
      <c r="DG293" s="17">
        <v>58.836100000000002</v>
      </c>
      <c r="DH293" s="17">
        <v>383.71359999999999</v>
      </c>
      <c r="DI293" s="17">
        <v>692.47439999999995</v>
      </c>
      <c r="DJ293" s="18">
        <f>SUM(Table2[[#This Row],[Indirect and Induced Tax Revenues Through FY17]:[Indirect and Induced Tax Revenues FY18 and After]])</f>
        <v>1076.1879999999999</v>
      </c>
      <c r="DK293" s="17">
        <v>203.63040000000001</v>
      </c>
      <c r="DL293" s="17">
        <v>1059.6297999999999</v>
      </c>
      <c r="DM293" s="17">
        <v>2396.6451000000002</v>
      </c>
      <c r="DN293" s="17">
        <f>SUM(Table2[[#This Row],[TOTAL Tax Revenues Before Assistance Through FY17]:[TOTAL Tax Revenues Before Assistance FY18 and After]])</f>
        <v>3456.2749000000003</v>
      </c>
      <c r="DO293" s="17">
        <v>137.9813</v>
      </c>
      <c r="DP293" s="17">
        <v>871.02009999999996</v>
      </c>
      <c r="DQ293" s="17">
        <v>1623.9818</v>
      </c>
      <c r="DR293" s="20">
        <f>SUM(Table2[[#This Row],[TOTAL Tax Revenues Net of Assistance Recapture and Penalty Through FY17]:[TOTAL Tax Revenues Net of Assistance Recapture and Penalty FY18 and After]])</f>
        <v>2495.0019000000002</v>
      </c>
      <c r="DS293" s="20">
        <v>0</v>
      </c>
      <c r="DT293" s="20">
        <v>0</v>
      </c>
      <c r="DU293" s="20">
        <v>0</v>
      </c>
      <c r="DV293" s="20">
        <v>0</v>
      </c>
      <c r="DW293" s="15">
        <v>0</v>
      </c>
      <c r="DX293" s="15">
        <v>0</v>
      </c>
      <c r="DY293" s="15">
        <v>0</v>
      </c>
      <c r="DZ293" s="15">
        <v>0</v>
      </c>
      <c r="EA293" s="15">
        <v>0</v>
      </c>
      <c r="EB293" s="15">
        <v>0</v>
      </c>
      <c r="EC293" s="15">
        <v>0</v>
      </c>
      <c r="ED293" s="15">
        <v>0</v>
      </c>
      <c r="EE293" s="15">
        <v>0</v>
      </c>
      <c r="EF293" s="15">
        <v>0</v>
      </c>
      <c r="EG293" s="15">
        <v>0</v>
      </c>
      <c r="EH293" s="15">
        <v>0</v>
      </c>
      <c r="EI293" s="15">
        <f>SUM(Table2[[#This Row],[Total Industrial Employees FY17]:[Total Other Employees FY17]])</f>
        <v>0</v>
      </c>
      <c r="EJ293" s="15">
        <f>SUM(Table2[[#This Row],[Number of Industrial Employees Earning More than Living Wage FY17]:[Number of Other Employees Earning More than Living Wage FY17]])</f>
        <v>0</v>
      </c>
      <c r="EK293" s="15">
        <v>0</v>
      </c>
    </row>
    <row r="294" spans="1:141" x14ac:dyDescent="0.2">
      <c r="A294" s="6">
        <v>92421</v>
      </c>
      <c r="B294" s="6" t="s">
        <v>159</v>
      </c>
      <c r="C294" s="7" t="s">
        <v>160</v>
      </c>
      <c r="D294" s="7" t="s">
        <v>9</v>
      </c>
      <c r="E294" s="33">
        <v>38</v>
      </c>
      <c r="F294" s="8" t="s">
        <v>1937</v>
      </c>
      <c r="G294" s="41" t="s">
        <v>1920</v>
      </c>
      <c r="H294" s="35">
        <v>38508</v>
      </c>
      <c r="I294" s="35">
        <v>32057</v>
      </c>
      <c r="J294" s="39" t="s">
        <v>3210</v>
      </c>
      <c r="K294" s="11" t="s">
        <v>2453</v>
      </c>
      <c r="L294" s="13" t="s">
        <v>2531</v>
      </c>
      <c r="M294" s="13" t="s">
        <v>2532</v>
      </c>
      <c r="N294" s="23">
        <v>2850000</v>
      </c>
      <c r="O294" s="6" t="s">
        <v>2500</v>
      </c>
      <c r="P294" s="15">
        <v>0</v>
      </c>
      <c r="Q294" s="15">
        <v>0</v>
      </c>
      <c r="R294" s="15">
        <v>73</v>
      </c>
      <c r="S294" s="15">
        <v>0</v>
      </c>
      <c r="T294" s="15">
        <v>0</v>
      </c>
      <c r="U294" s="15">
        <v>73</v>
      </c>
      <c r="V294" s="15">
        <v>73</v>
      </c>
      <c r="W294" s="15">
        <v>0</v>
      </c>
      <c r="X294" s="15">
        <v>0</v>
      </c>
      <c r="Y294" s="15">
        <v>25</v>
      </c>
      <c r="Z294" s="15">
        <v>3</v>
      </c>
      <c r="AA294" s="15">
        <v>100</v>
      </c>
      <c r="AB294" s="15">
        <v>0</v>
      </c>
      <c r="AC294" s="15">
        <v>0</v>
      </c>
      <c r="AD294" s="15">
        <v>0</v>
      </c>
      <c r="AE294" s="15">
        <v>0</v>
      </c>
      <c r="AF294" s="15">
        <v>100</v>
      </c>
      <c r="AG294" s="15" t="s">
        <v>1860</v>
      </c>
      <c r="AH294" s="15" t="s">
        <v>1860</v>
      </c>
      <c r="AI294" s="17">
        <v>43.287300000000002</v>
      </c>
      <c r="AJ294" s="17">
        <v>290.94479999999999</v>
      </c>
      <c r="AK294" s="17">
        <v>90.046599999999998</v>
      </c>
      <c r="AL294" s="17">
        <f>SUM(Table2[[#This Row],[Company Direct Land Through FY17]:[Company Direct Land FY18 and After]])</f>
        <v>380.9914</v>
      </c>
      <c r="AM294" s="17">
        <v>65.313100000000006</v>
      </c>
      <c r="AN294" s="17">
        <v>291.79059999999998</v>
      </c>
      <c r="AO294" s="17">
        <v>135.86490000000001</v>
      </c>
      <c r="AP294" s="18">
        <f>SUM(Table2[[#This Row],[Company Direct Building Through FY17]:[Company Direct Building FY18 and After]])</f>
        <v>427.65549999999996</v>
      </c>
      <c r="AQ294" s="17">
        <v>0</v>
      </c>
      <c r="AR294" s="17">
        <v>35.090000000000003</v>
      </c>
      <c r="AS294" s="17">
        <v>0</v>
      </c>
      <c r="AT294" s="18">
        <f>SUM(Table2[[#This Row],[Mortgage Recording Tax Through FY17]:[Mortgage Recording Tax FY18 and After]])</f>
        <v>35.090000000000003</v>
      </c>
      <c r="AU294" s="17">
        <v>93.6511</v>
      </c>
      <c r="AV294" s="17">
        <v>378.57170000000002</v>
      </c>
      <c r="AW294" s="17">
        <v>194.81319999999999</v>
      </c>
      <c r="AX294" s="18">
        <f>SUM(Table2[[#This Row],[Pilot Savings Through FY17]:[Pilot Savings FY18 and After]])</f>
        <v>573.38490000000002</v>
      </c>
      <c r="AY294" s="17">
        <v>0</v>
      </c>
      <c r="AZ294" s="17">
        <v>35.090000000000003</v>
      </c>
      <c r="BA294" s="17">
        <v>0</v>
      </c>
      <c r="BB294" s="18">
        <f>SUM(Table2[[#This Row],[Mortgage Recording Tax Exemption Through FY17]:[Mortgage Recording Tax Exemption FY18 and After]])</f>
        <v>35.090000000000003</v>
      </c>
      <c r="BC294" s="17">
        <v>97.132300000000001</v>
      </c>
      <c r="BD294" s="17">
        <v>482.44490000000002</v>
      </c>
      <c r="BE294" s="17">
        <v>202.0549</v>
      </c>
      <c r="BF294" s="18">
        <f>SUM(Table2[[#This Row],[Indirect and Induced Land Through FY17]:[Indirect and Induced Land FY18 and After]])</f>
        <v>684.49980000000005</v>
      </c>
      <c r="BG294" s="17">
        <v>180.3886</v>
      </c>
      <c r="BH294" s="17">
        <v>895.96870000000001</v>
      </c>
      <c r="BI294" s="17">
        <v>375.245</v>
      </c>
      <c r="BJ294" s="18">
        <f>SUM(Table2[[#This Row],[Indirect and Induced Building Through FY17]:[Indirect and Induced Building FY18 and After]])</f>
        <v>1271.2137</v>
      </c>
      <c r="BK294" s="17">
        <v>292.47019999999998</v>
      </c>
      <c r="BL294" s="17">
        <v>1582.5772999999999</v>
      </c>
      <c r="BM294" s="17">
        <v>608.39819999999997</v>
      </c>
      <c r="BN294" s="18">
        <f>SUM(Table2[[#This Row],[TOTAL Real Property Related Taxes Through FY17]:[TOTAL Real Property Related Taxes FY18 and After]])</f>
        <v>2190.9755</v>
      </c>
      <c r="BO294" s="17">
        <v>1029.972</v>
      </c>
      <c r="BP294" s="17">
        <v>5362.027</v>
      </c>
      <c r="BQ294" s="17">
        <v>2142.5515999999998</v>
      </c>
      <c r="BR294" s="18">
        <f>SUM(Table2[[#This Row],[Company Direct Through FY17]:[Company Direct FY18 and After]])</f>
        <v>7504.5785999999998</v>
      </c>
      <c r="BS294" s="17">
        <v>0</v>
      </c>
      <c r="BT294" s="17">
        <v>0</v>
      </c>
      <c r="BU294" s="17">
        <v>0</v>
      </c>
      <c r="BV294" s="18">
        <f>SUM(Table2[[#This Row],[Sales Tax Exemption Through FY17]:[Sales Tax Exemption FY18 and After]])</f>
        <v>0</v>
      </c>
      <c r="BW294" s="17">
        <v>0</v>
      </c>
      <c r="BX294" s="17">
        <v>4.2316000000000003</v>
      </c>
      <c r="BY294" s="17">
        <v>0</v>
      </c>
      <c r="BZ294" s="17">
        <f>SUM(Table2[[#This Row],[Energy Tax Savings Through FY17]:[Energy Tax Savings FY18 and After]])</f>
        <v>4.2316000000000003</v>
      </c>
      <c r="CA294" s="17">
        <v>0</v>
      </c>
      <c r="CB294" s="17">
        <v>0</v>
      </c>
      <c r="CC294" s="17">
        <v>0</v>
      </c>
      <c r="CD294" s="18">
        <f>SUM(Table2[[#This Row],[Tax Exempt Bond Savings Through FY17]:[Tax Exempt Bond Savings FY18 and After]])</f>
        <v>0</v>
      </c>
      <c r="CE294" s="17">
        <v>332.49639999999999</v>
      </c>
      <c r="CF294" s="17">
        <v>1941.393</v>
      </c>
      <c r="CG294" s="17">
        <v>691.66039999999998</v>
      </c>
      <c r="CH294" s="18">
        <f>SUM(Table2[[#This Row],[Indirect and Induced Through FY17]:[Indirect and Induced FY18 and After]])</f>
        <v>2633.0533999999998</v>
      </c>
      <c r="CI294" s="17">
        <v>1362.4684</v>
      </c>
      <c r="CJ294" s="17">
        <v>7299.1884</v>
      </c>
      <c r="CK294" s="17">
        <v>2834.212</v>
      </c>
      <c r="CL294" s="18">
        <f>SUM(Table2[[#This Row],[TOTAL Income Consumption Use Taxes Through FY17]:[TOTAL Income Consumption Use Taxes FY18 and After]])</f>
        <v>10133.4004</v>
      </c>
      <c r="CM294" s="17">
        <v>93.6511</v>
      </c>
      <c r="CN294" s="17">
        <v>417.89330000000001</v>
      </c>
      <c r="CO294" s="17">
        <v>194.81319999999999</v>
      </c>
      <c r="CP294" s="18">
        <f>SUM(Table2[[#This Row],[Assistance Provided Through FY17]:[Assistance Provided FY18 and After]])</f>
        <v>612.70650000000001</v>
      </c>
      <c r="CQ294" s="17">
        <v>0</v>
      </c>
      <c r="CR294" s="17">
        <v>0</v>
      </c>
      <c r="CS294" s="17">
        <v>0</v>
      </c>
      <c r="CT294" s="18">
        <f>SUM(Table2[[#This Row],[Recapture Cancellation Reduction Amount Through FY17]:[Recapture Cancellation Reduction Amount FY18 and After]])</f>
        <v>0</v>
      </c>
      <c r="CU294" s="17">
        <v>0</v>
      </c>
      <c r="CV294" s="17">
        <v>0</v>
      </c>
      <c r="CW294" s="17">
        <v>0</v>
      </c>
      <c r="CX294" s="18">
        <f>SUM(Table2[[#This Row],[Penalty Paid Through FY17]:[Penalty Paid FY18 and After]])</f>
        <v>0</v>
      </c>
      <c r="CY294" s="17">
        <v>93.6511</v>
      </c>
      <c r="CZ294" s="17">
        <v>417.89330000000001</v>
      </c>
      <c r="DA294" s="17">
        <v>194.81319999999999</v>
      </c>
      <c r="DB294" s="18">
        <f>SUM(Table2[[#This Row],[TOTAL Assistance Net of Recapture Penalties Through FY17]:[TOTAL Assistance Net of Recapture Penalties FY18 and After]])</f>
        <v>612.70650000000001</v>
      </c>
      <c r="DC294" s="17">
        <v>1138.5724</v>
      </c>
      <c r="DD294" s="17">
        <v>5979.8523999999998</v>
      </c>
      <c r="DE294" s="17">
        <v>2368.4630999999999</v>
      </c>
      <c r="DF294" s="18">
        <f>SUM(Table2[[#This Row],[Company Direct Tax Revenue Before Assistance Through FY17]:[Company Direct Tax Revenue Before Assistance FY18 and After]])</f>
        <v>8348.3155000000006</v>
      </c>
      <c r="DG294" s="17">
        <v>610.01729999999998</v>
      </c>
      <c r="DH294" s="17">
        <v>3319.8065999999999</v>
      </c>
      <c r="DI294" s="17">
        <v>1268.9603</v>
      </c>
      <c r="DJ294" s="18">
        <f>SUM(Table2[[#This Row],[Indirect and Induced Tax Revenues Through FY17]:[Indirect and Induced Tax Revenues FY18 and After]])</f>
        <v>4588.7668999999996</v>
      </c>
      <c r="DK294" s="17">
        <v>1748.5897</v>
      </c>
      <c r="DL294" s="17">
        <v>9299.6589999999997</v>
      </c>
      <c r="DM294" s="17">
        <v>3637.4234000000001</v>
      </c>
      <c r="DN294" s="17">
        <f>SUM(Table2[[#This Row],[TOTAL Tax Revenues Before Assistance Through FY17]:[TOTAL Tax Revenues Before Assistance FY18 and After]])</f>
        <v>12937.082399999999</v>
      </c>
      <c r="DO294" s="17">
        <v>1654.9386</v>
      </c>
      <c r="DP294" s="17">
        <v>8881.7656999999999</v>
      </c>
      <c r="DQ294" s="17">
        <v>3442.6102000000001</v>
      </c>
      <c r="DR294" s="20">
        <f>SUM(Table2[[#This Row],[TOTAL Tax Revenues Net of Assistance Recapture and Penalty Through FY17]:[TOTAL Tax Revenues Net of Assistance Recapture and Penalty FY18 and After]])</f>
        <v>12324.375899999999</v>
      </c>
      <c r="DS294" s="20">
        <v>0</v>
      </c>
      <c r="DT294" s="20">
        <v>0</v>
      </c>
      <c r="DU294" s="20">
        <v>0</v>
      </c>
      <c r="DV294" s="20">
        <v>0</v>
      </c>
      <c r="DW294" s="15">
        <v>51</v>
      </c>
      <c r="DX294" s="15">
        <v>0</v>
      </c>
      <c r="DY294" s="15">
        <v>0</v>
      </c>
      <c r="DZ294" s="15">
        <v>22</v>
      </c>
      <c r="EA294" s="15">
        <v>51</v>
      </c>
      <c r="EB294" s="15">
        <v>0</v>
      </c>
      <c r="EC294" s="15">
        <v>0</v>
      </c>
      <c r="ED294" s="15">
        <v>22</v>
      </c>
      <c r="EE294" s="15">
        <v>100</v>
      </c>
      <c r="EF294" s="15">
        <v>0</v>
      </c>
      <c r="EG294" s="15">
        <v>0</v>
      </c>
      <c r="EH294" s="15">
        <v>100</v>
      </c>
      <c r="EI294" s="15">
        <f>SUM(Table2[[#This Row],[Total Industrial Employees FY17]:[Total Other Employees FY17]])</f>
        <v>73</v>
      </c>
      <c r="EJ294" s="15">
        <f>SUM(Table2[[#This Row],[Number of Industrial Employees Earning More than Living Wage FY17]:[Number of Other Employees Earning More than Living Wage FY17]])</f>
        <v>73</v>
      </c>
      <c r="EK294" s="15">
        <v>100</v>
      </c>
    </row>
    <row r="295" spans="1:141" x14ac:dyDescent="0.2">
      <c r="A295" s="6">
        <v>93401</v>
      </c>
      <c r="B295" s="6" t="s">
        <v>45</v>
      </c>
      <c r="C295" s="7" t="s">
        <v>46</v>
      </c>
      <c r="D295" s="7" t="s">
        <v>12</v>
      </c>
      <c r="E295" s="33">
        <v>26</v>
      </c>
      <c r="F295" s="8" t="s">
        <v>2236</v>
      </c>
      <c r="G295" s="41" t="s">
        <v>1892</v>
      </c>
      <c r="H295" s="35">
        <v>30000</v>
      </c>
      <c r="I295" s="35">
        <v>22294</v>
      </c>
      <c r="J295" s="39" t="s">
        <v>3330</v>
      </c>
      <c r="K295" s="11" t="s">
        <v>2453</v>
      </c>
      <c r="L295" s="13" t="s">
        <v>2850</v>
      </c>
      <c r="M295" s="13" t="s">
        <v>2851</v>
      </c>
      <c r="N295" s="23">
        <v>3200000</v>
      </c>
      <c r="O295" s="6" t="s">
        <v>2458</v>
      </c>
      <c r="P295" s="15">
        <v>0</v>
      </c>
      <c r="Q295" s="15">
        <v>0</v>
      </c>
      <c r="R295" s="15">
        <v>0</v>
      </c>
      <c r="S295" s="15">
        <v>0</v>
      </c>
      <c r="T295" s="15">
        <v>0</v>
      </c>
      <c r="U295" s="15">
        <v>0</v>
      </c>
      <c r="V295" s="15">
        <v>0</v>
      </c>
      <c r="W295" s="15">
        <v>0</v>
      </c>
      <c r="X295" s="15">
        <v>0</v>
      </c>
      <c r="Y295" s="15">
        <v>0</v>
      </c>
      <c r="Z295" s="15">
        <v>11</v>
      </c>
      <c r="AA295" s="15">
        <v>0</v>
      </c>
      <c r="AB295" s="15">
        <v>0</v>
      </c>
      <c r="AC295" s="15">
        <v>0</v>
      </c>
      <c r="AD295" s="15">
        <v>0</v>
      </c>
      <c r="AE295" s="15">
        <v>0</v>
      </c>
      <c r="AF295" s="15">
        <v>0</v>
      </c>
      <c r="AG295" s="15"/>
      <c r="AH295" s="15"/>
      <c r="AI295" s="17">
        <v>0</v>
      </c>
      <c r="AJ295" s="17">
        <v>277.4579</v>
      </c>
      <c r="AK295" s="17">
        <v>0</v>
      </c>
      <c r="AL295" s="17">
        <f>SUM(Table2[[#This Row],[Company Direct Land Through FY17]:[Company Direct Land FY18 and After]])</f>
        <v>277.4579</v>
      </c>
      <c r="AM295" s="17">
        <v>0</v>
      </c>
      <c r="AN295" s="17">
        <v>286.17840000000001</v>
      </c>
      <c r="AO295" s="17">
        <v>0</v>
      </c>
      <c r="AP295" s="18">
        <f>SUM(Table2[[#This Row],[Company Direct Building Through FY17]:[Company Direct Building FY18 and After]])</f>
        <v>286.17840000000001</v>
      </c>
      <c r="AQ295" s="17">
        <v>0</v>
      </c>
      <c r="AR295" s="17">
        <v>37.985199999999999</v>
      </c>
      <c r="AS295" s="17">
        <v>0</v>
      </c>
      <c r="AT295" s="18">
        <f>SUM(Table2[[#This Row],[Mortgage Recording Tax Through FY17]:[Mortgage Recording Tax FY18 and After]])</f>
        <v>37.985199999999999</v>
      </c>
      <c r="AU295" s="17">
        <v>0</v>
      </c>
      <c r="AV295" s="17">
        <v>108.6835</v>
      </c>
      <c r="AW295" s="17">
        <v>0</v>
      </c>
      <c r="AX295" s="18">
        <f>SUM(Table2[[#This Row],[Pilot Savings Through FY17]:[Pilot Savings FY18 and After]])</f>
        <v>108.6835</v>
      </c>
      <c r="AY295" s="17">
        <v>0</v>
      </c>
      <c r="AZ295" s="17">
        <v>37.985199999999999</v>
      </c>
      <c r="BA295" s="17">
        <v>0</v>
      </c>
      <c r="BB295" s="18">
        <f>SUM(Table2[[#This Row],[Mortgage Recording Tax Exemption Through FY17]:[Mortgage Recording Tax Exemption FY18 and After]])</f>
        <v>37.985199999999999</v>
      </c>
      <c r="BC295" s="17">
        <v>0</v>
      </c>
      <c r="BD295" s="17">
        <v>381.19990000000001</v>
      </c>
      <c r="BE295" s="17">
        <v>0</v>
      </c>
      <c r="BF295" s="18">
        <f>SUM(Table2[[#This Row],[Indirect and Induced Land Through FY17]:[Indirect and Induced Land FY18 and After]])</f>
        <v>381.19990000000001</v>
      </c>
      <c r="BG295" s="17">
        <v>0</v>
      </c>
      <c r="BH295" s="17">
        <v>707.94219999999996</v>
      </c>
      <c r="BI295" s="17">
        <v>0</v>
      </c>
      <c r="BJ295" s="18">
        <f>SUM(Table2[[#This Row],[Indirect and Induced Building Through FY17]:[Indirect and Induced Building FY18 and After]])</f>
        <v>707.94219999999996</v>
      </c>
      <c r="BK295" s="17">
        <v>0</v>
      </c>
      <c r="BL295" s="17">
        <v>1544.0949000000001</v>
      </c>
      <c r="BM295" s="17">
        <v>0</v>
      </c>
      <c r="BN295" s="18">
        <f>SUM(Table2[[#This Row],[TOTAL Real Property Related Taxes Through FY17]:[TOTAL Real Property Related Taxes FY18 and After]])</f>
        <v>1544.0949000000001</v>
      </c>
      <c r="BO295" s="17">
        <v>0</v>
      </c>
      <c r="BP295" s="17">
        <v>3262.8535999999999</v>
      </c>
      <c r="BQ295" s="17">
        <v>0</v>
      </c>
      <c r="BR295" s="18">
        <f>SUM(Table2[[#This Row],[Company Direct Through FY17]:[Company Direct FY18 and After]])</f>
        <v>3262.8535999999999</v>
      </c>
      <c r="BS295" s="17">
        <v>0</v>
      </c>
      <c r="BT295" s="17">
        <v>1.0649999999999999</v>
      </c>
      <c r="BU295" s="17">
        <v>0</v>
      </c>
      <c r="BV295" s="18">
        <f>SUM(Table2[[#This Row],[Sales Tax Exemption Through FY17]:[Sales Tax Exemption FY18 and After]])</f>
        <v>1.0649999999999999</v>
      </c>
      <c r="BW295" s="17">
        <v>0</v>
      </c>
      <c r="BX295" s="17">
        <v>0</v>
      </c>
      <c r="BY295" s="17">
        <v>0</v>
      </c>
      <c r="BZ295" s="17">
        <f>SUM(Table2[[#This Row],[Energy Tax Savings Through FY17]:[Energy Tax Savings FY18 and After]])</f>
        <v>0</v>
      </c>
      <c r="CA295" s="17">
        <v>0</v>
      </c>
      <c r="CB295" s="17">
        <v>13.8927</v>
      </c>
      <c r="CC295" s="17">
        <v>0</v>
      </c>
      <c r="CD295" s="18">
        <f>SUM(Table2[[#This Row],[Tax Exempt Bond Savings Through FY17]:[Tax Exempt Bond Savings FY18 and After]])</f>
        <v>13.8927</v>
      </c>
      <c r="CE295" s="17">
        <v>0</v>
      </c>
      <c r="CF295" s="17">
        <v>1398.588</v>
      </c>
      <c r="CG295" s="17">
        <v>0</v>
      </c>
      <c r="CH295" s="18">
        <f>SUM(Table2[[#This Row],[Indirect and Induced Through FY17]:[Indirect and Induced FY18 and After]])</f>
        <v>1398.588</v>
      </c>
      <c r="CI295" s="17">
        <v>0</v>
      </c>
      <c r="CJ295" s="17">
        <v>4646.4839000000002</v>
      </c>
      <c r="CK295" s="17">
        <v>0</v>
      </c>
      <c r="CL295" s="18">
        <f>SUM(Table2[[#This Row],[TOTAL Income Consumption Use Taxes Through FY17]:[TOTAL Income Consumption Use Taxes FY18 and After]])</f>
        <v>4646.4839000000002</v>
      </c>
      <c r="CM295" s="17">
        <v>0</v>
      </c>
      <c r="CN295" s="17">
        <v>161.62639999999999</v>
      </c>
      <c r="CO295" s="17">
        <v>0</v>
      </c>
      <c r="CP295" s="18">
        <f>SUM(Table2[[#This Row],[Assistance Provided Through FY17]:[Assistance Provided FY18 and After]])</f>
        <v>161.62639999999999</v>
      </c>
      <c r="CQ295" s="17">
        <v>0</v>
      </c>
      <c r="CR295" s="17">
        <v>0</v>
      </c>
      <c r="CS295" s="17">
        <v>0</v>
      </c>
      <c r="CT295" s="18">
        <f>SUM(Table2[[#This Row],[Recapture Cancellation Reduction Amount Through FY17]:[Recapture Cancellation Reduction Amount FY18 and After]])</f>
        <v>0</v>
      </c>
      <c r="CU295" s="17">
        <v>0</v>
      </c>
      <c r="CV295" s="17">
        <v>0</v>
      </c>
      <c r="CW295" s="17">
        <v>0</v>
      </c>
      <c r="CX295" s="18">
        <f>SUM(Table2[[#This Row],[Penalty Paid Through FY17]:[Penalty Paid FY18 and After]])</f>
        <v>0</v>
      </c>
      <c r="CY295" s="17">
        <v>0</v>
      </c>
      <c r="CZ295" s="17">
        <v>161.62639999999999</v>
      </c>
      <c r="DA295" s="17">
        <v>0</v>
      </c>
      <c r="DB295" s="18">
        <f>SUM(Table2[[#This Row],[TOTAL Assistance Net of Recapture Penalties Through FY17]:[TOTAL Assistance Net of Recapture Penalties FY18 and After]])</f>
        <v>161.62639999999999</v>
      </c>
      <c r="DC295" s="17">
        <v>0</v>
      </c>
      <c r="DD295" s="17">
        <v>3864.4751000000001</v>
      </c>
      <c r="DE295" s="17">
        <v>0</v>
      </c>
      <c r="DF295" s="18">
        <f>SUM(Table2[[#This Row],[Company Direct Tax Revenue Before Assistance Through FY17]:[Company Direct Tax Revenue Before Assistance FY18 and After]])</f>
        <v>3864.4751000000001</v>
      </c>
      <c r="DG295" s="17">
        <v>0</v>
      </c>
      <c r="DH295" s="17">
        <v>2487.7301000000002</v>
      </c>
      <c r="DI295" s="17">
        <v>0</v>
      </c>
      <c r="DJ295" s="18">
        <f>SUM(Table2[[#This Row],[Indirect and Induced Tax Revenues Through FY17]:[Indirect and Induced Tax Revenues FY18 and After]])</f>
        <v>2487.7301000000002</v>
      </c>
      <c r="DK295" s="17">
        <v>0</v>
      </c>
      <c r="DL295" s="17">
        <v>6352.2052000000003</v>
      </c>
      <c r="DM295" s="17">
        <v>0</v>
      </c>
      <c r="DN295" s="17">
        <f>SUM(Table2[[#This Row],[TOTAL Tax Revenues Before Assistance Through FY17]:[TOTAL Tax Revenues Before Assistance FY18 and After]])</f>
        <v>6352.2052000000003</v>
      </c>
      <c r="DO295" s="17">
        <v>0</v>
      </c>
      <c r="DP295" s="17">
        <v>6190.5788000000002</v>
      </c>
      <c r="DQ295" s="17">
        <v>0</v>
      </c>
      <c r="DR295" s="20">
        <f>SUM(Table2[[#This Row],[TOTAL Tax Revenues Net of Assistance Recapture and Penalty Through FY17]:[TOTAL Tax Revenues Net of Assistance Recapture and Penalty FY18 and After]])</f>
        <v>6190.5788000000002</v>
      </c>
      <c r="DS295" s="20">
        <v>0</v>
      </c>
      <c r="DT295" s="20">
        <v>0</v>
      </c>
      <c r="DU295" s="20">
        <v>0</v>
      </c>
      <c r="DV295" s="20">
        <v>0</v>
      </c>
      <c r="DW295" s="15">
        <v>0</v>
      </c>
      <c r="DX295" s="15">
        <v>0</v>
      </c>
      <c r="DY295" s="15">
        <v>0</v>
      </c>
      <c r="DZ295" s="15">
        <v>0</v>
      </c>
      <c r="EA295" s="15">
        <v>0</v>
      </c>
      <c r="EB295" s="15">
        <v>0</v>
      </c>
      <c r="EC295" s="15">
        <v>0</v>
      </c>
      <c r="ED295" s="15">
        <v>0</v>
      </c>
      <c r="EE295" s="15">
        <v>0</v>
      </c>
      <c r="EF295" s="15">
        <v>0</v>
      </c>
      <c r="EG295" s="15">
        <v>0</v>
      </c>
      <c r="EH295" s="15">
        <v>0</v>
      </c>
      <c r="EI295" s="15">
        <v>0</v>
      </c>
      <c r="EJ295" s="15">
        <v>0</v>
      </c>
      <c r="EK295" s="15">
        <v>0</v>
      </c>
    </row>
    <row r="296" spans="1:141" x14ac:dyDescent="0.2">
      <c r="A296" s="6">
        <v>91027</v>
      </c>
      <c r="B296" s="6" t="s">
        <v>47</v>
      </c>
      <c r="C296" s="7" t="s">
        <v>48</v>
      </c>
      <c r="D296" s="7" t="s">
        <v>12</v>
      </c>
      <c r="E296" s="33">
        <v>28</v>
      </c>
      <c r="F296" s="8" t="s">
        <v>1866</v>
      </c>
      <c r="G296" s="41" t="s">
        <v>1863</v>
      </c>
      <c r="H296" s="35">
        <v>0</v>
      </c>
      <c r="I296" s="35">
        <v>0</v>
      </c>
      <c r="J296" s="39" t="s">
        <v>3173</v>
      </c>
      <c r="K296" s="11" t="s">
        <v>2449</v>
      </c>
      <c r="L296" s="13" t="s">
        <v>2459</v>
      </c>
      <c r="M296" s="13" t="s">
        <v>2460</v>
      </c>
      <c r="N296" s="23">
        <v>102000000</v>
      </c>
      <c r="O296" s="6" t="s">
        <v>2461</v>
      </c>
      <c r="P296" s="15">
        <v>0</v>
      </c>
      <c r="Q296" s="15">
        <v>0</v>
      </c>
      <c r="R296" s="15">
        <v>262</v>
      </c>
      <c r="S296" s="15">
        <v>0</v>
      </c>
      <c r="T296" s="15">
        <v>0</v>
      </c>
      <c r="U296" s="15">
        <v>262</v>
      </c>
      <c r="V296" s="15">
        <v>262</v>
      </c>
      <c r="W296" s="15">
        <v>0</v>
      </c>
      <c r="X296" s="15">
        <v>0</v>
      </c>
      <c r="Y296" s="15">
        <v>0</v>
      </c>
      <c r="Z296" s="15">
        <v>25</v>
      </c>
      <c r="AA296" s="15">
        <v>100</v>
      </c>
      <c r="AB296" s="15">
        <v>0</v>
      </c>
      <c r="AC296" s="15">
        <v>0</v>
      </c>
      <c r="AD296" s="15">
        <v>0</v>
      </c>
      <c r="AE296" s="15">
        <v>0</v>
      </c>
      <c r="AF296" s="15">
        <v>100</v>
      </c>
      <c r="AG296" s="15" t="s">
        <v>1860</v>
      </c>
      <c r="AH296" s="15" t="s">
        <v>1861</v>
      </c>
      <c r="AI296" s="17">
        <v>0</v>
      </c>
      <c r="AJ296" s="17">
        <v>0</v>
      </c>
      <c r="AK296" s="17">
        <v>0</v>
      </c>
      <c r="AL296" s="17">
        <f>SUM(Table2[[#This Row],[Company Direct Land Through FY17]:[Company Direct Land FY18 and After]])</f>
        <v>0</v>
      </c>
      <c r="AM296" s="17">
        <v>0</v>
      </c>
      <c r="AN296" s="17">
        <v>0</v>
      </c>
      <c r="AO296" s="17">
        <v>0</v>
      </c>
      <c r="AP296" s="18">
        <f>SUM(Table2[[#This Row],[Company Direct Building Through FY17]:[Company Direct Building FY18 and After]])</f>
        <v>0</v>
      </c>
      <c r="AQ296" s="17">
        <v>0</v>
      </c>
      <c r="AR296" s="17">
        <v>1657.5</v>
      </c>
      <c r="AS296" s="17">
        <v>0</v>
      </c>
      <c r="AT296" s="18">
        <f>SUM(Table2[[#This Row],[Mortgage Recording Tax Through FY17]:[Mortgage Recording Tax FY18 and After]])</f>
        <v>1657.5</v>
      </c>
      <c r="AU296" s="17">
        <v>0</v>
      </c>
      <c r="AV296" s="17">
        <v>0</v>
      </c>
      <c r="AW296" s="17">
        <v>0</v>
      </c>
      <c r="AX296" s="18">
        <f>SUM(Table2[[#This Row],[Pilot Savings Through FY17]:[Pilot Savings FY18 and After]])</f>
        <v>0</v>
      </c>
      <c r="AY296" s="17">
        <v>0</v>
      </c>
      <c r="AZ296" s="17">
        <v>0</v>
      </c>
      <c r="BA296" s="17">
        <v>0</v>
      </c>
      <c r="BB296" s="18">
        <f>SUM(Table2[[#This Row],[Mortgage Recording Tax Exemption Through FY17]:[Mortgage Recording Tax Exemption FY18 and After]])</f>
        <v>0</v>
      </c>
      <c r="BC296" s="17">
        <v>558.23559999999998</v>
      </c>
      <c r="BD296" s="17">
        <v>3149.1844000000001</v>
      </c>
      <c r="BE296" s="17">
        <v>120.5022</v>
      </c>
      <c r="BF296" s="18">
        <f>SUM(Table2[[#This Row],[Indirect and Induced Land Through FY17]:[Indirect and Induced Land FY18 and After]])</f>
        <v>3269.6866</v>
      </c>
      <c r="BG296" s="17">
        <v>1036.7231999999999</v>
      </c>
      <c r="BH296" s="17">
        <v>5848.4853999999996</v>
      </c>
      <c r="BI296" s="17">
        <v>223.78980000000001</v>
      </c>
      <c r="BJ296" s="18">
        <f>SUM(Table2[[#This Row],[Indirect and Induced Building Through FY17]:[Indirect and Induced Building FY18 and After]])</f>
        <v>6072.2752</v>
      </c>
      <c r="BK296" s="17">
        <v>1594.9588000000001</v>
      </c>
      <c r="BL296" s="17">
        <v>10655.1698</v>
      </c>
      <c r="BM296" s="17">
        <v>344.29199999999997</v>
      </c>
      <c r="BN296" s="18">
        <f>SUM(Table2[[#This Row],[TOTAL Real Property Related Taxes Through FY17]:[TOTAL Real Property Related Taxes FY18 and After]])</f>
        <v>10999.461799999999</v>
      </c>
      <c r="BO296" s="17">
        <v>4379.8514999999998</v>
      </c>
      <c r="BP296" s="17">
        <v>19601.7762</v>
      </c>
      <c r="BQ296" s="17">
        <v>945.44629999999995</v>
      </c>
      <c r="BR296" s="18">
        <f>SUM(Table2[[#This Row],[Company Direct Through FY17]:[Company Direct FY18 and After]])</f>
        <v>20547.2225</v>
      </c>
      <c r="BS296" s="17">
        <v>0</v>
      </c>
      <c r="BT296" s="17">
        <v>853.96439999999996</v>
      </c>
      <c r="BU296" s="17">
        <v>0</v>
      </c>
      <c r="BV296" s="18">
        <f>SUM(Table2[[#This Row],[Sales Tax Exemption Through FY17]:[Sales Tax Exemption FY18 and After]])</f>
        <v>853.96439999999996</v>
      </c>
      <c r="BW296" s="17">
        <v>0</v>
      </c>
      <c r="BX296" s="17">
        <v>0</v>
      </c>
      <c r="BY296" s="17">
        <v>0</v>
      </c>
      <c r="BZ296" s="17">
        <f>SUM(Table2[[#This Row],[Energy Tax Savings Through FY17]:[Energy Tax Savings FY18 and After]])</f>
        <v>0</v>
      </c>
      <c r="CA296" s="17">
        <v>3.6991999999999998</v>
      </c>
      <c r="CB296" s="17">
        <v>449.29160000000002</v>
      </c>
      <c r="CC296" s="17">
        <v>0.77149999999999996</v>
      </c>
      <c r="CD296" s="18">
        <f>SUM(Table2[[#This Row],[Tax Exempt Bond Savings Through FY17]:[Tax Exempt Bond Savings FY18 and After]])</f>
        <v>450.06310000000002</v>
      </c>
      <c r="CE296" s="17">
        <v>1755.2726</v>
      </c>
      <c r="CF296" s="17">
        <v>11020.4077</v>
      </c>
      <c r="CG296" s="17">
        <v>378.89780000000002</v>
      </c>
      <c r="CH296" s="18">
        <f>SUM(Table2[[#This Row],[Indirect and Induced Through FY17]:[Indirect and Induced FY18 and After]])</f>
        <v>11399.3055</v>
      </c>
      <c r="CI296" s="17">
        <v>6131.4249</v>
      </c>
      <c r="CJ296" s="17">
        <v>29318.927899999999</v>
      </c>
      <c r="CK296" s="17">
        <v>1323.5726</v>
      </c>
      <c r="CL296" s="18">
        <f>SUM(Table2[[#This Row],[TOTAL Income Consumption Use Taxes Through FY17]:[TOTAL Income Consumption Use Taxes FY18 and After]])</f>
        <v>30642.500499999998</v>
      </c>
      <c r="CM296" s="17">
        <v>3.6991999999999998</v>
      </c>
      <c r="CN296" s="17">
        <v>1303.2560000000001</v>
      </c>
      <c r="CO296" s="17">
        <v>0.77149999999999996</v>
      </c>
      <c r="CP296" s="18">
        <f>SUM(Table2[[#This Row],[Assistance Provided Through FY17]:[Assistance Provided FY18 and After]])</f>
        <v>1304.0275000000001</v>
      </c>
      <c r="CQ296" s="17">
        <v>0</v>
      </c>
      <c r="CR296" s="17">
        <v>0</v>
      </c>
      <c r="CS296" s="17">
        <v>0</v>
      </c>
      <c r="CT296" s="18">
        <f>SUM(Table2[[#This Row],[Recapture Cancellation Reduction Amount Through FY17]:[Recapture Cancellation Reduction Amount FY18 and After]])</f>
        <v>0</v>
      </c>
      <c r="CU296" s="17">
        <v>0</v>
      </c>
      <c r="CV296" s="17">
        <v>0</v>
      </c>
      <c r="CW296" s="17">
        <v>0</v>
      </c>
      <c r="CX296" s="18">
        <f>SUM(Table2[[#This Row],[Penalty Paid Through FY17]:[Penalty Paid FY18 and After]])</f>
        <v>0</v>
      </c>
      <c r="CY296" s="17">
        <v>3.6991999999999998</v>
      </c>
      <c r="CZ296" s="17">
        <v>1303.2560000000001</v>
      </c>
      <c r="DA296" s="17">
        <v>0.77149999999999996</v>
      </c>
      <c r="DB296" s="18">
        <f>SUM(Table2[[#This Row],[TOTAL Assistance Net of Recapture Penalties Through FY17]:[TOTAL Assistance Net of Recapture Penalties FY18 and After]])</f>
        <v>1304.0275000000001</v>
      </c>
      <c r="DC296" s="17">
        <v>4379.8514999999998</v>
      </c>
      <c r="DD296" s="17">
        <v>21259.2762</v>
      </c>
      <c r="DE296" s="17">
        <v>945.44629999999995</v>
      </c>
      <c r="DF296" s="18">
        <f>SUM(Table2[[#This Row],[Company Direct Tax Revenue Before Assistance Through FY17]:[Company Direct Tax Revenue Before Assistance FY18 and After]])</f>
        <v>22204.7225</v>
      </c>
      <c r="DG296" s="17">
        <v>3350.2314000000001</v>
      </c>
      <c r="DH296" s="17">
        <v>20018.077499999999</v>
      </c>
      <c r="DI296" s="17">
        <v>723.18979999999999</v>
      </c>
      <c r="DJ296" s="18">
        <f>SUM(Table2[[#This Row],[Indirect and Induced Tax Revenues Through FY17]:[Indirect and Induced Tax Revenues FY18 and After]])</f>
        <v>20741.2673</v>
      </c>
      <c r="DK296" s="17">
        <v>7730.0829000000003</v>
      </c>
      <c r="DL296" s="17">
        <v>41277.3537</v>
      </c>
      <c r="DM296" s="17">
        <v>1668.6360999999999</v>
      </c>
      <c r="DN296" s="17">
        <f>SUM(Table2[[#This Row],[TOTAL Tax Revenues Before Assistance Through FY17]:[TOTAL Tax Revenues Before Assistance FY18 and After]])</f>
        <v>42945.989800000003</v>
      </c>
      <c r="DO296" s="17">
        <v>7726.3837000000003</v>
      </c>
      <c r="DP296" s="17">
        <v>39974.097699999998</v>
      </c>
      <c r="DQ296" s="17">
        <v>1667.8646000000001</v>
      </c>
      <c r="DR296" s="20">
        <f>SUM(Table2[[#This Row],[TOTAL Tax Revenues Net of Assistance Recapture and Penalty Through FY17]:[TOTAL Tax Revenues Net of Assistance Recapture and Penalty FY18 and After]])</f>
        <v>41641.962299999999</v>
      </c>
      <c r="DS296" s="20">
        <v>0</v>
      </c>
      <c r="DT296" s="20">
        <v>0</v>
      </c>
      <c r="DU296" s="20">
        <v>0</v>
      </c>
      <c r="DV296" s="20">
        <v>0</v>
      </c>
      <c r="DW296" s="15">
        <v>0</v>
      </c>
      <c r="DX296" s="15">
        <v>0</v>
      </c>
      <c r="DY296" s="15">
        <v>0</v>
      </c>
      <c r="DZ296" s="15">
        <v>0</v>
      </c>
      <c r="EA296" s="15">
        <v>0</v>
      </c>
      <c r="EB296" s="15">
        <v>0</v>
      </c>
      <c r="EC296" s="15">
        <v>0</v>
      </c>
      <c r="ED296" s="15">
        <v>0</v>
      </c>
      <c r="EE296" s="15">
        <v>0</v>
      </c>
      <c r="EF296" s="15">
        <v>0</v>
      </c>
      <c r="EG296" s="15">
        <v>0</v>
      </c>
      <c r="EH296" s="15">
        <v>0</v>
      </c>
      <c r="EI296" s="15">
        <f>SUM(Table2[[#This Row],[Total Industrial Employees FY17]:[Total Other Employees FY17]])</f>
        <v>0</v>
      </c>
      <c r="EJ296" s="15">
        <f>SUM(Table2[[#This Row],[Number of Industrial Employees Earning More than Living Wage FY17]:[Number of Other Employees Earning More than Living Wage FY17]])</f>
        <v>0</v>
      </c>
      <c r="EK296" s="15">
        <v>0</v>
      </c>
    </row>
    <row r="297" spans="1:141" x14ac:dyDescent="0.2">
      <c r="A297" s="6">
        <v>94088</v>
      </c>
      <c r="B297" s="6" t="s">
        <v>1605</v>
      </c>
      <c r="C297" s="7" t="s">
        <v>1649</v>
      </c>
      <c r="D297" s="7" t="s">
        <v>9</v>
      </c>
      <c r="E297" s="33">
        <v>38</v>
      </c>
      <c r="F297" s="8" t="s">
        <v>2048</v>
      </c>
      <c r="G297" s="41" t="s">
        <v>2005</v>
      </c>
      <c r="H297" s="35">
        <v>15000</v>
      </c>
      <c r="I297" s="35">
        <v>15000</v>
      </c>
      <c r="J297" s="39" t="s">
        <v>3272</v>
      </c>
      <c r="K297" s="11" t="s">
        <v>2453</v>
      </c>
      <c r="L297" s="13" t="s">
        <v>3107</v>
      </c>
      <c r="M297" s="13" t="s">
        <v>3053</v>
      </c>
      <c r="N297" s="23">
        <v>5140000</v>
      </c>
      <c r="O297" s="6" t="s">
        <v>2464</v>
      </c>
      <c r="P297" s="15">
        <v>0</v>
      </c>
      <c r="Q297" s="15">
        <v>0</v>
      </c>
      <c r="R297" s="15">
        <v>20</v>
      </c>
      <c r="S297" s="15">
        <v>0</v>
      </c>
      <c r="T297" s="15">
        <v>0</v>
      </c>
      <c r="U297" s="15">
        <v>20</v>
      </c>
      <c r="V297" s="15">
        <v>20</v>
      </c>
      <c r="W297" s="15">
        <v>0</v>
      </c>
      <c r="X297" s="15">
        <v>0</v>
      </c>
      <c r="Y297" s="15">
        <v>16</v>
      </c>
      <c r="Z297" s="15">
        <v>18</v>
      </c>
      <c r="AA297" s="15">
        <v>100</v>
      </c>
      <c r="AB297" s="15">
        <v>0</v>
      </c>
      <c r="AC297" s="15">
        <v>0</v>
      </c>
      <c r="AD297" s="15">
        <v>0</v>
      </c>
      <c r="AE297" s="15">
        <v>0</v>
      </c>
      <c r="AF297" s="15">
        <v>100</v>
      </c>
      <c r="AG297" s="15" t="s">
        <v>1860</v>
      </c>
      <c r="AH297" s="15" t="s">
        <v>1861</v>
      </c>
      <c r="AI297" s="17">
        <v>26.229700000000001</v>
      </c>
      <c r="AJ297" s="17">
        <v>53.303199999999997</v>
      </c>
      <c r="AK297" s="17">
        <v>433.95909999999998</v>
      </c>
      <c r="AL297" s="17">
        <f>SUM(Table2[[#This Row],[Company Direct Land Through FY17]:[Company Direct Land FY18 and After]])</f>
        <v>487.26229999999998</v>
      </c>
      <c r="AM297" s="17">
        <v>92.211699999999993</v>
      </c>
      <c r="AN297" s="17">
        <v>139.9323</v>
      </c>
      <c r="AO297" s="17">
        <v>1525.6072999999999</v>
      </c>
      <c r="AP297" s="18">
        <f>SUM(Table2[[#This Row],[Company Direct Building Through FY17]:[Company Direct Building FY18 and After]])</f>
        <v>1665.5395999999998</v>
      </c>
      <c r="AQ297" s="17">
        <v>0</v>
      </c>
      <c r="AR297" s="17">
        <v>59.786999999999999</v>
      </c>
      <c r="AS297" s="17">
        <v>0</v>
      </c>
      <c r="AT297" s="18">
        <f>SUM(Table2[[#This Row],[Mortgage Recording Tax Through FY17]:[Mortgage Recording Tax FY18 and After]])</f>
        <v>59.786999999999999</v>
      </c>
      <c r="AU297" s="17">
        <v>34.732799999999997</v>
      </c>
      <c r="AV297" s="17">
        <v>32.689700000000002</v>
      </c>
      <c r="AW297" s="17">
        <v>574.63900000000001</v>
      </c>
      <c r="AX297" s="18">
        <f>SUM(Table2[[#This Row],[Pilot Savings Through FY17]:[Pilot Savings FY18 and After]])</f>
        <v>607.32870000000003</v>
      </c>
      <c r="AY297" s="17">
        <v>0</v>
      </c>
      <c r="AZ297" s="17">
        <v>59.786999999999999</v>
      </c>
      <c r="BA297" s="17">
        <v>0</v>
      </c>
      <c r="BB297" s="18">
        <f>SUM(Table2[[#This Row],[Mortgage Recording Tax Exemption Through FY17]:[Mortgage Recording Tax Exemption FY18 and After]])</f>
        <v>59.786999999999999</v>
      </c>
      <c r="BC297" s="17">
        <v>38.122500000000002</v>
      </c>
      <c r="BD297" s="17">
        <v>67.018199999999993</v>
      </c>
      <c r="BE297" s="17">
        <v>630.72119999999995</v>
      </c>
      <c r="BF297" s="18">
        <f>SUM(Table2[[#This Row],[Indirect and Induced Land Through FY17]:[Indirect and Induced Land FY18 and After]])</f>
        <v>697.73939999999993</v>
      </c>
      <c r="BG297" s="17">
        <v>70.799000000000007</v>
      </c>
      <c r="BH297" s="17">
        <v>124.46250000000001</v>
      </c>
      <c r="BI297" s="17">
        <v>1171.3432</v>
      </c>
      <c r="BJ297" s="18">
        <f>SUM(Table2[[#This Row],[Indirect and Induced Building Through FY17]:[Indirect and Induced Building FY18 and After]])</f>
        <v>1295.8057000000001</v>
      </c>
      <c r="BK297" s="17">
        <v>192.6301</v>
      </c>
      <c r="BL297" s="17">
        <v>352.0265</v>
      </c>
      <c r="BM297" s="17">
        <v>3186.9917999999998</v>
      </c>
      <c r="BN297" s="18">
        <f>SUM(Table2[[#This Row],[TOTAL Real Property Related Taxes Through FY17]:[TOTAL Real Property Related Taxes FY18 and After]])</f>
        <v>3539.0182999999997</v>
      </c>
      <c r="BO297" s="17">
        <v>234.8537</v>
      </c>
      <c r="BP297" s="17">
        <v>415.72149999999999</v>
      </c>
      <c r="BQ297" s="17">
        <v>3885.5614999999998</v>
      </c>
      <c r="BR297" s="18">
        <f>SUM(Table2[[#This Row],[Company Direct Through FY17]:[Company Direct FY18 and After]])</f>
        <v>4301.2829999999994</v>
      </c>
      <c r="BS297" s="17">
        <v>0</v>
      </c>
      <c r="BT297" s="17">
        <v>0</v>
      </c>
      <c r="BU297" s="17">
        <v>0</v>
      </c>
      <c r="BV297" s="18">
        <f>SUM(Table2[[#This Row],[Sales Tax Exemption Through FY17]:[Sales Tax Exemption FY18 and After]])</f>
        <v>0</v>
      </c>
      <c r="BW297" s="17">
        <v>0</v>
      </c>
      <c r="BX297" s="17">
        <v>0</v>
      </c>
      <c r="BY297" s="17">
        <v>0</v>
      </c>
      <c r="BZ297" s="17">
        <f>SUM(Table2[[#This Row],[Energy Tax Savings Through FY17]:[Energy Tax Savings FY18 and After]])</f>
        <v>0</v>
      </c>
      <c r="CA297" s="17">
        <v>0</v>
      </c>
      <c r="CB297" s="17">
        <v>0</v>
      </c>
      <c r="CC297" s="17">
        <v>0</v>
      </c>
      <c r="CD297" s="18">
        <f>SUM(Table2[[#This Row],[Tax Exempt Bond Savings Through FY17]:[Tax Exempt Bond Savings FY18 and After]])</f>
        <v>0</v>
      </c>
      <c r="CE297" s="17">
        <v>130.4984</v>
      </c>
      <c r="CF297" s="17">
        <v>230.70480000000001</v>
      </c>
      <c r="CG297" s="17">
        <v>2159.0453000000002</v>
      </c>
      <c r="CH297" s="18">
        <f>SUM(Table2[[#This Row],[Indirect and Induced Through FY17]:[Indirect and Induced FY18 and After]])</f>
        <v>2389.7501000000002</v>
      </c>
      <c r="CI297" s="17">
        <v>365.35210000000001</v>
      </c>
      <c r="CJ297" s="17">
        <v>646.42629999999997</v>
      </c>
      <c r="CK297" s="17">
        <v>6044.6067999999996</v>
      </c>
      <c r="CL297" s="18">
        <f>SUM(Table2[[#This Row],[TOTAL Income Consumption Use Taxes Through FY17]:[TOTAL Income Consumption Use Taxes FY18 and After]])</f>
        <v>6691.0330999999996</v>
      </c>
      <c r="CM297" s="17">
        <v>34.732799999999997</v>
      </c>
      <c r="CN297" s="17">
        <v>92.476699999999994</v>
      </c>
      <c r="CO297" s="17">
        <v>574.63900000000001</v>
      </c>
      <c r="CP297" s="18">
        <f>SUM(Table2[[#This Row],[Assistance Provided Through FY17]:[Assistance Provided FY18 and After]])</f>
        <v>667.11570000000006</v>
      </c>
      <c r="CQ297" s="17">
        <v>0</v>
      </c>
      <c r="CR297" s="17">
        <v>0</v>
      </c>
      <c r="CS297" s="17">
        <v>0</v>
      </c>
      <c r="CT297" s="18">
        <f>SUM(Table2[[#This Row],[Recapture Cancellation Reduction Amount Through FY17]:[Recapture Cancellation Reduction Amount FY18 and After]])</f>
        <v>0</v>
      </c>
      <c r="CU297" s="17">
        <v>0</v>
      </c>
      <c r="CV297" s="17">
        <v>0</v>
      </c>
      <c r="CW297" s="17">
        <v>0</v>
      </c>
      <c r="CX297" s="18">
        <f>SUM(Table2[[#This Row],[Penalty Paid Through FY17]:[Penalty Paid FY18 and After]])</f>
        <v>0</v>
      </c>
      <c r="CY297" s="17">
        <v>34.732799999999997</v>
      </c>
      <c r="CZ297" s="17">
        <v>92.476699999999994</v>
      </c>
      <c r="DA297" s="17">
        <v>574.63900000000001</v>
      </c>
      <c r="DB297" s="18">
        <f>SUM(Table2[[#This Row],[TOTAL Assistance Net of Recapture Penalties Through FY17]:[TOTAL Assistance Net of Recapture Penalties FY18 and After]])</f>
        <v>667.11570000000006</v>
      </c>
      <c r="DC297" s="17">
        <v>353.29509999999999</v>
      </c>
      <c r="DD297" s="17">
        <v>668.74400000000003</v>
      </c>
      <c r="DE297" s="17">
        <v>5845.1279000000004</v>
      </c>
      <c r="DF297" s="18">
        <f>SUM(Table2[[#This Row],[Company Direct Tax Revenue Before Assistance Through FY17]:[Company Direct Tax Revenue Before Assistance FY18 and After]])</f>
        <v>6513.8719000000001</v>
      </c>
      <c r="DG297" s="17">
        <v>239.41990000000001</v>
      </c>
      <c r="DH297" s="17">
        <v>422.18549999999999</v>
      </c>
      <c r="DI297" s="17">
        <v>3961.1097</v>
      </c>
      <c r="DJ297" s="18">
        <f>SUM(Table2[[#This Row],[Indirect and Induced Tax Revenues Through FY17]:[Indirect and Induced Tax Revenues FY18 and After]])</f>
        <v>4383.2951999999996</v>
      </c>
      <c r="DK297" s="17">
        <v>592.71500000000003</v>
      </c>
      <c r="DL297" s="17">
        <v>1090.9295</v>
      </c>
      <c r="DM297" s="17">
        <v>9806.2376000000004</v>
      </c>
      <c r="DN297" s="17">
        <f>SUM(Table2[[#This Row],[TOTAL Tax Revenues Before Assistance Through FY17]:[TOTAL Tax Revenues Before Assistance FY18 and After]])</f>
        <v>10897.167100000001</v>
      </c>
      <c r="DO297" s="17">
        <v>557.98220000000003</v>
      </c>
      <c r="DP297" s="17">
        <v>998.45280000000002</v>
      </c>
      <c r="DQ297" s="17">
        <v>9231.5985999999994</v>
      </c>
      <c r="DR297" s="20">
        <f>SUM(Table2[[#This Row],[TOTAL Tax Revenues Net of Assistance Recapture and Penalty Through FY17]:[TOTAL Tax Revenues Net of Assistance Recapture and Penalty FY18 and After]])</f>
        <v>10230.0514</v>
      </c>
      <c r="DS297" s="20">
        <v>0</v>
      </c>
      <c r="DT297" s="20">
        <v>0</v>
      </c>
      <c r="DU297" s="20">
        <v>0</v>
      </c>
      <c r="DV297" s="20">
        <v>0</v>
      </c>
      <c r="DW297" s="15">
        <v>0</v>
      </c>
      <c r="DX297" s="15">
        <v>0</v>
      </c>
      <c r="DY297" s="15">
        <v>0</v>
      </c>
      <c r="DZ297" s="15">
        <v>20</v>
      </c>
      <c r="EA297" s="15">
        <v>0</v>
      </c>
      <c r="EB297" s="15">
        <v>0</v>
      </c>
      <c r="EC297" s="15">
        <v>0</v>
      </c>
      <c r="ED297" s="15">
        <v>20</v>
      </c>
      <c r="EE297" s="15">
        <v>0</v>
      </c>
      <c r="EF297" s="15">
        <v>0</v>
      </c>
      <c r="EG297" s="15">
        <v>0</v>
      </c>
      <c r="EH297" s="15">
        <v>100</v>
      </c>
      <c r="EI297" s="15">
        <f>SUM(Table2[[#This Row],[Total Industrial Employees FY17]:[Total Other Employees FY17]])</f>
        <v>20</v>
      </c>
      <c r="EJ297" s="15">
        <f>SUM(Table2[[#This Row],[Number of Industrial Employees Earning More than Living Wage FY17]:[Number of Other Employees Earning More than Living Wage FY17]])</f>
        <v>20</v>
      </c>
      <c r="EK297" s="15">
        <v>100</v>
      </c>
    </row>
    <row r="298" spans="1:141" x14ac:dyDescent="0.2">
      <c r="A298" s="6">
        <v>93867</v>
      </c>
      <c r="B298" s="6" t="s">
        <v>655</v>
      </c>
      <c r="C298" s="7" t="s">
        <v>656</v>
      </c>
      <c r="D298" s="7" t="s">
        <v>6</v>
      </c>
      <c r="E298" s="33">
        <v>15</v>
      </c>
      <c r="F298" s="8" t="s">
        <v>2268</v>
      </c>
      <c r="G298" s="41" t="s">
        <v>1944</v>
      </c>
      <c r="H298" s="35">
        <v>108560</v>
      </c>
      <c r="I298" s="35">
        <v>0</v>
      </c>
      <c r="J298" s="39" t="s">
        <v>3270</v>
      </c>
      <c r="K298" s="11" t="s">
        <v>2453</v>
      </c>
      <c r="L298" s="13" t="s">
        <v>2892</v>
      </c>
      <c r="M298" s="13" t="s">
        <v>2873</v>
      </c>
      <c r="N298" s="23">
        <v>23355000</v>
      </c>
      <c r="O298" s="6" t="s">
        <v>2458</v>
      </c>
      <c r="P298" s="15">
        <v>0</v>
      </c>
      <c r="Q298" s="15">
        <v>0</v>
      </c>
      <c r="R298" s="15">
        <v>68</v>
      </c>
      <c r="S298" s="15">
        <v>0</v>
      </c>
      <c r="T298" s="15">
        <v>10</v>
      </c>
      <c r="U298" s="15">
        <v>78</v>
      </c>
      <c r="V298" s="15">
        <v>78</v>
      </c>
      <c r="W298" s="15">
        <v>0</v>
      </c>
      <c r="X298" s="15">
        <v>0</v>
      </c>
      <c r="Y298" s="15">
        <v>0</v>
      </c>
      <c r="Z298" s="15">
        <v>3</v>
      </c>
      <c r="AA298" s="15">
        <v>90</v>
      </c>
      <c r="AB298" s="15">
        <v>0</v>
      </c>
      <c r="AC298" s="15">
        <v>0</v>
      </c>
      <c r="AD298" s="15">
        <v>0</v>
      </c>
      <c r="AE298" s="15">
        <v>0</v>
      </c>
      <c r="AF298" s="15">
        <v>90</v>
      </c>
      <c r="AG298" s="15" t="s">
        <v>1860</v>
      </c>
      <c r="AH298" s="15" t="s">
        <v>1861</v>
      </c>
      <c r="AI298" s="17">
        <v>201.0172</v>
      </c>
      <c r="AJ298" s="17">
        <v>357.5813</v>
      </c>
      <c r="AK298" s="17">
        <v>2602.3445999999999</v>
      </c>
      <c r="AL298" s="17">
        <f>SUM(Table2[[#This Row],[Company Direct Land Through FY17]:[Company Direct Land FY18 and After]])</f>
        <v>2959.9258999999997</v>
      </c>
      <c r="AM298" s="17">
        <v>20.738700000000001</v>
      </c>
      <c r="AN298" s="17">
        <v>387.42329999999998</v>
      </c>
      <c r="AO298" s="17">
        <v>268.48250000000002</v>
      </c>
      <c r="AP298" s="18">
        <f>SUM(Table2[[#This Row],[Company Direct Building Through FY17]:[Company Direct Building FY18 and After]])</f>
        <v>655.9058</v>
      </c>
      <c r="AQ298" s="17">
        <v>0</v>
      </c>
      <c r="AR298" s="17">
        <v>380.1028</v>
      </c>
      <c r="AS298" s="17">
        <v>0</v>
      </c>
      <c r="AT298" s="18">
        <f>SUM(Table2[[#This Row],[Mortgage Recording Tax Through FY17]:[Mortgage Recording Tax FY18 and After]])</f>
        <v>380.1028</v>
      </c>
      <c r="AU298" s="17">
        <v>227.92060000000001</v>
      </c>
      <c r="AV298" s="17">
        <v>547.97230000000002</v>
      </c>
      <c r="AW298" s="17">
        <v>2950.6327999999999</v>
      </c>
      <c r="AX298" s="18">
        <f>SUM(Table2[[#This Row],[Pilot Savings Through FY17]:[Pilot Savings FY18 and After]])</f>
        <v>3498.6050999999998</v>
      </c>
      <c r="AY298" s="17">
        <v>0</v>
      </c>
      <c r="AZ298" s="17">
        <v>380.1028</v>
      </c>
      <c r="BA298" s="17">
        <v>0</v>
      </c>
      <c r="BB298" s="18">
        <f>SUM(Table2[[#This Row],[Mortgage Recording Tax Exemption Through FY17]:[Mortgage Recording Tax Exemption FY18 and After]])</f>
        <v>380.1028</v>
      </c>
      <c r="BC298" s="17">
        <v>103.7855</v>
      </c>
      <c r="BD298" s="17">
        <v>189.81649999999999</v>
      </c>
      <c r="BE298" s="17">
        <v>1343.5952</v>
      </c>
      <c r="BF298" s="18">
        <f>SUM(Table2[[#This Row],[Indirect and Induced Land Through FY17]:[Indirect and Induced Land FY18 and After]])</f>
        <v>1533.4116999999999</v>
      </c>
      <c r="BG298" s="17">
        <v>192.74440000000001</v>
      </c>
      <c r="BH298" s="17">
        <v>352.51650000000001</v>
      </c>
      <c r="BI298" s="17">
        <v>2495.2485000000001</v>
      </c>
      <c r="BJ298" s="18">
        <f>SUM(Table2[[#This Row],[Indirect and Induced Building Through FY17]:[Indirect and Induced Building FY18 and After]])</f>
        <v>2847.7650000000003</v>
      </c>
      <c r="BK298" s="17">
        <v>290.36520000000002</v>
      </c>
      <c r="BL298" s="17">
        <v>739.36530000000005</v>
      </c>
      <c r="BM298" s="17">
        <v>3759.038</v>
      </c>
      <c r="BN298" s="18">
        <f>SUM(Table2[[#This Row],[TOTAL Real Property Related Taxes Through FY17]:[TOTAL Real Property Related Taxes FY18 and After]])</f>
        <v>4498.4032999999999</v>
      </c>
      <c r="BO298" s="17">
        <v>1014.6179</v>
      </c>
      <c r="BP298" s="17">
        <v>1872.4025999999999</v>
      </c>
      <c r="BQ298" s="17">
        <v>13135.127500000001</v>
      </c>
      <c r="BR298" s="18">
        <f>SUM(Table2[[#This Row],[Company Direct Through FY17]:[Company Direct FY18 and After]])</f>
        <v>15007.5301</v>
      </c>
      <c r="BS298" s="17">
        <v>0</v>
      </c>
      <c r="BT298" s="17">
        <v>60.890300000000003</v>
      </c>
      <c r="BU298" s="17">
        <v>0</v>
      </c>
      <c r="BV298" s="18">
        <f>SUM(Table2[[#This Row],[Sales Tax Exemption Through FY17]:[Sales Tax Exemption FY18 and After]])</f>
        <v>60.890300000000003</v>
      </c>
      <c r="BW298" s="17">
        <v>0</v>
      </c>
      <c r="BX298" s="17">
        <v>0</v>
      </c>
      <c r="BY298" s="17">
        <v>0</v>
      </c>
      <c r="BZ298" s="17">
        <f>SUM(Table2[[#This Row],[Energy Tax Savings Through FY17]:[Energy Tax Savings FY18 and After]])</f>
        <v>0</v>
      </c>
      <c r="CA298" s="17">
        <v>0</v>
      </c>
      <c r="CB298" s="17">
        <v>0</v>
      </c>
      <c r="CC298" s="17">
        <v>0</v>
      </c>
      <c r="CD298" s="18">
        <f>SUM(Table2[[#This Row],[Tax Exempt Bond Savings Through FY17]:[Tax Exempt Bond Savings FY18 and After]])</f>
        <v>0</v>
      </c>
      <c r="CE298" s="17">
        <v>327.54059999999998</v>
      </c>
      <c r="CF298" s="17">
        <v>603.71010000000001</v>
      </c>
      <c r="CG298" s="17">
        <v>4240.3032000000003</v>
      </c>
      <c r="CH298" s="18">
        <f>SUM(Table2[[#This Row],[Indirect and Induced Through FY17]:[Indirect and Induced FY18 and After]])</f>
        <v>4844.0133000000005</v>
      </c>
      <c r="CI298" s="17">
        <v>1342.1585</v>
      </c>
      <c r="CJ298" s="17">
        <v>2415.2224000000001</v>
      </c>
      <c r="CK298" s="17">
        <v>17375.430700000001</v>
      </c>
      <c r="CL298" s="18">
        <f>SUM(Table2[[#This Row],[TOTAL Income Consumption Use Taxes Through FY17]:[TOTAL Income Consumption Use Taxes FY18 and After]])</f>
        <v>19790.6531</v>
      </c>
      <c r="CM298" s="17">
        <v>227.92060000000001</v>
      </c>
      <c r="CN298" s="17">
        <v>988.96540000000005</v>
      </c>
      <c r="CO298" s="17">
        <v>2950.6327999999999</v>
      </c>
      <c r="CP298" s="18">
        <f>SUM(Table2[[#This Row],[Assistance Provided Through FY17]:[Assistance Provided FY18 and After]])</f>
        <v>3939.5981999999999</v>
      </c>
      <c r="CQ298" s="17">
        <v>0</v>
      </c>
      <c r="CR298" s="17">
        <v>0</v>
      </c>
      <c r="CS298" s="17">
        <v>0</v>
      </c>
      <c r="CT298" s="18">
        <f>SUM(Table2[[#This Row],[Recapture Cancellation Reduction Amount Through FY17]:[Recapture Cancellation Reduction Amount FY18 and After]])</f>
        <v>0</v>
      </c>
      <c r="CU298" s="17">
        <v>0</v>
      </c>
      <c r="CV298" s="17">
        <v>0</v>
      </c>
      <c r="CW298" s="17">
        <v>0</v>
      </c>
      <c r="CX298" s="18">
        <f>SUM(Table2[[#This Row],[Penalty Paid Through FY17]:[Penalty Paid FY18 and After]])</f>
        <v>0</v>
      </c>
      <c r="CY298" s="17">
        <v>227.92060000000001</v>
      </c>
      <c r="CZ298" s="17">
        <v>988.96540000000005</v>
      </c>
      <c r="DA298" s="17">
        <v>2950.6327999999999</v>
      </c>
      <c r="DB298" s="18">
        <f>SUM(Table2[[#This Row],[TOTAL Assistance Net of Recapture Penalties Through FY17]:[TOTAL Assistance Net of Recapture Penalties FY18 and After]])</f>
        <v>3939.5981999999999</v>
      </c>
      <c r="DC298" s="17">
        <v>1236.3738000000001</v>
      </c>
      <c r="DD298" s="17">
        <v>2997.51</v>
      </c>
      <c r="DE298" s="17">
        <v>16005.954599999999</v>
      </c>
      <c r="DF298" s="18">
        <f>SUM(Table2[[#This Row],[Company Direct Tax Revenue Before Assistance Through FY17]:[Company Direct Tax Revenue Before Assistance FY18 and After]])</f>
        <v>19003.464599999999</v>
      </c>
      <c r="DG298" s="17">
        <v>624.07050000000004</v>
      </c>
      <c r="DH298" s="17">
        <v>1146.0431000000001</v>
      </c>
      <c r="DI298" s="17">
        <v>8079.1468999999997</v>
      </c>
      <c r="DJ298" s="18">
        <f>SUM(Table2[[#This Row],[Indirect and Induced Tax Revenues Through FY17]:[Indirect and Induced Tax Revenues FY18 and After]])</f>
        <v>9225.19</v>
      </c>
      <c r="DK298" s="17">
        <v>1860.4443000000001</v>
      </c>
      <c r="DL298" s="17">
        <v>4143.5531000000001</v>
      </c>
      <c r="DM298" s="17">
        <v>24085.101500000001</v>
      </c>
      <c r="DN298" s="17">
        <f>SUM(Table2[[#This Row],[TOTAL Tax Revenues Before Assistance Through FY17]:[TOTAL Tax Revenues Before Assistance FY18 and After]])</f>
        <v>28228.654600000002</v>
      </c>
      <c r="DO298" s="17">
        <v>1632.5237</v>
      </c>
      <c r="DP298" s="17">
        <v>3154.5877</v>
      </c>
      <c r="DQ298" s="17">
        <v>21134.468700000001</v>
      </c>
      <c r="DR298" s="20">
        <f>SUM(Table2[[#This Row],[TOTAL Tax Revenues Net of Assistance Recapture and Penalty Through FY17]:[TOTAL Tax Revenues Net of Assistance Recapture and Penalty FY18 and After]])</f>
        <v>24289.056400000001</v>
      </c>
      <c r="DS298" s="20">
        <v>0</v>
      </c>
      <c r="DT298" s="20">
        <v>0</v>
      </c>
      <c r="DU298" s="20">
        <v>0</v>
      </c>
      <c r="DV298" s="20">
        <v>0</v>
      </c>
      <c r="DW298" s="15">
        <v>68</v>
      </c>
      <c r="DX298" s="15">
        <v>0</v>
      </c>
      <c r="DY298" s="15">
        <v>0</v>
      </c>
      <c r="DZ298" s="15">
        <v>0</v>
      </c>
      <c r="EA298" s="15">
        <v>68</v>
      </c>
      <c r="EB298" s="15">
        <v>0</v>
      </c>
      <c r="EC298" s="15">
        <v>0</v>
      </c>
      <c r="ED298" s="15">
        <v>0</v>
      </c>
      <c r="EE298" s="15">
        <v>100</v>
      </c>
      <c r="EF298" s="15">
        <v>0</v>
      </c>
      <c r="EG298" s="15">
        <v>0</v>
      </c>
      <c r="EH298" s="15">
        <v>0</v>
      </c>
      <c r="EI298" s="15">
        <f>SUM(Table2[[#This Row],[Total Industrial Employees FY17]:[Total Other Employees FY17]])</f>
        <v>68</v>
      </c>
      <c r="EJ298" s="15">
        <f>SUM(Table2[[#This Row],[Number of Industrial Employees Earning More than Living Wage FY17]:[Number of Other Employees Earning More than Living Wage FY17]])</f>
        <v>68</v>
      </c>
      <c r="EK298" s="15">
        <v>100</v>
      </c>
    </row>
    <row r="299" spans="1:141" x14ac:dyDescent="0.2">
      <c r="A299" s="6">
        <v>91084</v>
      </c>
      <c r="B299" s="6" t="s">
        <v>49</v>
      </c>
      <c r="C299" s="7" t="s">
        <v>50</v>
      </c>
      <c r="D299" s="7" t="s">
        <v>12</v>
      </c>
      <c r="E299" s="33">
        <v>26</v>
      </c>
      <c r="F299" s="8" t="s">
        <v>1873</v>
      </c>
      <c r="G299" s="41" t="s">
        <v>1874</v>
      </c>
      <c r="H299" s="35">
        <v>7500</v>
      </c>
      <c r="I299" s="35">
        <v>10056</v>
      </c>
      <c r="J299" s="39" t="s">
        <v>3177</v>
      </c>
      <c r="K299" s="11" t="s">
        <v>2453</v>
      </c>
      <c r="L299" s="13" t="s">
        <v>2469</v>
      </c>
      <c r="M299" s="13" t="s">
        <v>2470</v>
      </c>
      <c r="N299" s="23">
        <v>750000</v>
      </c>
      <c r="O299" s="6" t="s">
        <v>2458</v>
      </c>
      <c r="P299" s="15">
        <v>0</v>
      </c>
      <c r="Q299" s="15">
        <v>0</v>
      </c>
      <c r="R299" s="15">
        <v>34</v>
      </c>
      <c r="S299" s="15">
        <v>0</v>
      </c>
      <c r="T299" s="15">
        <v>0</v>
      </c>
      <c r="U299" s="15">
        <v>34</v>
      </c>
      <c r="V299" s="15">
        <v>34</v>
      </c>
      <c r="W299" s="15">
        <v>0</v>
      </c>
      <c r="X299" s="15">
        <v>0</v>
      </c>
      <c r="Y299" s="15">
        <v>0</v>
      </c>
      <c r="Z299" s="15">
        <v>41</v>
      </c>
      <c r="AA299" s="15">
        <v>100</v>
      </c>
      <c r="AB299" s="15">
        <v>0</v>
      </c>
      <c r="AC299" s="15">
        <v>0</v>
      </c>
      <c r="AD299" s="15">
        <v>0</v>
      </c>
      <c r="AE299" s="15">
        <v>0</v>
      </c>
      <c r="AF299" s="15">
        <v>100</v>
      </c>
      <c r="AG299" s="15" t="s">
        <v>1860</v>
      </c>
      <c r="AH299" s="15" t="s">
        <v>1861</v>
      </c>
      <c r="AI299" s="17">
        <v>17.151800000000001</v>
      </c>
      <c r="AJ299" s="17">
        <v>118.7394</v>
      </c>
      <c r="AK299" s="17">
        <v>24.830100000000002</v>
      </c>
      <c r="AL299" s="17">
        <f>SUM(Table2[[#This Row],[Company Direct Land Through FY17]:[Company Direct Land FY18 and After]])</f>
        <v>143.56950000000001</v>
      </c>
      <c r="AM299" s="17">
        <v>21.3139</v>
      </c>
      <c r="AN299" s="17">
        <v>174.77799999999999</v>
      </c>
      <c r="AO299" s="17">
        <v>30.855399999999999</v>
      </c>
      <c r="AP299" s="18">
        <f>SUM(Table2[[#This Row],[Company Direct Building Through FY17]:[Company Direct Building FY18 and After]])</f>
        <v>205.63339999999999</v>
      </c>
      <c r="AQ299" s="17">
        <v>0</v>
      </c>
      <c r="AR299" s="17">
        <v>4.5936000000000003</v>
      </c>
      <c r="AS299" s="17">
        <v>0</v>
      </c>
      <c r="AT299" s="18">
        <f>SUM(Table2[[#This Row],[Mortgage Recording Tax Through FY17]:[Mortgage Recording Tax FY18 and After]])</f>
        <v>4.5936000000000003</v>
      </c>
      <c r="AU299" s="17">
        <v>32.646999999999998</v>
      </c>
      <c r="AV299" s="17">
        <v>174.86580000000001</v>
      </c>
      <c r="AW299" s="17">
        <v>47.261699999999998</v>
      </c>
      <c r="AX299" s="18">
        <f>SUM(Table2[[#This Row],[Pilot Savings Through FY17]:[Pilot Savings FY18 and After]])</f>
        <v>222.1275</v>
      </c>
      <c r="AY299" s="17">
        <v>0</v>
      </c>
      <c r="AZ299" s="17">
        <v>4.5936000000000003</v>
      </c>
      <c r="BA299" s="17">
        <v>0</v>
      </c>
      <c r="BB299" s="18">
        <f>SUM(Table2[[#This Row],[Mortgage Recording Tax Exemption Through FY17]:[Mortgage Recording Tax Exemption FY18 and After]])</f>
        <v>4.5936000000000003</v>
      </c>
      <c r="BC299" s="17">
        <v>15.481</v>
      </c>
      <c r="BD299" s="17">
        <v>139.1163</v>
      </c>
      <c r="BE299" s="17">
        <v>22.411100000000001</v>
      </c>
      <c r="BF299" s="18">
        <f>SUM(Table2[[#This Row],[Indirect and Induced Land Through FY17]:[Indirect and Induced Land FY18 and After]])</f>
        <v>161.5274</v>
      </c>
      <c r="BG299" s="17">
        <v>28.750399999999999</v>
      </c>
      <c r="BH299" s="17">
        <v>258.35910000000001</v>
      </c>
      <c r="BI299" s="17">
        <v>41.620899999999999</v>
      </c>
      <c r="BJ299" s="18">
        <f>SUM(Table2[[#This Row],[Indirect and Induced Building Through FY17]:[Indirect and Induced Building FY18 and After]])</f>
        <v>299.98</v>
      </c>
      <c r="BK299" s="17">
        <v>50.0501</v>
      </c>
      <c r="BL299" s="17">
        <v>516.12699999999995</v>
      </c>
      <c r="BM299" s="17">
        <v>72.455799999999996</v>
      </c>
      <c r="BN299" s="18">
        <f>SUM(Table2[[#This Row],[TOTAL Real Property Related Taxes Through FY17]:[TOTAL Real Property Related Taxes FY18 and After]])</f>
        <v>588.58279999999991</v>
      </c>
      <c r="BO299" s="17">
        <v>71.863200000000006</v>
      </c>
      <c r="BP299" s="17">
        <v>759.41780000000006</v>
      </c>
      <c r="BQ299" s="17">
        <v>104.0337</v>
      </c>
      <c r="BR299" s="18">
        <f>SUM(Table2[[#This Row],[Company Direct Through FY17]:[Company Direct FY18 and After]])</f>
        <v>863.45150000000001</v>
      </c>
      <c r="BS299" s="17">
        <v>0</v>
      </c>
      <c r="BT299" s="17">
        <v>0</v>
      </c>
      <c r="BU299" s="17">
        <v>0</v>
      </c>
      <c r="BV299" s="18">
        <f>SUM(Table2[[#This Row],[Sales Tax Exemption Through FY17]:[Sales Tax Exemption FY18 and After]])</f>
        <v>0</v>
      </c>
      <c r="BW299" s="17">
        <v>0</v>
      </c>
      <c r="BX299" s="17">
        <v>0</v>
      </c>
      <c r="BY299" s="17">
        <v>0</v>
      </c>
      <c r="BZ299" s="17">
        <f>SUM(Table2[[#This Row],[Energy Tax Savings Through FY17]:[Energy Tax Savings FY18 and After]])</f>
        <v>0</v>
      </c>
      <c r="CA299" s="17">
        <v>0</v>
      </c>
      <c r="CB299" s="17">
        <v>0</v>
      </c>
      <c r="CC299" s="17">
        <v>0</v>
      </c>
      <c r="CD299" s="18">
        <f>SUM(Table2[[#This Row],[Tax Exempt Bond Savings Through FY17]:[Tax Exempt Bond Savings FY18 and After]])</f>
        <v>0</v>
      </c>
      <c r="CE299" s="17">
        <v>48.677300000000002</v>
      </c>
      <c r="CF299" s="17">
        <v>522.02070000000003</v>
      </c>
      <c r="CG299" s="17">
        <v>70.468299999999999</v>
      </c>
      <c r="CH299" s="18">
        <f>SUM(Table2[[#This Row],[Indirect and Induced Through FY17]:[Indirect and Induced FY18 and After]])</f>
        <v>592.48900000000003</v>
      </c>
      <c r="CI299" s="17">
        <v>120.54049999999999</v>
      </c>
      <c r="CJ299" s="17">
        <v>1281.4385</v>
      </c>
      <c r="CK299" s="17">
        <v>174.50200000000001</v>
      </c>
      <c r="CL299" s="18">
        <f>SUM(Table2[[#This Row],[TOTAL Income Consumption Use Taxes Through FY17]:[TOTAL Income Consumption Use Taxes FY18 and After]])</f>
        <v>1455.9404999999999</v>
      </c>
      <c r="CM299" s="17">
        <v>32.646999999999998</v>
      </c>
      <c r="CN299" s="17">
        <v>179.45939999999999</v>
      </c>
      <c r="CO299" s="17">
        <v>47.261699999999998</v>
      </c>
      <c r="CP299" s="18">
        <f>SUM(Table2[[#This Row],[Assistance Provided Through FY17]:[Assistance Provided FY18 and After]])</f>
        <v>226.72109999999998</v>
      </c>
      <c r="CQ299" s="17">
        <v>0</v>
      </c>
      <c r="CR299" s="17">
        <v>0</v>
      </c>
      <c r="CS299" s="17">
        <v>0</v>
      </c>
      <c r="CT299" s="18">
        <f>SUM(Table2[[#This Row],[Recapture Cancellation Reduction Amount Through FY17]:[Recapture Cancellation Reduction Amount FY18 and After]])</f>
        <v>0</v>
      </c>
      <c r="CU299" s="17">
        <v>0</v>
      </c>
      <c r="CV299" s="17">
        <v>0</v>
      </c>
      <c r="CW299" s="17">
        <v>0</v>
      </c>
      <c r="CX299" s="18">
        <f>SUM(Table2[[#This Row],[Penalty Paid Through FY17]:[Penalty Paid FY18 and After]])</f>
        <v>0</v>
      </c>
      <c r="CY299" s="17">
        <v>32.646999999999998</v>
      </c>
      <c r="CZ299" s="17">
        <v>179.45939999999999</v>
      </c>
      <c r="DA299" s="17">
        <v>47.261699999999998</v>
      </c>
      <c r="DB299" s="18">
        <f>SUM(Table2[[#This Row],[TOTAL Assistance Net of Recapture Penalties Through FY17]:[TOTAL Assistance Net of Recapture Penalties FY18 and After]])</f>
        <v>226.72109999999998</v>
      </c>
      <c r="DC299" s="17">
        <v>110.3289</v>
      </c>
      <c r="DD299" s="17">
        <v>1057.5288</v>
      </c>
      <c r="DE299" s="17">
        <v>159.7192</v>
      </c>
      <c r="DF299" s="18">
        <f>SUM(Table2[[#This Row],[Company Direct Tax Revenue Before Assistance Through FY17]:[Company Direct Tax Revenue Before Assistance FY18 and After]])</f>
        <v>1217.248</v>
      </c>
      <c r="DG299" s="17">
        <v>92.908699999999996</v>
      </c>
      <c r="DH299" s="17">
        <v>919.49609999999996</v>
      </c>
      <c r="DI299" s="17">
        <v>134.50030000000001</v>
      </c>
      <c r="DJ299" s="18">
        <f>SUM(Table2[[#This Row],[Indirect and Induced Tax Revenues Through FY17]:[Indirect and Induced Tax Revenues FY18 and After]])</f>
        <v>1053.9964</v>
      </c>
      <c r="DK299" s="17">
        <v>203.23759999999999</v>
      </c>
      <c r="DL299" s="17">
        <v>1977.0248999999999</v>
      </c>
      <c r="DM299" s="17">
        <v>294.21949999999998</v>
      </c>
      <c r="DN299" s="17">
        <f>SUM(Table2[[#This Row],[TOTAL Tax Revenues Before Assistance Through FY17]:[TOTAL Tax Revenues Before Assistance FY18 and After]])</f>
        <v>2271.2444</v>
      </c>
      <c r="DO299" s="17">
        <v>170.59059999999999</v>
      </c>
      <c r="DP299" s="17">
        <v>1797.5654999999999</v>
      </c>
      <c r="DQ299" s="17">
        <v>246.95779999999999</v>
      </c>
      <c r="DR299" s="20">
        <f>SUM(Table2[[#This Row],[TOTAL Tax Revenues Net of Assistance Recapture and Penalty Through FY17]:[TOTAL Tax Revenues Net of Assistance Recapture and Penalty FY18 and After]])</f>
        <v>2044.5232999999998</v>
      </c>
      <c r="DS299" s="20">
        <v>0</v>
      </c>
      <c r="DT299" s="20">
        <v>0</v>
      </c>
      <c r="DU299" s="20">
        <v>0</v>
      </c>
      <c r="DV299" s="20">
        <v>0</v>
      </c>
      <c r="DW299" s="15">
        <v>0</v>
      </c>
      <c r="DX299" s="15">
        <v>0</v>
      </c>
      <c r="DY299" s="15">
        <v>0</v>
      </c>
      <c r="DZ299" s="15">
        <v>34</v>
      </c>
      <c r="EA299" s="15">
        <v>0</v>
      </c>
      <c r="EB299" s="15">
        <v>0</v>
      </c>
      <c r="EC299" s="15">
        <v>0</v>
      </c>
      <c r="ED299" s="15">
        <v>0</v>
      </c>
      <c r="EE299" s="15">
        <v>0</v>
      </c>
      <c r="EF299" s="15">
        <v>0</v>
      </c>
      <c r="EG299" s="15">
        <v>0</v>
      </c>
      <c r="EH299" s="15">
        <v>0</v>
      </c>
      <c r="EI299" s="15">
        <f>SUM(Table2[[#This Row],[Total Industrial Employees FY17]:[Total Other Employees FY17]])</f>
        <v>34</v>
      </c>
      <c r="EJ299" s="15">
        <f>SUM(Table2[[#This Row],[Number of Industrial Employees Earning More than Living Wage FY17]:[Number of Other Employees Earning More than Living Wage FY17]])</f>
        <v>0</v>
      </c>
      <c r="EK299" s="15">
        <v>0</v>
      </c>
    </row>
    <row r="300" spans="1:141" x14ac:dyDescent="0.2">
      <c r="A300" s="6">
        <v>94091</v>
      </c>
      <c r="B300" s="6" t="s">
        <v>1607</v>
      </c>
      <c r="C300" s="7" t="s">
        <v>1651</v>
      </c>
      <c r="D300" s="7" t="s">
        <v>19</v>
      </c>
      <c r="E300" s="33">
        <v>3</v>
      </c>
      <c r="F300" s="8" t="s">
        <v>2413</v>
      </c>
      <c r="G300" s="41" t="s">
        <v>2110</v>
      </c>
      <c r="H300" s="35">
        <v>10000</v>
      </c>
      <c r="I300" s="35">
        <v>102233</v>
      </c>
      <c r="J300" s="39" t="s">
        <v>3204</v>
      </c>
      <c r="K300" s="11" t="s">
        <v>2804</v>
      </c>
      <c r="L300" s="13" t="s">
        <v>3073</v>
      </c>
      <c r="M300" s="13" t="s">
        <v>3105</v>
      </c>
      <c r="N300" s="23">
        <v>75405000</v>
      </c>
      <c r="O300" s="6" t="s">
        <v>2518</v>
      </c>
      <c r="P300" s="15">
        <v>8</v>
      </c>
      <c r="Q300" s="15">
        <v>2</v>
      </c>
      <c r="R300" s="15">
        <v>47</v>
      </c>
      <c r="S300" s="15">
        <v>1</v>
      </c>
      <c r="T300" s="15">
        <v>58</v>
      </c>
      <c r="U300" s="15">
        <v>116</v>
      </c>
      <c r="V300" s="15">
        <v>111</v>
      </c>
      <c r="W300" s="15">
        <v>75</v>
      </c>
      <c r="X300" s="15">
        <v>0</v>
      </c>
      <c r="Y300" s="15">
        <v>0</v>
      </c>
      <c r="Z300" s="15">
        <v>22</v>
      </c>
      <c r="AA300" s="15">
        <v>100</v>
      </c>
      <c r="AB300" s="15">
        <v>0</v>
      </c>
      <c r="AC300" s="15">
        <v>0</v>
      </c>
      <c r="AD300" s="15">
        <v>0</v>
      </c>
      <c r="AE300" s="15">
        <v>0</v>
      </c>
      <c r="AF300" s="15">
        <v>100</v>
      </c>
      <c r="AG300" s="15" t="s">
        <v>1860</v>
      </c>
      <c r="AH300" s="15" t="s">
        <v>1861</v>
      </c>
      <c r="AI300" s="17">
        <v>0</v>
      </c>
      <c r="AJ300" s="17">
        <v>0</v>
      </c>
      <c r="AK300" s="17">
        <v>0</v>
      </c>
      <c r="AL300" s="17">
        <f>SUM(Table2[[#This Row],[Company Direct Land Through FY17]:[Company Direct Land FY18 and After]])</f>
        <v>0</v>
      </c>
      <c r="AM300" s="17">
        <v>0</v>
      </c>
      <c r="AN300" s="17">
        <v>0</v>
      </c>
      <c r="AO300" s="17">
        <v>0</v>
      </c>
      <c r="AP300" s="18">
        <f>SUM(Table2[[#This Row],[Company Direct Building Through FY17]:[Company Direct Building FY18 and After]])</f>
        <v>0</v>
      </c>
      <c r="AQ300" s="17">
        <v>0</v>
      </c>
      <c r="AR300" s="17">
        <v>1268.4146000000001</v>
      </c>
      <c r="AS300" s="17">
        <v>0</v>
      </c>
      <c r="AT300" s="18">
        <f>SUM(Table2[[#This Row],[Mortgage Recording Tax Through FY17]:[Mortgage Recording Tax FY18 and After]])</f>
        <v>1268.4146000000001</v>
      </c>
      <c r="AU300" s="17">
        <v>0</v>
      </c>
      <c r="AV300" s="17">
        <v>0</v>
      </c>
      <c r="AW300" s="17">
        <v>0</v>
      </c>
      <c r="AX300" s="18">
        <f>SUM(Table2[[#This Row],[Pilot Savings Through FY17]:[Pilot Savings FY18 and After]])</f>
        <v>0</v>
      </c>
      <c r="AY300" s="17">
        <v>0</v>
      </c>
      <c r="AZ300" s="17">
        <v>1268.4146000000001</v>
      </c>
      <c r="BA300" s="17">
        <v>0</v>
      </c>
      <c r="BB300" s="18">
        <f>SUM(Table2[[#This Row],[Mortgage Recording Tax Exemption Through FY17]:[Mortgage Recording Tax Exemption FY18 and After]])</f>
        <v>1268.4146000000001</v>
      </c>
      <c r="BC300" s="17">
        <v>188.64340000000001</v>
      </c>
      <c r="BD300" s="17">
        <v>254.96809999999999</v>
      </c>
      <c r="BE300" s="17">
        <v>2081.5915</v>
      </c>
      <c r="BF300" s="18">
        <f>SUM(Table2[[#This Row],[Indirect and Induced Land Through FY17]:[Indirect and Induced Land FY18 and After]])</f>
        <v>2336.5596</v>
      </c>
      <c r="BG300" s="17">
        <v>350.33780000000002</v>
      </c>
      <c r="BH300" s="17">
        <v>473.51240000000001</v>
      </c>
      <c r="BI300" s="17">
        <v>3865.8121000000001</v>
      </c>
      <c r="BJ300" s="18">
        <f>SUM(Table2[[#This Row],[Indirect and Induced Building Through FY17]:[Indirect and Induced Building FY18 and After]])</f>
        <v>4339.3244999999997</v>
      </c>
      <c r="BK300" s="17">
        <v>538.98119999999994</v>
      </c>
      <c r="BL300" s="17">
        <v>728.48050000000001</v>
      </c>
      <c r="BM300" s="17">
        <v>5947.4035999999996</v>
      </c>
      <c r="BN300" s="18">
        <f>SUM(Table2[[#This Row],[TOTAL Real Property Related Taxes Through FY17]:[TOTAL Real Property Related Taxes FY18 and After]])</f>
        <v>6675.8840999999993</v>
      </c>
      <c r="BO300" s="17">
        <v>468.70519999999999</v>
      </c>
      <c r="BP300" s="17">
        <v>634.62950000000001</v>
      </c>
      <c r="BQ300" s="17">
        <v>3464.2905999999998</v>
      </c>
      <c r="BR300" s="18">
        <f>SUM(Table2[[#This Row],[Company Direct Through FY17]:[Company Direct FY18 and After]])</f>
        <v>4098.9200999999994</v>
      </c>
      <c r="BS300" s="17">
        <v>0</v>
      </c>
      <c r="BT300" s="17">
        <v>0</v>
      </c>
      <c r="BU300" s="17">
        <v>0</v>
      </c>
      <c r="BV300" s="18">
        <f>SUM(Table2[[#This Row],[Sales Tax Exemption Through FY17]:[Sales Tax Exemption FY18 and After]])</f>
        <v>0</v>
      </c>
      <c r="BW300" s="17">
        <v>0</v>
      </c>
      <c r="BX300" s="17">
        <v>0</v>
      </c>
      <c r="BY300" s="17">
        <v>0</v>
      </c>
      <c r="BZ300" s="17">
        <f>SUM(Table2[[#This Row],[Energy Tax Savings Through FY17]:[Energy Tax Savings FY18 and After]])</f>
        <v>0</v>
      </c>
      <c r="CA300" s="17">
        <v>0</v>
      </c>
      <c r="CB300" s="17">
        <v>0</v>
      </c>
      <c r="CC300" s="17">
        <v>0</v>
      </c>
      <c r="CD300" s="18">
        <f>SUM(Table2[[#This Row],[Tax Exempt Bond Savings Through FY17]:[Tax Exempt Bond Savings FY18 and After]])</f>
        <v>0</v>
      </c>
      <c r="CE300" s="17">
        <v>539.83010000000002</v>
      </c>
      <c r="CF300" s="17">
        <v>732.31470000000002</v>
      </c>
      <c r="CG300" s="17">
        <v>10183.567499999999</v>
      </c>
      <c r="CH300" s="18">
        <f>SUM(Table2[[#This Row],[Indirect and Induced Through FY17]:[Indirect and Induced FY18 and After]])</f>
        <v>10915.8822</v>
      </c>
      <c r="CI300" s="17">
        <v>1008.5353</v>
      </c>
      <c r="CJ300" s="17">
        <v>1366.9441999999999</v>
      </c>
      <c r="CK300" s="17">
        <v>13647.858099999999</v>
      </c>
      <c r="CL300" s="18">
        <f>SUM(Table2[[#This Row],[TOTAL Income Consumption Use Taxes Through FY17]:[TOTAL Income Consumption Use Taxes FY18 and After]])</f>
        <v>15014.802299999999</v>
      </c>
      <c r="CM300" s="17">
        <v>0</v>
      </c>
      <c r="CN300" s="17">
        <v>1268.4146000000001</v>
      </c>
      <c r="CO300" s="17">
        <v>0</v>
      </c>
      <c r="CP300" s="18">
        <f>SUM(Table2[[#This Row],[Assistance Provided Through FY17]:[Assistance Provided FY18 and After]])</f>
        <v>1268.4146000000001</v>
      </c>
      <c r="CQ300" s="17">
        <v>0</v>
      </c>
      <c r="CR300" s="17">
        <v>0</v>
      </c>
      <c r="CS300" s="17">
        <v>0</v>
      </c>
      <c r="CT300" s="18">
        <f>SUM(Table2[[#This Row],[Recapture Cancellation Reduction Amount Through FY17]:[Recapture Cancellation Reduction Amount FY18 and After]])</f>
        <v>0</v>
      </c>
      <c r="CU300" s="17">
        <v>0</v>
      </c>
      <c r="CV300" s="17">
        <v>0</v>
      </c>
      <c r="CW300" s="17">
        <v>0</v>
      </c>
      <c r="CX300" s="18">
        <f>SUM(Table2[[#This Row],[Penalty Paid Through FY17]:[Penalty Paid FY18 and After]])</f>
        <v>0</v>
      </c>
      <c r="CY300" s="17">
        <v>0</v>
      </c>
      <c r="CZ300" s="17">
        <v>1268.4146000000001</v>
      </c>
      <c r="DA300" s="17">
        <v>0</v>
      </c>
      <c r="DB300" s="18">
        <f>SUM(Table2[[#This Row],[TOTAL Assistance Net of Recapture Penalties Through FY17]:[TOTAL Assistance Net of Recapture Penalties FY18 and After]])</f>
        <v>1268.4146000000001</v>
      </c>
      <c r="DC300" s="17">
        <v>468.70519999999999</v>
      </c>
      <c r="DD300" s="17">
        <v>1903.0441000000001</v>
      </c>
      <c r="DE300" s="17">
        <v>3464.2905999999998</v>
      </c>
      <c r="DF300" s="18">
        <f>SUM(Table2[[#This Row],[Company Direct Tax Revenue Before Assistance Through FY17]:[Company Direct Tax Revenue Before Assistance FY18 and After]])</f>
        <v>5367.3346999999994</v>
      </c>
      <c r="DG300" s="17">
        <v>1078.8113000000001</v>
      </c>
      <c r="DH300" s="17">
        <v>1460.7952</v>
      </c>
      <c r="DI300" s="17">
        <v>16130.971100000001</v>
      </c>
      <c r="DJ300" s="18">
        <f>SUM(Table2[[#This Row],[Indirect and Induced Tax Revenues Through FY17]:[Indirect and Induced Tax Revenues FY18 and After]])</f>
        <v>17591.766299999999</v>
      </c>
      <c r="DK300" s="17">
        <v>1547.5165</v>
      </c>
      <c r="DL300" s="17">
        <v>3363.8393000000001</v>
      </c>
      <c r="DM300" s="17">
        <v>19595.261699999999</v>
      </c>
      <c r="DN300" s="17">
        <f>SUM(Table2[[#This Row],[TOTAL Tax Revenues Before Assistance Through FY17]:[TOTAL Tax Revenues Before Assistance FY18 and After]])</f>
        <v>22959.100999999999</v>
      </c>
      <c r="DO300" s="17">
        <v>1547.5165</v>
      </c>
      <c r="DP300" s="17">
        <v>2095.4247</v>
      </c>
      <c r="DQ300" s="17">
        <v>19595.261699999999</v>
      </c>
      <c r="DR300" s="20">
        <f>SUM(Table2[[#This Row],[TOTAL Tax Revenues Net of Assistance Recapture and Penalty Through FY17]:[TOTAL Tax Revenues Net of Assistance Recapture and Penalty FY18 and After]])</f>
        <v>21690.686399999999</v>
      </c>
      <c r="DS300" s="20">
        <v>0</v>
      </c>
      <c r="DT300" s="20">
        <v>0</v>
      </c>
      <c r="DU300" s="20">
        <v>0</v>
      </c>
      <c r="DV300" s="20">
        <v>0</v>
      </c>
      <c r="DW300" s="15">
        <v>0</v>
      </c>
      <c r="DX300" s="15">
        <v>0</v>
      </c>
      <c r="DY300" s="15">
        <v>0</v>
      </c>
      <c r="DZ300" s="15">
        <v>0</v>
      </c>
      <c r="EA300" s="15">
        <v>0</v>
      </c>
      <c r="EB300" s="15">
        <v>0</v>
      </c>
      <c r="EC300" s="15">
        <v>0</v>
      </c>
      <c r="ED300" s="15">
        <v>0</v>
      </c>
      <c r="EE300" s="15">
        <v>0</v>
      </c>
      <c r="EF300" s="15">
        <v>0</v>
      </c>
      <c r="EG300" s="15">
        <v>0</v>
      </c>
      <c r="EH300" s="15">
        <v>0</v>
      </c>
      <c r="EI300" s="15">
        <f>SUM(Table2[[#This Row],[Total Industrial Employees FY17]:[Total Other Employees FY17]])</f>
        <v>0</v>
      </c>
      <c r="EJ300" s="15">
        <f>SUM(Table2[[#This Row],[Number of Industrial Employees Earning More than Living Wage FY17]:[Number of Other Employees Earning More than Living Wage FY17]])</f>
        <v>0</v>
      </c>
      <c r="EK300" s="15">
        <v>0</v>
      </c>
    </row>
    <row r="301" spans="1:141" x14ac:dyDescent="0.2">
      <c r="A301" s="6">
        <v>93953</v>
      </c>
      <c r="B301" s="6" t="s">
        <v>696</v>
      </c>
      <c r="C301" s="7" t="s">
        <v>697</v>
      </c>
      <c r="D301" s="7" t="s">
        <v>19</v>
      </c>
      <c r="E301" s="33">
        <v>4</v>
      </c>
      <c r="F301" s="8" t="s">
        <v>2327</v>
      </c>
      <c r="G301" s="41" t="s">
        <v>2328</v>
      </c>
      <c r="H301" s="35">
        <v>17812</v>
      </c>
      <c r="I301" s="35">
        <v>23978</v>
      </c>
      <c r="J301" s="39" t="s">
        <v>3267</v>
      </c>
      <c r="K301" s="11" t="s">
        <v>2804</v>
      </c>
      <c r="L301" s="13" t="s">
        <v>2976</v>
      </c>
      <c r="M301" s="13" t="s">
        <v>2977</v>
      </c>
      <c r="N301" s="23">
        <v>16420000</v>
      </c>
      <c r="O301" s="6" t="s">
        <v>2503</v>
      </c>
      <c r="P301" s="15">
        <v>0</v>
      </c>
      <c r="Q301" s="15">
        <v>0</v>
      </c>
      <c r="R301" s="15">
        <v>12</v>
      </c>
      <c r="S301" s="15">
        <v>0</v>
      </c>
      <c r="T301" s="15">
        <v>1</v>
      </c>
      <c r="U301" s="15">
        <v>13</v>
      </c>
      <c r="V301" s="15">
        <v>13</v>
      </c>
      <c r="W301" s="15">
        <v>0</v>
      </c>
      <c r="X301" s="15">
        <v>0</v>
      </c>
      <c r="Y301" s="15">
        <v>10</v>
      </c>
      <c r="Z301" s="15">
        <v>8</v>
      </c>
      <c r="AA301" s="15">
        <v>92</v>
      </c>
      <c r="AB301" s="15">
        <v>0</v>
      </c>
      <c r="AC301" s="15">
        <v>0</v>
      </c>
      <c r="AD301" s="15">
        <v>0</v>
      </c>
      <c r="AE301" s="15">
        <v>0</v>
      </c>
      <c r="AF301" s="15">
        <v>92</v>
      </c>
      <c r="AG301" s="15" t="s">
        <v>1860</v>
      </c>
      <c r="AH301" s="15" t="s">
        <v>1861</v>
      </c>
      <c r="AI301" s="17">
        <v>0</v>
      </c>
      <c r="AJ301" s="17">
        <v>0</v>
      </c>
      <c r="AK301" s="17">
        <v>0</v>
      </c>
      <c r="AL301" s="17">
        <f>SUM(Table2[[#This Row],[Company Direct Land Through FY17]:[Company Direct Land FY18 and After]])</f>
        <v>0</v>
      </c>
      <c r="AM301" s="17">
        <v>0</v>
      </c>
      <c r="AN301" s="17">
        <v>0</v>
      </c>
      <c r="AO301" s="17">
        <v>0</v>
      </c>
      <c r="AP301" s="18">
        <f>SUM(Table2[[#This Row],[Company Direct Building Through FY17]:[Company Direct Building FY18 and After]])</f>
        <v>0</v>
      </c>
      <c r="AQ301" s="17">
        <v>0</v>
      </c>
      <c r="AR301" s="17">
        <v>0</v>
      </c>
      <c r="AS301" s="17">
        <v>0</v>
      </c>
      <c r="AT301" s="18">
        <f>SUM(Table2[[#This Row],[Mortgage Recording Tax Through FY17]:[Mortgage Recording Tax FY18 and After]])</f>
        <v>0</v>
      </c>
      <c r="AU301" s="17">
        <v>0</v>
      </c>
      <c r="AV301" s="17">
        <v>0</v>
      </c>
      <c r="AW301" s="17">
        <v>0</v>
      </c>
      <c r="AX301" s="18">
        <f>SUM(Table2[[#This Row],[Pilot Savings Through FY17]:[Pilot Savings FY18 and After]])</f>
        <v>0</v>
      </c>
      <c r="AY301" s="17">
        <v>0</v>
      </c>
      <c r="AZ301" s="17">
        <v>0</v>
      </c>
      <c r="BA301" s="17">
        <v>0</v>
      </c>
      <c r="BB301" s="18">
        <f>SUM(Table2[[#This Row],[Mortgage Recording Tax Exemption Through FY17]:[Mortgage Recording Tax Exemption FY18 and After]])</f>
        <v>0</v>
      </c>
      <c r="BC301" s="17">
        <v>8.6559000000000008</v>
      </c>
      <c r="BD301" s="17">
        <v>28.5428</v>
      </c>
      <c r="BE301" s="17">
        <v>13.8775</v>
      </c>
      <c r="BF301" s="18">
        <f>SUM(Table2[[#This Row],[Indirect and Induced Land Through FY17]:[Indirect and Induced Land FY18 and After]])</f>
        <v>42.420299999999997</v>
      </c>
      <c r="BG301" s="17">
        <v>16.075199999999999</v>
      </c>
      <c r="BH301" s="17">
        <v>53.008099999999999</v>
      </c>
      <c r="BI301" s="17">
        <v>25.772300000000001</v>
      </c>
      <c r="BJ301" s="18">
        <f>SUM(Table2[[#This Row],[Indirect and Induced Building Through FY17]:[Indirect and Induced Building FY18 and After]])</f>
        <v>78.7804</v>
      </c>
      <c r="BK301" s="17">
        <v>24.731100000000001</v>
      </c>
      <c r="BL301" s="17">
        <v>81.550899999999999</v>
      </c>
      <c r="BM301" s="17">
        <v>39.649799999999999</v>
      </c>
      <c r="BN301" s="18">
        <f>SUM(Table2[[#This Row],[TOTAL Real Property Related Taxes Through FY17]:[TOTAL Real Property Related Taxes FY18 and After]])</f>
        <v>121.2007</v>
      </c>
      <c r="BO301" s="17">
        <v>21.5076</v>
      </c>
      <c r="BP301" s="17">
        <v>70.614800000000002</v>
      </c>
      <c r="BQ301" s="17">
        <v>34.481900000000003</v>
      </c>
      <c r="BR301" s="18">
        <f>SUM(Table2[[#This Row],[Company Direct Through FY17]:[Company Direct FY18 and After]])</f>
        <v>105.0967</v>
      </c>
      <c r="BS301" s="17">
        <v>0</v>
      </c>
      <c r="BT301" s="17">
        <v>0</v>
      </c>
      <c r="BU301" s="17">
        <v>0</v>
      </c>
      <c r="BV301" s="18">
        <f>SUM(Table2[[#This Row],[Sales Tax Exemption Through FY17]:[Sales Tax Exemption FY18 and After]])</f>
        <v>0</v>
      </c>
      <c r="BW301" s="17">
        <v>0</v>
      </c>
      <c r="BX301" s="17">
        <v>0</v>
      </c>
      <c r="BY301" s="17">
        <v>0</v>
      </c>
      <c r="BZ301" s="17">
        <f>SUM(Table2[[#This Row],[Energy Tax Savings Through FY17]:[Energy Tax Savings FY18 and After]])</f>
        <v>0</v>
      </c>
      <c r="CA301" s="17">
        <v>13.4039</v>
      </c>
      <c r="CB301" s="17">
        <v>42.365600000000001</v>
      </c>
      <c r="CC301" s="17">
        <v>20.416499999999999</v>
      </c>
      <c r="CD301" s="18">
        <f>SUM(Table2[[#This Row],[Tax Exempt Bond Savings Through FY17]:[Tax Exempt Bond Savings FY18 and After]])</f>
        <v>62.7821</v>
      </c>
      <c r="CE301" s="17">
        <v>24.77</v>
      </c>
      <c r="CF301" s="17">
        <v>82.402500000000003</v>
      </c>
      <c r="CG301" s="17">
        <v>39.712299999999999</v>
      </c>
      <c r="CH301" s="18">
        <f>SUM(Table2[[#This Row],[Indirect and Induced Through FY17]:[Indirect and Induced FY18 and After]])</f>
        <v>122.1148</v>
      </c>
      <c r="CI301" s="17">
        <v>32.873699999999999</v>
      </c>
      <c r="CJ301" s="17">
        <v>110.65170000000001</v>
      </c>
      <c r="CK301" s="17">
        <v>53.777700000000003</v>
      </c>
      <c r="CL301" s="18">
        <f>SUM(Table2[[#This Row],[TOTAL Income Consumption Use Taxes Through FY17]:[TOTAL Income Consumption Use Taxes FY18 and After]])</f>
        <v>164.42940000000002</v>
      </c>
      <c r="CM301" s="17">
        <v>13.4039</v>
      </c>
      <c r="CN301" s="17">
        <v>42.365600000000001</v>
      </c>
      <c r="CO301" s="17">
        <v>20.416499999999999</v>
      </c>
      <c r="CP301" s="18">
        <f>SUM(Table2[[#This Row],[Assistance Provided Through FY17]:[Assistance Provided FY18 and After]])</f>
        <v>62.7821</v>
      </c>
      <c r="CQ301" s="17">
        <v>0</v>
      </c>
      <c r="CR301" s="17">
        <v>0</v>
      </c>
      <c r="CS301" s="17">
        <v>0</v>
      </c>
      <c r="CT301" s="18">
        <f>SUM(Table2[[#This Row],[Recapture Cancellation Reduction Amount Through FY17]:[Recapture Cancellation Reduction Amount FY18 and After]])</f>
        <v>0</v>
      </c>
      <c r="CU301" s="17">
        <v>0</v>
      </c>
      <c r="CV301" s="17">
        <v>0</v>
      </c>
      <c r="CW301" s="17">
        <v>0</v>
      </c>
      <c r="CX301" s="18">
        <f>SUM(Table2[[#This Row],[Penalty Paid Through FY17]:[Penalty Paid FY18 and After]])</f>
        <v>0</v>
      </c>
      <c r="CY301" s="17">
        <v>13.4039</v>
      </c>
      <c r="CZ301" s="17">
        <v>42.365600000000001</v>
      </c>
      <c r="DA301" s="17">
        <v>20.416499999999999</v>
      </c>
      <c r="DB301" s="18">
        <f>SUM(Table2[[#This Row],[TOTAL Assistance Net of Recapture Penalties Through FY17]:[TOTAL Assistance Net of Recapture Penalties FY18 and After]])</f>
        <v>62.7821</v>
      </c>
      <c r="DC301" s="17">
        <v>21.5076</v>
      </c>
      <c r="DD301" s="17">
        <v>70.614800000000002</v>
      </c>
      <c r="DE301" s="17">
        <v>34.481900000000003</v>
      </c>
      <c r="DF301" s="18">
        <f>SUM(Table2[[#This Row],[Company Direct Tax Revenue Before Assistance Through FY17]:[Company Direct Tax Revenue Before Assistance FY18 and After]])</f>
        <v>105.0967</v>
      </c>
      <c r="DG301" s="17">
        <v>49.501100000000001</v>
      </c>
      <c r="DH301" s="17">
        <v>163.95339999999999</v>
      </c>
      <c r="DI301" s="17">
        <v>79.362099999999998</v>
      </c>
      <c r="DJ301" s="18">
        <f>SUM(Table2[[#This Row],[Indirect and Induced Tax Revenues Through FY17]:[Indirect and Induced Tax Revenues FY18 and After]])</f>
        <v>243.31549999999999</v>
      </c>
      <c r="DK301" s="17">
        <v>71.008700000000005</v>
      </c>
      <c r="DL301" s="17">
        <v>234.56819999999999</v>
      </c>
      <c r="DM301" s="17">
        <v>113.84399999999999</v>
      </c>
      <c r="DN301" s="17">
        <f>SUM(Table2[[#This Row],[TOTAL Tax Revenues Before Assistance Through FY17]:[TOTAL Tax Revenues Before Assistance FY18 and After]])</f>
        <v>348.41219999999998</v>
      </c>
      <c r="DO301" s="17">
        <v>57.604799999999997</v>
      </c>
      <c r="DP301" s="17">
        <v>192.20259999999999</v>
      </c>
      <c r="DQ301" s="17">
        <v>93.427499999999995</v>
      </c>
      <c r="DR301" s="20">
        <f>SUM(Table2[[#This Row],[TOTAL Tax Revenues Net of Assistance Recapture and Penalty Through FY17]:[TOTAL Tax Revenues Net of Assistance Recapture and Penalty FY18 and After]])</f>
        <v>285.63009999999997</v>
      </c>
      <c r="DS301" s="20">
        <v>0</v>
      </c>
      <c r="DT301" s="20">
        <v>0</v>
      </c>
      <c r="DU301" s="20">
        <v>0</v>
      </c>
      <c r="DV301" s="20">
        <v>0</v>
      </c>
      <c r="DW301" s="15">
        <v>0</v>
      </c>
      <c r="DX301" s="15">
        <v>0</v>
      </c>
      <c r="DY301" s="15">
        <v>0</v>
      </c>
      <c r="DZ301" s="15">
        <v>13</v>
      </c>
      <c r="EA301" s="15">
        <v>0</v>
      </c>
      <c r="EB301" s="15">
        <v>0</v>
      </c>
      <c r="EC301" s="15">
        <v>0</v>
      </c>
      <c r="ED301" s="15">
        <v>13</v>
      </c>
      <c r="EE301" s="15">
        <v>0</v>
      </c>
      <c r="EF301" s="15">
        <v>0</v>
      </c>
      <c r="EG301" s="15">
        <v>0</v>
      </c>
      <c r="EH301" s="15">
        <v>100</v>
      </c>
      <c r="EI301" s="15">
        <f>SUM(Table2[[#This Row],[Total Industrial Employees FY17]:[Total Other Employees FY17]])</f>
        <v>13</v>
      </c>
      <c r="EJ301" s="15">
        <f>SUM(Table2[[#This Row],[Number of Industrial Employees Earning More than Living Wage FY17]:[Number of Other Employees Earning More than Living Wage FY17]])</f>
        <v>13</v>
      </c>
      <c r="EK301" s="15">
        <v>100</v>
      </c>
    </row>
    <row r="302" spans="1:141" x14ac:dyDescent="0.2">
      <c r="A302" s="6">
        <v>93888</v>
      </c>
      <c r="B302" s="6" t="s">
        <v>698</v>
      </c>
      <c r="C302" s="7" t="s">
        <v>1636</v>
      </c>
      <c r="D302" s="7" t="s">
        <v>19</v>
      </c>
      <c r="E302" s="33">
        <v>3</v>
      </c>
      <c r="F302" s="8" t="s">
        <v>2289</v>
      </c>
      <c r="G302" s="41" t="s">
        <v>2005</v>
      </c>
      <c r="H302" s="35">
        <v>120000</v>
      </c>
      <c r="I302" s="35">
        <v>1809073</v>
      </c>
      <c r="J302" s="39" t="s">
        <v>3306</v>
      </c>
      <c r="K302" s="11" t="s">
        <v>2743</v>
      </c>
      <c r="L302" s="13" t="s">
        <v>2910</v>
      </c>
      <c r="M302" s="13" t="s">
        <v>2920</v>
      </c>
      <c r="N302" s="23">
        <v>1386000000</v>
      </c>
      <c r="O302" s="6" t="s">
        <v>2464</v>
      </c>
      <c r="P302" s="15">
        <v>23</v>
      </c>
      <c r="Q302" s="15">
        <v>11</v>
      </c>
      <c r="R302" s="15">
        <v>4447</v>
      </c>
      <c r="S302" s="15">
        <v>324</v>
      </c>
      <c r="T302" s="15">
        <v>7</v>
      </c>
      <c r="U302" s="15">
        <v>4812</v>
      </c>
      <c r="V302" s="15">
        <v>4794</v>
      </c>
      <c r="W302" s="15">
        <v>56</v>
      </c>
      <c r="X302" s="15">
        <v>0</v>
      </c>
      <c r="Y302" s="15">
        <v>0</v>
      </c>
      <c r="Z302" s="15">
        <v>5000</v>
      </c>
      <c r="AA302" s="15">
        <v>0</v>
      </c>
      <c r="AB302" s="15">
        <v>0</v>
      </c>
      <c r="AC302" s="15">
        <v>0</v>
      </c>
      <c r="AD302" s="15">
        <v>0</v>
      </c>
      <c r="AE302" s="15">
        <v>0</v>
      </c>
      <c r="AF302" s="15">
        <v>0</v>
      </c>
      <c r="AG302" s="15" t="s">
        <v>1861</v>
      </c>
      <c r="AH302" s="15" t="s">
        <v>1861</v>
      </c>
      <c r="AI302" s="17">
        <v>958.69029999999998</v>
      </c>
      <c r="AJ302" s="17">
        <v>7825.9430000000002</v>
      </c>
      <c r="AK302" s="17">
        <v>13994.4895</v>
      </c>
      <c r="AL302" s="17">
        <f>SUM(Table2[[#This Row],[Company Direct Land Through FY17]:[Company Direct Land FY18 and After]])</f>
        <v>21820.432499999999</v>
      </c>
      <c r="AM302" s="17">
        <v>1780.425</v>
      </c>
      <c r="AN302" s="17">
        <v>35855.233800000002</v>
      </c>
      <c r="AO302" s="17">
        <v>25989.7677</v>
      </c>
      <c r="AP302" s="18">
        <f>SUM(Table2[[#This Row],[Company Direct Building Through FY17]:[Company Direct Building FY18 and After]])</f>
        <v>61845.001499999998</v>
      </c>
      <c r="AQ302" s="17">
        <v>0</v>
      </c>
      <c r="AR302" s="17">
        <v>7785.8701000000001</v>
      </c>
      <c r="AS302" s="17">
        <v>0</v>
      </c>
      <c r="AT302" s="18">
        <f>SUM(Table2[[#This Row],[Mortgage Recording Tax Through FY17]:[Mortgage Recording Tax FY18 and After]])</f>
        <v>7785.8701000000001</v>
      </c>
      <c r="AU302" s="17">
        <v>0</v>
      </c>
      <c r="AV302" s="17">
        <v>0</v>
      </c>
      <c r="AW302" s="17">
        <v>0</v>
      </c>
      <c r="AX302" s="18">
        <f>SUM(Table2[[#This Row],[Pilot Savings Through FY17]:[Pilot Savings FY18 and After]])</f>
        <v>0</v>
      </c>
      <c r="AY302" s="17">
        <v>0</v>
      </c>
      <c r="AZ302" s="17">
        <v>7785.8701000000001</v>
      </c>
      <c r="BA302" s="17">
        <v>0</v>
      </c>
      <c r="BB302" s="18">
        <f>SUM(Table2[[#This Row],[Mortgage Recording Tax Exemption Through FY17]:[Mortgage Recording Tax Exemption FY18 and After]])</f>
        <v>7785.8701000000001</v>
      </c>
      <c r="BC302" s="17">
        <v>4678.6363000000001</v>
      </c>
      <c r="BD302" s="17">
        <v>5882.0627999999997</v>
      </c>
      <c r="BE302" s="17">
        <v>67443.023000000001</v>
      </c>
      <c r="BF302" s="18">
        <f>SUM(Table2[[#This Row],[Indirect and Induced Land Through FY17]:[Indirect and Induced Land FY18 and After]])</f>
        <v>73325.085800000001</v>
      </c>
      <c r="BG302" s="17">
        <v>8688.8960000000006</v>
      </c>
      <c r="BH302" s="17">
        <v>10923.831</v>
      </c>
      <c r="BI302" s="17">
        <v>125251.32859999999</v>
      </c>
      <c r="BJ302" s="18">
        <f>SUM(Table2[[#This Row],[Indirect and Induced Building Through FY17]:[Indirect and Induced Building FY18 and After]])</f>
        <v>136175.15959999998</v>
      </c>
      <c r="BK302" s="17">
        <v>16106.6476</v>
      </c>
      <c r="BL302" s="17">
        <v>60487.070599999999</v>
      </c>
      <c r="BM302" s="17">
        <v>232678.60879999999</v>
      </c>
      <c r="BN302" s="18">
        <f>SUM(Table2[[#This Row],[TOTAL Real Property Related Taxes Through FY17]:[TOTAL Real Property Related Taxes FY18 and After]])</f>
        <v>293165.67939999996</v>
      </c>
      <c r="BO302" s="17">
        <v>28805.122599999999</v>
      </c>
      <c r="BP302" s="17">
        <v>36400.623800000001</v>
      </c>
      <c r="BQ302" s="17">
        <v>415836.16440000001</v>
      </c>
      <c r="BR302" s="18">
        <f>SUM(Table2[[#This Row],[Company Direct Through FY17]:[Company Direct FY18 and After]])</f>
        <v>452236.78820000001</v>
      </c>
      <c r="BS302" s="17">
        <v>0</v>
      </c>
      <c r="BT302" s="17">
        <v>0</v>
      </c>
      <c r="BU302" s="17">
        <v>0</v>
      </c>
      <c r="BV302" s="18">
        <f>SUM(Table2[[#This Row],[Sales Tax Exemption Through FY17]:[Sales Tax Exemption FY18 and After]])</f>
        <v>0</v>
      </c>
      <c r="BW302" s="17">
        <v>0</v>
      </c>
      <c r="BX302" s="17">
        <v>0</v>
      </c>
      <c r="BY302" s="17">
        <v>0</v>
      </c>
      <c r="BZ302" s="17">
        <f>SUM(Table2[[#This Row],[Energy Tax Savings Through FY17]:[Energy Tax Savings FY18 and After]])</f>
        <v>0</v>
      </c>
      <c r="CA302" s="17">
        <v>0</v>
      </c>
      <c r="CB302" s="17">
        <v>0</v>
      </c>
      <c r="CC302" s="17">
        <v>0</v>
      </c>
      <c r="CD302" s="18">
        <f>SUM(Table2[[#This Row],[Tax Exempt Bond Savings Through FY17]:[Tax Exempt Bond Savings FY18 and After]])</f>
        <v>0</v>
      </c>
      <c r="CE302" s="17">
        <v>13388.5874</v>
      </c>
      <c r="CF302" s="17">
        <v>16908.135300000002</v>
      </c>
      <c r="CG302" s="17">
        <v>195439.9987</v>
      </c>
      <c r="CH302" s="18">
        <f>SUM(Table2[[#This Row],[Indirect and Induced Through FY17]:[Indirect and Induced FY18 and After]])</f>
        <v>212348.13399999999</v>
      </c>
      <c r="CI302" s="17">
        <v>42193.71</v>
      </c>
      <c r="CJ302" s="17">
        <v>53308.759100000003</v>
      </c>
      <c r="CK302" s="17">
        <v>611276.16310000001</v>
      </c>
      <c r="CL302" s="18">
        <f>SUM(Table2[[#This Row],[TOTAL Income Consumption Use Taxes Through FY17]:[TOTAL Income Consumption Use Taxes FY18 and After]])</f>
        <v>664584.92220000003</v>
      </c>
      <c r="CM302" s="17">
        <v>0</v>
      </c>
      <c r="CN302" s="17">
        <v>7785.8701000000001</v>
      </c>
      <c r="CO302" s="17">
        <v>0</v>
      </c>
      <c r="CP302" s="18">
        <f>SUM(Table2[[#This Row],[Assistance Provided Through FY17]:[Assistance Provided FY18 and After]])</f>
        <v>7785.8701000000001</v>
      </c>
      <c r="CQ302" s="17">
        <v>0</v>
      </c>
      <c r="CR302" s="17">
        <v>0</v>
      </c>
      <c r="CS302" s="17">
        <v>0</v>
      </c>
      <c r="CT302" s="18">
        <f>SUM(Table2[[#This Row],[Recapture Cancellation Reduction Amount Through FY17]:[Recapture Cancellation Reduction Amount FY18 and After]])</f>
        <v>0</v>
      </c>
      <c r="CU302" s="17">
        <v>0</v>
      </c>
      <c r="CV302" s="17">
        <v>0</v>
      </c>
      <c r="CW302" s="17">
        <v>0</v>
      </c>
      <c r="CX302" s="18">
        <f>SUM(Table2[[#This Row],[Penalty Paid Through FY17]:[Penalty Paid FY18 and After]])</f>
        <v>0</v>
      </c>
      <c r="CY302" s="17">
        <v>0</v>
      </c>
      <c r="CZ302" s="17">
        <v>7785.8701000000001</v>
      </c>
      <c r="DA302" s="17">
        <v>0</v>
      </c>
      <c r="DB302" s="18">
        <f>SUM(Table2[[#This Row],[TOTAL Assistance Net of Recapture Penalties Through FY17]:[TOTAL Assistance Net of Recapture Penalties FY18 and After]])</f>
        <v>7785.8701000000001</v>
      </c>
      <c r="DC302" s="17">
        <v>31544.2379</v>
      </c>
      <c r="DD302" s="17">
        <v>87867.670700000002</v>
      </c>
      <c r="DE302" s="17">
        <v>455820.4216</v>
      </c>
      <c r="DF302" s="18">
        <f>SUM(Table2[[#This Row],[Company Direct Tax Revenue Before Assistance Through FY17]:[Company Direct Tax Revenue Before Assistance FY18 and After]])</f>
        <v>543688.09230000002</v>
      </c>
      <c r="DG302" s="17">
        <v>26756.119699999999</v>
      </c>
      <c r="DH302" s="17">
        <v>33714.0291</v>
      </c>
      <c r="DI302" s="17">
        <v>388134.35029999999</v>
      </c>
      <c r="DJ302" s="18">
        <f>SUM(Table2[[#This Row],[Indirect and Induced Tax Revenues Through FY17]:[Indirect and Induced Tax Revenues FY18 and After]])</f>
        <v>421848.37939999998</v>
      </c>
      <c r="DK302" s="17">
        <v>58300.357600000003</v>
      </c>
      <c r="DL302" s="17">
        <v>121581.6998</v>
      </c>
      <c r="DM302" s="17">
        <v>843954.77190000005</v>
      </c>
      <c r="DN302" s="17">
        <f>SUM(Table2[[#This Row],[TOTAL Tax Revenues Before Assistance Through FY17]:[TOTAL Tax Revenues Before Assistance FY18 and After]])</f>
        <v>965536.47170000011</v>
      </c>
      <c r="DO302" s="17">
        <v>58300.357600000003</v>
      </c>
      <c r="DP302" s="17">
        <v>113795.8297</v>
      </c>
      <c r="DQ302" s="17">
        <v>843954.77190000005</v>
      </c>
      <c r="DR302" s="20">
        <f>SUM(Table2[[#This Row],[TOTAL Tax Revenues Net of Assistance Recapture and Penalty Through FY17]:[TOTAL Tax Revenues Net of Assistance Recapture and Penalty FY18 and After]])</f>
        <v>957750.60160000005</v>
      </c>
      <c r="DS302" s="20">
        <v>0</v>
      </c>
      <c r="DT302" s="20">
        <v>0</v>
      </c>
      <c r="DU302" s="20">
        <v>0</v>
      </c>
      <c r="DV302" s="20">
        <v>0</v>
      </c>
      <c r="DW302" s="15">
        <v>0</v>
      </c>
      <c r="DX302" s="15">
        <v>10</v>
      </c>
      <c r="DY302" s="15">
        <v>0</v>
      </c>
      <c r="DZ302" s="15">
        <v>4893</v>
      </c>
      <c r="EA302" s="15">
        <v>0</v>
      </c>
      <c r="EB302" s="15">
        <v>10</v>
      </c>
      <c r="EC302" s="15">
        <v>0</v>
      </c>
      <c r="ED302" s="15">
        <v>4893</v>
      </c>
      <c r="EE302" s="15">
        <v>0</v>
      </c>
      <c r="EF302" s="15">
        <v>100</v>
      </c>
      <c r="EG302" s="15">
        <v>0</v>
      </c>
      <c r="EH302" s="15">
        <v>100</v>
      </c>
      <c r="EI302" s="15">
        <f>SUM(Table2[[#This Row],[Total Industrial Employees FY17]:[Total Other Employees FY17]])</f>
        <v>4903</v>
      </c>
      <c r="EJ302" s="15">
        <f>SUM(Table2[[#This Row],[Number of Industrial Employees Earning More than Living Wage FY17]:[Number of Other Employees Earning More than Living Wage FY17]])</f>
        <v>4903</v>
      </c>
      <c r="EK302" s="15">
        <v>100</v>
      </c>
    </row>
    <row r="303" spans="1:141" x14ac:dyDescent="0.2">
      <c r="A303" s="6">
        <v>92674</v>
      </c>
      <c r="B303" s="6" t="s">
        <v>201</v>
      </c>
      <c r="C303" s="7" t="s">
        <v>202</v>
      </c>
      <c r="D303" s="7" t="s">
        <v>9</v>
      </c>
      <c r="E303" s="33">
        <v>42</v>
      </c>
      <c r="F303" s="8" t="s">
        <v>2015</v>
      </c>
      <c r="G303" s="41" t="s">
        <v>2016</v>
      </c>
      <c r="H303" s="35">
        <v>62500</v>
      </c>
      <c r="I303" s="35">
        <v>30855</v>
      </c>
      <c r="J303" s="39" t="s">
        <v>3190</v>
      </c>
      <c r="K303" s="11" t="s">
        <v>2453</v>
      </c>
      <c r="L303" s="13" t="s">
        <v>2605</v>
      </c>
      <c r="M303" s="13" t="s">
        <v>2546</v>
      </c>
      <c r="N303" s="23">
        <v>1239375</v>
      </c>
      <c r="O303" s="6" t="s">
        <v>2458</v>
      </c>
      <c r="P303" s="15">
        <v>0</v>
      </c>
      <c r="Q303" s="15">
        <v>0</v>
      </c>
      <c r="R303" s="15">
        <v>23</v>
      </c>
      <c r="S303" s="15">
        <v>0</v>
      </c>
      <c r="T303" s="15">
        <v>0</v>
      </c>
      <c r="U303" s="15">
        <v>23</v>
      </c>
      <c r="V303" s="15">
        <v>23</v>
      </c>
      <c r="W303" s="15">
        <v>0</v>
      </c>
      <c r="X303" s="15">
        <v>0</v>
      </c>
      <c r="Y303" s="15">
        <v>0</v>
      </c>
      <c r="Z303" s="15">
        <v>21</v>
      </c>
      <c r="AA303" s="15">
        <v>87</v>
      </c>
      <c r="AB303" s="15">
        <v>0</v>
      </c>
      <c r="AC303" s="15">
        <v>0</v>
      </c>
      <c r="AD303" s="15">
        <v>0</v>
      </c>
      <c r="AE303" s="15">
        <v>0</v>
      </c>
      <c r="AF303" s="15">
        <v>87</v>
      </c>
      <c r="AG303" s="15" t="s">
        <v>1861</v>
      </c>
      <c r="AH303" s="15" t="s">
        <v>1861</v>
      </c>
      <c r="AI303" s="17">
        <v>40.994399999999999</v>
      </c>
      <c r="AJ303" s="17">
        <v>315.38380000000001</v>
      </c>
      <c r="AK303" s="17">
        <v>107.9542</v>
      </c>
      <c r="AL303" s="17">
        <f>SUM(Table2[[#This Row],[Company Direct Land Through FY17]:[Company Direct Land FY18 and After]])</f>
        <v>423.33800000000002</v>
      </c>
      <c r="AM303" s="17">
        <v>36.317999999999998</v>
      </c>
      <c r="AN303" s="17">
        <v>278.7996</v>
      </c>
      <c r="AO303" s="17">
        <v>95.639399999999995</v>
      </c>
      <c r="AP303" s="18">
        <f>SUM(Table2[[#This Row],[Company Direct Building Through FY17]:[Company Direct Building FY18 and After]])</f>
        <v>374.43899999999996</v>
      </c>
      <c r="AQ303" s="17">
        <v>0</v>
      </c>
      <c r="AR303" s="17">
        <v>24.7544</v>
      </c>
      <c r="AS303" s="17">
        <v>0</v>
      </c>
      <c r="AT303" s="18">
        <f>SUM(Table2[[#This Row],[Mortgage Recording Tax Through FY17]:[Mortgage Recording Tax FY18 and After]])</f>
        <v>24.7544</v>
      </c>
      <c r="AU303" s="17">
        <v>74.372200000000007</v>
      </c>
      <c r="AV303" s="17">
        <v>407.59989999999999</v>
      </c>
      <c r="AW303" s="17">
        <v>195.85079999999999</v>
      </c>
      <c r="AX303" s="18">
        <f>SUM(Table2[[#This Row],[Pilot Savings Through FY17]:[Pilot Savings FY18 and After]])</f>
        <v>603.45069999999998</v>
      </c>
      <c r="AY303" s="17">
        <v>0</v>
      </c>
      <c r="AZ303" s="17">
        <v>24.7544</v>
      </c>
      <c r="BA303" s="17">
        <v>0</v>
      </c>
      <c r="BB303" s="18">
        <f>SUM(Table2[[#This Row],[Mortgage Recording Tax Exemption Through FY17]:[Mortgage Recording Tax Exemption FY18 and After]])</f>
        <v>24.7544</v>
      </c>
      <c r="BC303" s="17">
        <v>43.841200000000001</v>
      </c>
      <c r="BD303" s="17">
        <v>257.84840000000003</v>
      </c>
      <c r="BE303" s="17">
        <v>115.4507</v>
      </c>
      <c r="BF303" s="18">
        <f>SUM(Table2[[#This Row],[Indirect and Induced Land Through FY17]:[Indirect and Induced Land FY18 and After]])</f>
        <v>373.29910000000001</v>
      </c>
      <c r="BG303" s="17">
        <v>81.419399999999996</v>
      </c>
      <c r="BH303" s="17">
        <v>478.86110000000002</v>
      </c>
      <c r="BI303" s="17">
        <v>214.40889999999999</v>
      </c>
      <c r="BJ303" s="18">
        <f>SUM(Table2[[#This Row],[Indirect and Induced Building Through FY17]:[Indirect and Induced Building FY18 and After]])</f>
        <v>693.27</v>
      </c>
      <c r="BK303" s="17">
        <v>128.20079999999999</v>
      </c>
      <c r="BL303" s="17">
        <v>923.29300000000001</v>
      </c>
      <c r="BM303" s="17">
        <v>337.60239999999999</v>
      </c>
      <c r="BN303" s="18">
        <f>SUM(Table2[[#This Row],[TOTAL Real Property Related Taxes Through FY17]:[TOTAL Real Property Related Taxes FY18 and After]])</f>
        <v>1260.8953999999999</v>
      </c>
      <c r="BO303" s="17">
        <v>270.08170000000001</v>
      </c>
      <c r="BP303" s="17">
        <v>1821.8484000000001</v>
      </c>
      <c r="BQ303" s="17">
        <v>711.23009999999999</v>
      </c>
      <c r="BR303" s="18">
        <f>SUM(Table2[[#This Row],[Company Direct Through FY17]:[Company Direct FY18 and After]])</f>
        <v>2533.0785000000001</v>
      </c>
      <c r="BS303" s="17">
        <v>0</v>
      </c>
      <c r="BT303" s="17">
        <v>37.979700000000001</v>
      </c>
      <c r="BU303" s="17">
        <v>0</v>
      </c>
      <c r="BV303" s="18">
        <f>SUM(Table2[[#This Row],[Sales Tax Exemption Through FY17]:[Sales Tax Exemption FY18 and After]])</f>
        <v>37.979700000000001</v>
      </c>
      <c r="BW303" s="17">
        <v>0</v>
      </c>
      <c r="BX303" s="17">
        <v>0</v>
      </c>
      <c r="BY303" s="17">
        <v>0</v>
      </c>
      <c r="BZ303" s="17">
        <f>SUM(Table2[[#This Row],[Energy Tax Savings Through FY17]:[Energy Tax Savings FY18 and After]])</f>
        <v>0</v>
      </c>
      <c r="CA303" s="17">
        <v>0</v>
      </c>
      <c r="CB303" s="17">
        <v>0</v>
      </c>
      <c r="CC303" s="17">
        <v>0</v>
      </c>
      <c r="CD303" s="18">
        <f>SUM(Table2[[#This Row],[Tax Exempt Bond Savings Through FY17]:[Tax Exempt Bond Savings FY18 and After]])</f>
        <v>0</v>
      </c>
      <c r="CE303" s="17">
        <v>150.07409999999999</v>
      </c>
      <c r="CF303" s="17">
        <v>1018.2236</v>
      </c>
      <c r="CG303" s="17">
        <v>395.20330000000001</v>
      </c>
      <c r="CH303" s="18">
        <f>SUM(Table2[[#This Row],[Indirect and Induced Through FY17]:[Indirect and Induced FY18 and After]])</f>
        <v>1413.4268999999999</v>
      </c>
      <c r="CI303" s="17">
        <v>420.1558</v>
      </c>
      <c r="CJ303" s="17">
        <v>2802.0922999999998</v>
      </c>
      <c r="CK303" s="17">
        <v>1106.4333999999999</v>
      </c>
      <c r="CL303" s="18">
        <f>SUM(Table2[[#This Row],[TOTAL Income Consumption Use Taxes Through FY17]:[TOTAL Income Consumption Use Taxes FY18 and After]])</f>
        <v>3908.5256999999997</v>
      </c>
      <c r="CM303" s="17">
        <v>74.372200000000007</v>
      </c>
      <c r="CN303" s="17">
        <v>470.334</v>
      </c>
      <c r="CO303" s="17">
        <v>195.85079999999999</v>
      </c>
      <c r="CP303" s="18">
        <f>SUM(Table2[[#This Row],[Assistance Provided Through FY17]:[Assistance Provided FY18 and After]])</f>
        <v>666.1848</v>
      </c>
      <c r="CQ303" s="17">
        <v>0</v>
      </c>
      <c r="CR303" s="17">
        <v>0</v>
      </c>
      <c r="CS303" s="17">
        <v>0</v>
      </c>
      <c r="CT303" s="18">
        <f>SUM(Table2[[#This Row],[Recapture Cancellation Reduction Amount Through FY17]:[Recapture Cancellation Reduction Amount FY18 and After]])</f>
        <v>0</v>
      </c>
      <c r="CU303" s="17">
        <v>0</v>
      </c>
      <c r="CV303" s="17">
        <v>0</v>
      </c>
      <c r="CW303" s="17">
        <v>0</v>
      </c>
      <c r="CX303" s="18">
        <f>SUM(Table2[[#This Row],[Penalty Paid Through FY17]:[Penalty Paid FY18 and After]])</f>
        <v>0</v>
      </c>
      <c r="CY303" s="17">
        <v>74.372200000000007</v>
      </c>
      <c r="CZ303" s="17">
        <v>470.334</v>
      </c>
      <c r="DA303" s="17">
        <v>195.85079999999999</v>
      </c>
      <c r="DB303" s="18">
        <f>SUM(Table2[[#This Row],[TOTAL Assistance Net of Recapture Penalties Through FY17]:[TOTAL Assistance Net of Recapture Penalties FY18 and After]])</f>
        <v>666.1848</v>
      </c>
      <c r="DC303" s="17">
        <v>347.39409999999998</v>
      </c>
      <c r="DD303" s="17">
        <v>2440.7862</v>
      </c>
      <c r="DE303" s="17">
        <v>914.82370000000003</v>
      </c>
      <c r="DF303" s="18">
        <f>SUM(Table2[[#This Row],[Company Direct Tax Revenue Before Assistance Through FY17]:[Company Direct Tax Revenue Before Assistance FY18 and After]])</f>
        <v>3355.6098999999999</v>
      </c>
      <c r="DG303" s="17">
        <v>275.3347</v>
      </c>
      <c r="DH303" s="17">
        <v>1754.9331</v>
      </c>
      <c r="DI303" s="17">
        <v>725.06290000000001</v>
      </c>
      <c r="DJ303" s="18">
        <f>SUM(Table2[[#This Row],[Indirect and Induced Tax Revenues Through FY17]:[Indirect and Induced Tax Revenues FY18 and After]])</f>
        <v>2479.9960000000001</v>
      </c>
      <c r="DK303" s="17">
        <v>622.72879999999998</v>
      </c>
      <c r="DL303" s="17">
        <v>4195.7192999999997</v>
      </c>
      <c r="DM303" s="17">
        <v>1639.8866</v>
      </c>
      <c r="DN303" s="17">
        <f>SUM(Table2[[#This Row],[TOTAL Tax Revenues Before Assistance Through FY17]:[TOTAL Tax Revenues Before Assistance FY18 and After]])</f>
        <v>5835.6058999999996</v>
      </c>
      <c r="DO303" s="17">
        <v>548.35659999999996</v>
      </c>
      <c r="DP303" s="17">
        <v>3725.3852999999999</v>
      </c>
      <c r="DQ303" s="17">
        <v>1444.0358000000001</v>
      </c>
      <c r="DR303" s="20">
        <f>SUM(Table2[[#This Row],[TOTAL Tax Revenues Net of Assistance Recapture and Penalty Through FY17]:[TOTAL Tax Revenues Net of Assistance Recapture and Penalty FY18 and After]])</f>
        <v>5169.4210999999996</v>
      </c>
      <c r="DS303" s="20">
        <v>0</v>
      </c>
      <c r="DT303" s="20">
        <v>0</v>
      </c>
      <c r="DU303" s="20">
        <v>0</v>
      </c>
      <c r="DV303" s="20">
        <v>0</v>
      </c>
      <c r="DW303" s="15">
        <v>0</v>
      </c>
      <c r="DX303" s="15">
        <v>0</v>
      </c>
      <c r="DY303" s="15">
        <v>0</v>
      </c>
      <c r="DZ303" s="15">
        <v>23</v>
      </c>
      <c r="EA303" s="15">
        <v>0</v>
      </c>
      <c r="EB303" s="15">
        <v>0</v>
      </c>
      <c r="EC303" s="15">
        <v>0</v>
      </c>
      <c r="ED303" s="15">
        <v>0</v>
      </c>
      <c r="EE303" s="15">
        <v>0</v>
      </c>
      <c r="EF303" s="15">
        <v>0</v>
      </c>
      <c r="EG303" s="15">
        <v>0</v>
      </c>
      <c r="EH303" s="15">
        <v>0</v>
      </c>
      <c r="EI303" s="15">
        <f>SUM(Table2[[#This Row],[Total Industrial Employees FY17]:[Total Other Employees FY17]])</f>
        <v>23</v>
      </c>
      <c r="EJ303" s="15">
        <f>SUM(Table2[[#This Row],[Number of Industrial Employees Earning More than Living Wage FY17]:[Number of Other Employees Earning More than Living Wage FY17]])</f>
        <v>0</v>
      </c>
      <c r="EK303" s="15">
        <v>0</v>
      </c>
    </row>
    <row r="304" spans="1:141" x14ac:dyDescent="0.2">
      <c r="A304" s="6">
        <v>94115</v>
      </c>
      <c r="B304" s="6" t="s">
        <v>1629</v>
      </c>
      <c r="C304" s="7" t="s">
        <v>1670</v>
      </c>
      <c r="D304" s="7" t="s">
        <v>12</v>
      </c>
      <c r="E304" s="33">
        <v>26</v>
      </c>
      <c r="F304" s="8" t="s">
        <v>2194</v>
      </c>
      <c r="G304" s="41" t="s">
        <v>1863</v>
      </c>
      <c r="H304" s="35">
        <v>71692</v>
      </c>
      <c r="I304" s="35">
        <v>1100000</v>
      </c>
      <c r="J304" s="39" t="s">
        <v>3306</v>
      </c>
      <c r="K304" s="11" t="s">
        <v>2743</v>
      </c>
      <c r="L304" s="13" t="s">
        <v>2851</v>
      </c>
      <c r="M304" s="13" t="s">
        <v>3136</v>
      </c>
      <c r="N304" s="23">
        <v>706743996</v>
      </c>
      <c r="O304" s="6" t="s">
        <v>2634</v>
      </c>
      <c r="P304" s="15">
        <v>0</v>
      </c>
      <c r="Q304" s="15">
        <v>0</v>
      </c>
      <c r="R304" s="15">
        <v>0</v>
      </c>
      <c r="S304" s="15">
        <v>0</v>
      </c>
      <c r="T304" s="15">
        <v>0</v>
      </c>
      <c r="U304" s="15">
        <v>0</v>
      </c>
      <c r="V304" s="15">
        <v>0</v>
      </c>
      <c r="W304" s="15">
        <v>80</v>
      </c>
      <c r="X304" s="15">
        <v>0</v>
      </c>
      <c r="Y304" s="15">
        <v>0</v>
      </c>
      <c r="Z304" s="15">
        <v>3380</v>
      </c>
      <c r="AA304" s="15">
        <v>0</v>
      </c>
      <c r="AB304" s="15">
        <v>0</v>
      </c>
      <c r="AC304" s="15">
        <v>0</v>
      </c>
      <c r="AD304" s="15">
        <v>0</v>
      </c>
      <c r="AE304" s="15">
        <v>0</v>
      </c>
      <c r="AF304" s="15">
        <v>0</v>
      </c>
      <c r="AG304" s="15" t="s">
        <v>1861</v>
      </c>
      <c r="AH304" s="15" t="s">
        <v>1861</v>
      </c>
      <c r="AI304" s="17">
        <v>106.11020000000001</v>
      </c>
      <c r="AJ304" s="17">
        <v>197.6506</v>
      </c>
      <c r="AK304" s="17">
        <v>1154.9563000000001</v>
      </c>
      <c r="AL304" s="17">
        <f>SUM(Table2[[#This Row],[Company Direct Land Through FY17]:[Company Direct Land FY18 and After]])</f>
        <v>1352.6069</v>
      </c>
      <c r="AM304" s="17">
        <v>197.06190000000001</v>
      </c>
      <c r="AN304" s="17">
        <v>367.06560000000002</v>
      </c>
      <c r="AO304" s="17">
        <v>2144.9209999999998</v>
      </c>
      <c r="AP304" s="18">
        <f>SUM(Table2[[#This Row],[Company Direct Building Through FY17]:[Company Direct Building FY18 and After]])</f>
        <v>2511.9865999999997</v>
      </c>
      <c r="AQ304" s="17">
        <v>0</v>
      </c>
      <c r="AR304" s="17">
        <v>4504.5</v>
      </c>
      <c r="AS304" s="17">
        <v>0</v>
      </c>
      <c r="AT304" s="18">
        <f>SUM(Table2[[#This Row],[Mortgage Recording Tax Through FY17]:[Mortgage Recording Tax FY18 and After]])</f>
        <v>4504.5</v>
      </c>
      <c r="AU304" s="17">
        <v>0</v>
      </c>
      <c r="AV304" s="17">
        <v>0</v>
      </c>
      <c r="AW304" s="17">
        <v>0</v>
      </c>
      <c r="AX304" s="18">
        <f>SUM(Table2[[#This Row],[Pilot Savings Through FY17]:[Pilot Savings FY18 and After]])</f>
        <v>0</v>
      </c>
      <c r="AY304" s="17">
        <v>0</v>
      </c>
      <c r="AZ304" s="17">
        <v>4504.5</v>
      </c>
      <c r="BA304" s="17">
        <v>0</v>
      </c>
      <c r="BB304" s="18">
        <f>SUM(Table2[[#This Row],[Mortgage Recording Tax Exemption Through FY17]:[Mortgage Recording Tax Exemption FY18 and After]])</f>
        <v>4504.5</v>
      </c>
      <c r="BC304" s="17">
        <v>73.863</v>
      </c>
      <c r="BD304" s="17">
        <v>69.518100000000004</v>
      </c>
      <c r="BE304" s="17">
        <v>-105.0937</v>
      </c>
      <c r="BF304" s="18">
        <f>SUM(Table2[[#This Row],[Indirect and Induced Land Through FY17]:[Indirect and Induced Land FY18 and After]])</f>
        <v>-35.575599999999994</v>
      </c>
      <c r="BG304" s="17">
        <v>137.17420000000001</v>
      </c>
      <c r="BH304" s="17">
        <v>129.10509999999999</v>
      </c>
      <c r="BI304" s="17">
        <v>-195.1739</v>
      </c>
      <c r="BJ304" s="18">
        <f>SUM(Table2[[#This Row],[Indirect and Induced Building Through FY17]:[Indirect and Induced Building FY18 and After]])</f>
        <v>-66.06880000000001</v>
      </c>
      <c r="BK304" s="17">
        <v>514.20929999999998</v>
      </c>
      <c r="BL304" s="17">
        <v>763.33939999999996</v>
      </c>
      <c r="BM304" s="17">
        <v>2999.6097</v>
      </c>
      <c r="BN304" s="18">
        <f>SUM(Table2[[#This Row],[TOTAL Real Property Related Taxes Through FY17]:[TOTAL Real Property Related Taxes FY18 and After]])</f>
        <v>3762.9490999999998</v>
      </c>
      <c r="BO304" s="17">
        <v>499.67790000000002</v>
      </c>
      <c r="BP304" s="17">
        <v>470.2851</v>
      </c>
      <c r="BQ304" s="17">
        <v>0</v>
      </c>
      <c r="BR304" s="18">
        <f>SUM(Table2[[#This Row],[Company Direct Through FY17]:[Company Direct FY18 and After]])</f>
        <v>470.2851</v>
      </c>
      <c r="BS304" s="17">
        <v>213.59639999999999</v>
      </c>
      <c r="BT304" s="17">
        <v>201.03190000000001</v>
      </c>
      <c r="BU304" s="17">
        <v>7421.1871000000001</v>
      </c>
      <c r="BV304" s="18">
        <f>SUM(Table2[[#This Row],[Sales Tax Exemption Through FY17]:[Sales Tax Exemption FY18 and After]])</f>
        <v>7622.2190000000001</v>
      </c>
      <c r="BW304" s="17">
        <v>0</v>
      </c>
      <c r="BX304" s="17">
        <v>0</v>
      </c>
      <c r="BY304" s="17">
        <v>0</v>
      </c>
      <c r="BZ304" s="17">
        <f>SUM(Table2[[#This Row],[Energy Tax Savings Through FY17]:[Energy Tax Savings FY18 and After]])</f>
        <v>0</v>
      </c>
      <c r="CA304" s="17">
        <v>0</v>
      </c>
      <c r="CB304" s="17">
        <v>0</v>
      </c>
      <c r="CC304" s="17">
        <v>0</v>
      </c>
      <c r="CD304" s="18">
        <f>SUM(Table2[[#This Row],[Tax Exempt Bond Savings Through FY17]:[Tax Exempt Bond Savings FY18 and After]])</f>
        <v>0</v>
      </c>
      <c r="CE304" s="17">
        <v>232.2491</v>
      </c>
      <c r="CF304" s="17">
        <v>218.5874</v>
      </c>
      <c r="CG304" s="17">
        <v>2527.9153999999999</v>
      </c>
      <c r="CH304" s="18">
        <f>SUM(Table2[[#This Row],[Indirect and Induced Through FY17]:[Indirect and Induced FY18 and After]])</f>
        <v>2746.5027999999998</v>
      </c>
      <c r="CI304" s="17">
        <v>518.3306</v>
      </c>
      <c r="CJ304" s="17">
        <v>487.84059999999999</v>
      </c>
      <c r="CK304" s="17">
        <v>-4893.2717000000002</v>
      </c>
      <c r="CL304" s="18">
        <f>SUM(Table2[[#This Row],[TOTAL Income Consumption Use Taxes Through FY17]:[TOTAL Income Consumption Use Taxes FY18 and After]])</f>
        <v>-4405.4310999999998</v>
      </c>
      <c r="CM304" s="17">
        <v>213.59639999999999</v>
      </c>
      <c r="CN304" s="17">
        <v>4705.5319</v>
      </c>
      <c r="CO304" s="17">
        <v>7421.1871000000001</v>
      </c>
      <c r="CP304" s="18">
        <f>SUM(Table2[[#This Row],[Assistance Provided Through FY17]:[Assistance Provided FY18 and After]])</f>
        <v>12126.719000000001</v>
      </c>
      <c r="CQ304" s="17">
        <v>0</v>
      </c>
      <c r="CR304" s="17">
        <v>0</v>
      </c>
      <c r="CS304" s="17">
        <v>0</v>
      </c>
      <c r="CT304" s="18">
        <f>SUM(Table2[[#This Row],[Recapture Cancellation Reduction Amount Through FY17]:[Recapture Cancellation Reduction Amount FY18 and After]])</f>
        <v>0</v>
      </c>
      <c r="CU304" s="17">
        <v>0</v>
      </c>
      <c r="CV304" s="17">
        <v>0</v>
      </c>
      <c r="CW304" s="17">
        <v>0</v>
      </c>
      <c r="CX304" s="18">
        <f>SUM(Table2[[#This Row],[Penalty Paid Through FY17]:[Penalty Paid FY18 and After]])</f>
        <v>0</v>
      </c>
      <c r="CY304" s="17">
        <v>213.59639999999999</v>
      </c>
      <c r="CZ304" s="17">
        <v>4705.5319</v>
      </c>
      <c r="DA304" s="17">
        <v>7421.1871000000001</v>
      </c>
      <c r="DB304" s="18">
        <f>SUM(Table2[[#This Row],[TOTAL Assistance Net of Recapture Penalties Through FY17]:[TOTAL Assistance Net of Recapture Penalties FY18 and After]])</f>
        <v>12126.719000000001</v>
      </c>
      <c r="DC304" s="17">
        <v>802.85</v>
      </c>
      <c r="DD304" s="17">
        <v>5539.5012999999999</v>
      </c>
      <c r="DE304" s="17">
        <v>3299.8773000000001</v>
      </c>
      <c r="DF304" s="18">
        <f>SUM(Table2[[#This Row],[Company Direct Tax Revenue Before Assistance Through FY17]:[Company Direct Tax Revenue Before Assistance FY18 and After]])</f>
        <v>8839.3786</v>
      </c>
      <c r="DG304" s="17">
        <v>443.28629999999998</v>
      </c>
      <c r="DH304" s="17">
        <v>417.2106</v>
      </c>
      <c r="DI304" s="17">
        <v>2227.6478000000002</v>
      </c>
      <c r="DJ304" s="18">
        <f>SUM(Table2[[#This Row],[Indirect and Induced Tax Revenues Through FY17]:[Indirect and Induced Tax Revenues FY18 and After]])</f>
        <v>2644.8584000000001</v>
      </c>
      <c r="DK304" s="17">
        <v>1246.1362999999999</v>
      </c>
      <c r="DL304" s="17">
        <v>5956.7119000000002</v>
      </c>
      <c r="DM304" s="17">
        <v>5527.5250999999998</v>
      </c>
      <c r="DN304" s="17">
        <f>SUM(Table2[[#This Row],[TOTAL Tax Revenues Before Assistance Through FY17]:[TOTAL Tax Revenues Before Assistance FY18 and After]])</f>
        <v>11484.237000000001</v>
      </c>
      <c r="DO304" s="17">
        <v>1032.5399</v>
      </c>
      <c r="DP304" s="17">
        <v>1251.18</v>
      </c>
      <c r="DQ304" s="17">
        <v>-1893.662</v>
      </c>
      <c r="DR304" s="20">
        <f>SUM(Table2[[#This Row],[TOTAL Tax Revenues Net of Assistance Recapture and Penalty Through FY17]:[TOTAL Tax Revenues Net of Assistance Recapture and Penalty FY18 and After]])</f>
        <v>-642.48199999999997</v>
      </c>
      <c r="DS304" s="20">
        <v>0</v>
      </c>
      <c r="DT304" s="20">
        <v>0</v>
      </c>
      <c r="DU304" s="20">
        <v>0</v>
      </c>
      <c r="DV304" s="20">
        <v>0</v>
      </c>
      <c r="DW304" s="15">
        <v>0</v>
      </c>
      <c r="DX304" s="15">
        <v>0</v>
      </c>
      <c r="DY304" s="15">
        <v>0</v>
      </c>
      <c r="DZ304" s="15">
        <v>0</v>
      </c>
      <c r="EA304" s="15">
        <v>0</v>
      </c>
      <c r="EB304" s="15">
        <v>0</v>
      </c>
      <c r="EC304" s="15">
        <v>0</v>
      </c>
      <c r="ED304" s="15">
        <v>0</v>
      </c>
      <c r="EE304" s="15">
        <v>0</v>
      </c>
      <c r="EF304" s="15">
        <v>0</v>
      </c>
      <c r="EG304" s="15">
        <v>0</v>
      </c>
      <c r="EH304" s="15">
        <v>0</v>
      </c>
      <c r="EI304" s="15">
        <f>SUM(Table2[[#This Row],[Total Industrial Employees FY17]:[Total Other Employees FY17]])</f>
        <v>0</v>
      </c>
      <c r="EJ304" s="15">
        <f>SUM(Table2[[#This Row],[Number of Industrial Employees Earning More than Living Wage FY17]:[Number of Other Employees Earning More than Living Wage FY17]])</f>
        <v>0</v>
      </c>
      <c r="EK304" s="15">
        <v>0</v>
      </c>
    </row>
    <row r="305" spans="1:141" x14ac:dyDescent="0.2">
      <c r="A305" s="6">
        <v>93853</v>
      </c>
      <c r="B305" s="6" t="s">
        <v>629</v>
      </c>
      <c r="C305" s="7" t="s">
        <v>1747</v>
      </c>
      <c r="D305" s="7" t="s">
        <v>12</v>
      </c>
      <c r="E305" s="33">
        <v>31</v>
      </c>
      <c r="F305" s="8" t="s">
        <v>2256</v>
      </c>
      <c r="G305" s="41" t="s">
        <v>1934</v>
      </c>
      <c r="H305" s="35">
        <v>47888</v>
      </c>
      <c r="I305" s="35">
        <v>17271</v>
      </c>
      <c r="J305" s="39" t="s">
        <v>3219</v>
      </c>
      <c r="K305" s="11" t="s">
        <v>2804</v>
      </c>
      <c r="L305" s="13" t="s">
        <v>2874</v>
      </c>
      <c r="M305" s="13" t="s">
        <v>2879</v>
      </c>
      <c r="N305" s="23">
        <v>2400000</v>
      </c>
      <c r="O305" s="6" t="s">
        <v>2518</v>
      </c>
      <c r="P305" s="15">
        <v>341</v>
      </c>
      <c r="Q305" s="15">
        <v>0</v>
      </c>
      <c r="R305" s="15">
        <v>674</v>
      </c>
      <c r="S305" s="15">
        <v>0</v>
      </c>
      <c r="T305" s="15">
        <v>40</v>
      </c>
      <c r="U305" s="15">
        <v>1055</v>
      </c>
      <c r="V305" s="15">
        <v>884</v>
      </c>
      <c r="W305" s="15">
        <v>0</v>
      </c>
      <c r="X305" s="15">
        <v>0</v>
      </c>
      <c r="Y305" s="15">
        <v>91</v>
      </c>
      <c r="Z305" s="15">
        <v>0</v>
      </c>
      <c r="AA305" s="15">
        <v>46</v>
      </c>
      <c r="AB305" s="15">
        <v>50</v>
      </c>
      <c r="AC305" s="15">
        <v>32</v>
      </c>
      <c r="AD305" s="15">
        <v>6</v>
      </c>
      <c r="AE305" s="15">
        <v>0</v>
      </c>
      <c r="AF305" s="15">
        <v>46</v>
      </c>
      <c r="AG305" s="15" t="s">
        <v>1860</v>
      </c>
      <c r="AH305" s="15" t="s">
        <v>1861</v>
      </c>
      <c r="AI305" s="17">
        <v>0</v>
      </c>
      <c r="AJ305" s="17">
        <v>0</v>
      </c>
      <c r="AK305" s="17">
        <v>0</v>
      </c>
      <c r="AL305" s="17">
        <f>SUM(Table2[[#This Row],[Company Direct Land Through FY17]:[Company Direct Land FY18 and After]])</f>
        <v>0</v>
      </c>
      <c r="AM305" s="17">
        <v>0</v>
      </c>
      <c r="AN305" s="17">
        <v>0</v>
      </c>
      <c r="AO305" s="17">
        <v>0</v>
      </c>
      <c r="AP305" s="18">
        <f>SUM(Table2[[#This Row],[Company Direct Building Through FY17]:[Company Direct Building FY18 and After]])</f>
        <v>0</v>
      </c>
      <c r="AQ305" s="17">
        <v>0</v>
      </c>
      <c r="AR305" s="17">
        <v>1.3757999999999999</v>
      </c>
      <c r="AS305" s="17">
        <v>0</v>
      </c>
      <c r="AT305" s="18">
        <f>SUM(Table2[[#This Row],[Mortgage Recording Tax Through FY17]:[Mortgage Recording Tax FY18 and After]])</f>
        <v>1.3757999999999999</v>
      </c>
      <c r="AU305" s="17">
        <v>0</v>
      </c>
      <c r="AV305" s="17">
        <v>0</v>
      </c>
      <c r="AW305" s="17">
        <v>0</v>
      </c>
      <c r="AX305" s="18">
        <f>SUM(Table2[[#This Row],[Pilot Savings Through FY17]:[Pilot Savings FY18 and After]])</f>
        <v>0</v>
      </c>
      <c r="AY305" s="17">
        <v>0</v>
      </c>
      <c r="AZ305" s="17">
        <v>1.3757999999999999</v>
      </c>
      <c r="BA305" s="17">
        <v>0</v>
      </c>
      <c r="BB305" s="18">
        <f>SUM(Table2[[#This Row],[Mortgage Recording Tax Exemption Through FY17]:[Mortgage Recording Tax Exemption FY18 and After]])</f>
        <v>1.3757999999999999</v>
      </c>
      <c r="BC305" s="17">
        <v>418.0188</v>
      </c>
      <c r="BD305" s="17">
        <v>1017.3364</v>
      </c>
      <c r="BE305" s="17">
        <v>2336.1732999999999</v>
      </c>
      <c r="BF305" s="18">
        <f>SUM(Table2[[#This Row],[Indirect and Induced Land Through FY17]:[Indirect and Induced Land FY18 and After]])</f>
        <v>3353.5097000000001</v>
      </c>
      <c r="BG305" s="17">
        <v>776.32069999999999</v>
      </c>
      <c r="BH305" s="17">
        <v>1889.3391999999999</v>
      </c>
      <c r="BI305" s="17">
        <v>4338.6076000000003</v>
      </c>
      <c r="BJ305" s="18">
        <f>SUM(Table2[[#This Row],[Indirect and Induced Building Through FY17]:[Indirect and Induced Building FY18 and After]])</f>
        <v>6227.9467999999997</v>
      </c>
      <c r="BK305" s="17">
        <v>1194.3395</v>
      </c>
      <c r="BL305" s="17">
        <v>2906.6756</v>
      </c>
      <c r="BM305" s="17">
        <v>6674.7808999999997</v>
      </c>
      <c r="BN305" s="18">
        <f>SUM(Table2[[#This Row],[TOTAL Real Property Related Taxes Through FY17]:[TOTAL Real Property Related Taxes FY18 and After]])</f>
        <v>9581.4565000000002</v>
      </c>
      <c r="BO305" s="17">
        <v>1116.6092000000001</v>
      </c>
      <c r="BP305" s="17">
        <v>2728.9490000000001</v>
      </c>
      <c r="BQ305" s="17">
        <v>6240.3716999999997</v>
      </c>
      <c r="BR305" s="18">
        <f>SUM(Table2[[#This Row],[Company Direct Through FY17]:[Company Direct FY18 and After]])</f>
        <v>8969.3207000000002</v>
      </c>
      <c r="BS305" s="17">
        <v>0</v>
      </c>
      <c r="BT305" s="17">
        <v>0</v>
      </c>
      <c r="BU305" s="17">
        <v>0</v>
      </c>
      <c r="BV305" s="18">
        <f>SUM(Table2[[#This Row],[Sales Tax Exemption Through FY17]:[Sales Tax Exemption FY18 and After]])</f>
        <v>0</v>
      </c>
      <c r="BW305" s="17">
        <v>0</v>
      </c>
      <c r="BX305" s="17">
        <v>0</v>
      </c>
      <c r="BY305" s="17">
        <v>0</v>
      </c>
      <c r="BZ305" s="17">
        <f>SUM(Table2[[#This Row],[Energy Tax Savings Through FY17]:[Energy Tax Savings FY18 and After]])</f>
        <v>0</v>
      </c>
      <c r="CA305" s="17">
        <v>0.64059999999999995</v>
      </c>
      <c r="CB305" s="17">
        <v>3.5019999999999998</v>
      </c>
      <c r="CC305" s="17">
        <v>3.0908000000000002</v>
      </c>
      <c r="CD305" s="18">
        <f>SUM(Table2[[#This Row],[Tax Exempt Bond Savings Through FY17]:[Tax Exempt Bond Savings FY18 and After]])</f>
        <v>6.5928000000000004</v>
      </c>
      <c r="CE305" s="17">
        <v>1314.3859</v>
      </c>
      <c r="CF305" s="17">
        <v>3236.5326</v>
      </c>
      <c r="CG305" s="17">
        <v>7345.6818000000003</v>
      </c>
      <c r="CH305" s="18">
        <f>SUM(Table2[[#This Row],[Indirect and Induced Through FY17]:[Indirect and Induced FY18 and After]])</f>
        <v>10582.214400000001</v>
      </c>
      <c r="CI305" s="17">
        <v>2430.3544999999999</v>
      </c>
      <c r="CJ305" s="17">
        <v>5961.9795999999997</v>
      </c>
      <c r="CK305" s="17">
        <v>13582.9627</v>
      </c>
      <c r="CL305" s="18">
        <f>SUM(Table2[[#This Row],[TOTAL Income Consumption Use Taxes Through FY17]:[TOTAL Income Consumption Use Taxes FY18 and After]])</f>
        <v>19544.942299999999</v>
      </c>
      <c r="CM305" s="17">
        <v>0.64059999999999995</v>
      </c>
      <c r="CN305" s="17">
        <v>4.8777999999999997</v>
      </c>
      <c r="CO305" s="17">
        <v>3.0908000000000002</v>
      </c>
      <c r="CP305" s="18">
        <f>SUM(Table2[[#This Row],[Assistance Provided Through FY17]:[Assistance Provided FY18 and After]])</f>
        <v>7.9686000000000003</v>
      </c>
      <c r="CQ305" s="17">
        <v>0</v>
      </c>
      <c r="CR305" s="17">
        <v>0</v>
      </c>
      <c r="CS305" s="17">
        <v>0</v>
      </c>
      <c r="CT305" s="18">
        <f>SUM(Table2[[#This Row],[Recapture Cancellation Reduction Amount Through FY17]:[Recapture Cancellation Reduction Amount FY18 and After]])</f>
        <v>0</v>
      </c>
      <c r="CU305" s="17">
        <v>0</v>
      </c>
      <c r="CV305" s="17">
        <v>0</v>
      </c>
      <c r="CW305" s="17">
        <v>0</v>
      </c>
      <c r="CX305" s="18">
        <f>SUM(Table2[[#This Row],[Penalty Paid Through FY17]:[Penalty Paid FY18 and After]])</f>
        <v>0</v>
      </c>
      <c r="CY305" s="17">
        <v>0.64059999999999995</v>
      </c>
      <c r="CZ305" s="17">
        <v>4.8777999999999997</v>
      </c>
      <c r="DA305" s="17">
        <v>3.0908000000000002</v>
      </c>
      <c r="DB305" s="18">
        <f>SUM(Table2[[#This Row],[TOTAL Assistance Net of Recapture Penalties Through FY17]:[TOTAL Assistance Net of Recapture Penalties FY18 and After]])</f>
        <v>7.9686000000000003</v>
      </c>
      <c r="DC305" s="17">
        <v>1116.6092000000001</v>
      </c>
      <c r="DD305" s="17">
        <v>2730.3247999999999</v>
      </c>
      <c r="DE305" s="17">
        <v>6240.3716999999997</v>
      </c>
      <c r="DF305" s="18">
        <f>SUM(Table2[[#This Row],[Company Direct Tax Revenue Before Assistance Through FY17]:[Company Direct Tax Revenue Before Assistance FY18 and After]])</f>
        <v>8970.6965</v>
      </c>
      <c r="DG305" s="17">
        <v>2508.7253999999998</v>
      </c>
      <c r="DH305" s="17">
        <v>6143.2082</v>
      </c>
      <c r="DI305" s="17">
        <v>14020.4627</v>
      </c>
      <c r="DJ305" s="18">
        <f>SUM(Table2[[#This Row],[Indirect and Induced Tax Revenues Through FY17]:[Indirect and Induced Tax Revenues FY18 and After]])</f>
        <v>20163.670900000001</v>
      </c>
      <c r="DK305" s="17">
        <v>3625.3346000000001</v>
      </c>
      <c r="DL305" s="17">
        <v>8873.5329999999994</v>
      </c>
      <c r="DM305" s="17">
        <v>20260.8344</v>
      </c>
      <c r="DN305" s="17">
        <f>SUM(Table2[[#This Row],[TOTAL Tax Revenues Before Assistance Through FY17]:[TOTAL Tax Revenues Before Assistance FY18 and After]])</f>
        <v>29134.367399999999</v>
      </c>
      <c r="DO305" s="17">
        <v>3624.694</v>
      </c>
      <c r="DP305" s="17">
        <v>8868.6551999999992</v>
      </c>
      <c r="DQ305" s="17">
        <v>20257.743600000002</v>
      </c>
      <c r="DR305" s="20">
        <f>SUM(Table2[[#This Row],[TOTAL Tax Revenues Net of Assistance Recapture and Penalty Through FY17]:[TOTAL Tax Revenues Net of Assistance Recapture and Penalty FY18 and After]])</f>
        <v>29126.398800000003</v>
      </c>
      <c r="DS305" s="20">
        <v>0</v>
      </c>
      <c r="DT305" s="20">
        <v>0</v>
      </c>
      <c r="DU305" s="20">
        <v>0</v>
      </c>
      <c r="DV305" s="20">
        <v>0</v>
      </c>
      <c r="DW305" s="15">
        <v>0</v>
      </c>
      <c r="DX305" s="15">
        <v>0</v>
      </c>
      <c r="DY305" s="15">
        <v>0</v>
      </c>
      <c r="DZ305" s="15">
        <v>1015</v>
      </c>
      <c r="EA305" s="15">
        <v>0</v>
      </c>
      <c r="EB305" s="15">
        <v>0</v>
      </c>
      <c r="EC305" s="15">
        <v>0</v>
      </c>
      <c r="ED305" s="15">
        <v>1015</v>
      </c>
      <c r="EE305" s="15">
        <v>0</v>
      </c>
      <c r="EF305" s="15">
        <v>0</v>
      </c>
      <c r="EG305" s="15">
        <v>0</v>
      </c>
      <c r="EH305" s="15">
        <v>100</v>
      </c>
      <c r="EI305" s="15">
        <f>SUM(Table2[[#This Row],[Total Industrial Employees FY17]:[Total Other Employees FY17]])</f>
        <v>1015</v>
      </c>
      <c r="EJ305" s="15">
        <f>SUM(Table2[[#This Row],[Number of Industrial Employees Earning More than Living Wage FY17]:[Number of Other Employees Earning More than Living Wage FY17]])</f>
        <v>1015</v>
      </c>
      <c r="EK305" s="15">
        <v>100</v>
      </c>
    </row>
    <row r="306" spans="1:141" x14ac:dyDescent="0.2">
      <c r="A306" s="6">
        <v>92717</v>
      </c>
      <c r="B306" s="6" t="s">
        <v>268</v>
      </c>
      <c r="C306" s="7" t="s">
        <v>269</v>
      </c>
      <c r="D306" s="7" t="s">
        <v>19</v>
      </c>
      <c r="E306" s="33">
        <v>7</v>
      </c>
      <c r="F306" s="8" t="s">
        <v>2030</v>
      </c>
      <c r="G306" s="41" t="s">
        <v>2031</v>
      </c>
      <c r="H306" s="35">
        <v>31128</v>
      </c>
      <c r="I306" s="35">
        <v>17995</v>
      </c>
      <c r="J306" s="39" t="s">
        <v>3219</v>
      </c>
      <c r="K306" s="11" t="s">
        <v>2501</v>
      </c>
      <c r="L306" s="13" t="s">
        <v>2618</v>
      </c>
      <c r="M306" s="13" t="s">
        <v>2620</v>
      </c>
      <c r="N306" s="23">
        <v>4520000</v>
      </c>
      <c r="O306" s="6" t="s">
        <v>2518</v>
      </c>
      <c r="P306" s="15">
        <v>0</v>
      </c>
      <c r="Q306" s="15">
        <v>0</v>
      </c>
      <c r="R306" s="15">
        <v>0</v>
      </c>
      <c r="S306" s="15">
        <v>0</v>
      </c>
      <c r="T306" s="15">
        <v>0</v>
      </c>
      <c r="U306" s="15">
        <v>0</v>
      </c>
      <c r="V306" s="15">
        <v>59</v>
      </c>
      <c r="W306" s="15">
        <v>0</v>
      </c>
      <c r="X306" s="15">
        <v>0</v>
      </c>
      <c r="Y306" s="15">
        <v>8</v>
      </c>
      <c r="Z306" s="15">
        <v>0</v>
      </c>
      <c r="AA306" s="15">
        <v>0</v>
      </c>
      <c r="AB306" s="15">
        <v>0</v>
      </c>
      <c r="AC306" s="15">
        <v>0</v>
      </c>
      <c r="AD306" s="15">
        <v>0</v>
      </c>
      <c r="AE306" s="15">
        <v>0</v>
      </c>
      <c r="AF306" s="15">
        <v>0</v>
      </c>
      <c r="AG306" s="15"/>
      <c r="AH306" s="15"/>
      <c r="AI306" s="17">
        <v>0</v>
      </c>
      <c r="AJ306" s="17">
        <v>0</v>
      </c>
      <c r="AK306" s="17">
        <v>0</v>
      </c>
      <c r="AL306" s="17">
        <f>SUM(Table2[[#This Row],[Company Direct Land Through FY17]:[Company Direct Land FY18 and After]])</f>
        <v>0</v>
      </c>
      <c r="AM306" s="17">
        <v>0</v>
      </c>
      <c r="AN306" s="17">
        <v>0</v>
      </c>
      <c r="AO306" s="17">
        <v>0</v>
      </c>
      <c r="AP306" s="18">
        <f>SUM(Table2[[#This Row],[Company Direct Building Through FY17]:[Company Direct Building FY18 and After]])</f>
        <v>0</v>
      </c>
      <c r="AQ306" s="17">
        <v>0</v>
      </c>
      <c r="AR306" s="17">
        <v>84.391499999999994</v>
      </c>
      <c r="AS306" s="17">
        <v>0</v>
      </c>
      <c r="AT306" s="18">
        <f>SUM(Table2[[#This Row],[Mortgage Recording Tax Through FY17]:[Mortgage Recording Tax FY18 and After]])</f>
        <v>84.391499999999994</v>
      </c>
      <c r="AU306" s="17">
        <v>0</v>
      </c>
      <c r="AV306" s="17">
        <v>0</v>
      </c>
      <c r="AW306" s="17">
        <v>0</v>
      </c>
      <c r="AX306" s="18">
        <f>SUM(Table2[[#This Row],[Pilot Savings Through FY17]:[Pilot Savings FY18 and After]])</f>
        <v>0</v>
      </c>
      <c r="AY306" s="17">
        <v>0</v>
      </c>
      <c r="AZ306" s="17">
        <v>84.391499999999994</v>
      </c>
      <c r="BA306" s="17">
        <v>0</v>
      </c>
      <c r="BB306" s="18">
        <f>SUM(Table2[[#This Row],[Mortgage Recording Tax Exemption Through FY17]:[Mortgage Recording Tax Exemption FY18 and After]])</f>
        <v>84.391499999999994</v>
      </c>
      <c r="BC306" s="17">
        <v>27.8996</v>
      </c>
      <c r="BD306" s="17">
        <v>217.74610000000001</v>
      </c>
      <c r="BE306" s="17">
        <v>0</v>
      </c>
      <c r="BF306" s="18">
        <f>SUM(Table2[[#This Row],[Indirect and Induced Land Through FY17]:[Indirect and Induced Land FY18 and After]])</f>
        <v>217.74610000000001</v>
      </c>
      <c r="BG306" s="17">
        <v>51.813600000000001</v>
      </c>
      <c r="BH306" s="17">
        <v>404.38549999999998</v>
      </c>
      <c r="BI306" s="17">
        <v>0</v>
      </c>
      <c r="BJ306" s="18">
        <f>SUM(Table2[[#This Row],[Indirect and Induced Building Through FY17]:[Indirect and Induced Building FY18 and After]])</f>
        <v>404.38549999999998</v>
      </c>
      <c r="BK306" s="17">
        <v>79.713200000000001</v>
      </c>
      <c r="BL306" s="17">
        <v>622.13160000000005</v>
      </c>
      <c r="BM306" s="17">
        <v>0</v>
      </c>
      <c r="BN306" s="18">
        <f>SUM(Table2[[#This Row],[TOTAL Real Property Related Taxes Through FY17]:[TOTAL Real Property Related Taxes FY18 and After]])</f>
        <v>622.13160000000005</v>
      </c>
      <c r="BO306" s="17">
        <v>67.8249</v>
      </c>
      <c r="BP306" s="17">
        <v>566.60299999999995</v>
      </c>
      <c r="BQ306" s="17">
        <v>0</v>
      </c>
      <c r="BR306" s="18">
        <f>SUM(Table2[[#This Row],[Company Direct Through FY17]:[Company Direct FY18 and After]])</f>
        <v>566.60299999999995</v>
      </c>
      <c r="BS306" s="17">
        <v>0</v>
      </c>
      <c r="BT306" s="17">
        <v>0</v>
      </c>
      <c r="BU306" s="17">
        <v>0</v>
      </c>
      <c r="BV306" s="18">
        <f>SUM(Table2[[#This Row],[Sales Tax Exemption Through FY17]:[Sales Tax Exemption FY18 and After]])</f>
        <v>0</v>
      </c>
      <c r="BW306" s="17">
        <v>0</v>
      </c>
      <c r="BX306" s="17">
        <v>0</v>
      </c>
      <c r="BY306" s="17">
        <v>0</v>
      </c>
      <c r="BZ306" s="17">
        <f>SUM(Table2[[#This Row],[Energy Tax Savings Through FY17]:[Energy Tax Savings FY18 and After]])</f>
        <v>0</v>
      </c>
      <c r="CA306" s="17">
        <v>0.54559999999999997</v>
      </c>
      <c r="CB306" s="17">
        <v>24.790600000000001</v>
      </c>
      <c r="CC306" s="17">
        <v>0</v>
      </c>
      <c r="CD306" s="18">
        <f>SUM(Table2[[#This Row],[Tax Exempt Bond Savings Through FY17]:[Tax Exempt Bond Savings FY18 and After]])</f>
        <v>24.790600000000001</v>
      </c>
      <c r="CE306" s="17">
        <v>79.838800000000006</v>
      </c>
      <c r="CF306" s="17">
        <v>713.09849999999994</v>
      </c>
      <c r="CG306" s="17">
        <v>0</v>
      </c>
      <c r="CH306" s="18">
        <f>SUM(Table2[[#This Row],[Indirect and Induced Through FY17]:[Indirect and Induced FY18 and After]])</f>
        <v>713.09849999999994</v>
      </c>
      <c r="CI306" s="17">
        <v>147.1181</v>
      </c>
      <c r="CJ306" s="17">
        <v>1254.9109000000001</v>
      </c>
      <c r="CK306" s="17">
        <v>0</v>
      </c>
      <c r="CL306" s="18">
        <f>SUM(Table2[[#This Row],[TOTAL Income Consumption Use Taxes Through FY17]:[TOTAL Income Consumption Use Taxes FY18 and After]])</f>
        <v>1254.9109000000001</v>
      </c>
      <c r="CM306" s="17">
        <v>0.54559999999999997</v>
      </c>
      <c r="CN306" s="17">
        <v>109.18210000000001</v>
      </c>
      <c r="CO306" s="17">
        <v>0</v>
      </c>
      <c r="CP306" s="18">
        <f>SUM(Table2[[#This Row],[Assistance Provided Through FY17]:[Assistance Provided FY18 and After]])</f>
        <v>109.18210000000001</v>
      </c>
      <c r="CQ306" s="17">
        <v>0</v>
      </c>
      <c r="CR306" s="17">
        <v>0</v>
      </c>
      <c r="CS306" s="17">
        <v>0</v>
      </c>
      <c r="CT306" s="18">
        <f>SUM(Table2[[#This Row],[Recapture Cancellation Reduction Amount Through FY17]:[Recapture Cancellation Reduction Amount FY18 and After]])</f>
        <v>0</v>
      </c>
      <c r="CU306" s="17">
        <v>0</v>
      </c>
      <c r="CV306" s="17">
        <v>0</v>
      </c>
      <c r="CW306" s="17">
        <v>0</v>
      </c>
      <c r="CX306" s="18">
        <f>SUM(Table2[[#This Row],[Penalty Paid Through FY17]:[Penalty Paid FY18 and After]])</f>
        <v>0</v>
      </c>
      <c r="CY306" s="17">
        <v>0.54559999999999997</v>
      </c>
      <c r="CZ306" s="17">
        <v>109.18210000000001</v>
      </c>
      <c r="DA306" s="17">
        <v>0</v>
      </c>
      <c r="DB306" s="18">
        <f>SUM(Table2[[#This Row],[TOTAL Assistance Net of Recapture Penalties Through FY17]:[TOTAL Assistance Net of Recapture Penalties FY18 and After]])</f>
        <v>109.18210000000001</v>
      </c>
      <c r="DC306" s="17">
        <v>67.8249</v>
      </c>
      <c r="DD306" s="17">
        <v>650.99450000000002</v>
      </c>
      <c r="DE306" s="17">
        <v>0</v>
      </c>
      <c r="DF306" s="18">
        <f>SUM(Table2[[#This Row],[Company Direct Tax Revenue Before Assistance Through FY17]:[Company Direct Tax Revenue Before Assistance FY18 and After]])</f>
        <v>650.99450000000002</v>
      </c>
      <c r="DG306" s="17">
        <v>159.55199999999999</v>
      </c>
      <c r="DH306" s="17">
        <v>1335.2301</v>
      </c>
      <c r="DI306" s="17">
        <v>0</v>
      </c>
      <c r="DJ306" s="18">
        <f>SUM(Table2[[#This Row],[Indirect and Induced Tax Revenues Through FY17]:[Indirect and Induced Tax Revenues FY18 and After]])</f>
        <v>1335.2301</v>
      </c>
      <c r="DK306" s="17">
        <v>227.37690000000001</v>
      </c>
      <c r="DL306" s="17">
        <v>1986.2246</v>
      </c>
      <c r="DM306" s="17">
        <v>0</v>
      </c>
      <c r="DN306" s="17">
        <f>SUM(Table2[[#This Row],[TOTAL Tax Revenues Before Assistance Through FY17]:[TOTAL Tax Revenues Before Assistance FY18 and After]])</f>
        <v>1986.2246</v>
      </c>
      <c r="DO306" s="17">
        <v>226.8313</v>
      </c>
      <c r="DP306" s="17">
        <v>1877.0425</v>
      </c>
      <c r="DQ306" s="17">
        <v>0</v>
      </c>
      <c r="DR306" s="20">
        <f>SUM(Table2[[#This Row],[TOTAL Tax Revenues Net of Assistance Recapture and Penalty Through FY17]:[TOTAL Tax Revenues Net of Assistance Recapture and Penalty FY18 and After]])</f>
        <v>1877.0425</v>
      </c>
      <c r="DS306" s="20">
        <v>0</v>
      </c>
      <c r="DT306" s="20">
        <v>0</v>
      </c>
      <c r="DU306" s="20">
        <v>0</v>
      </c>
      <c r="DV306" s="20">
        <v>0</v>
      </c>
      <c r="DW306" s="15">
        <v>0</v>
      </c>
      <c r="DX306" s="15">
        <v>0</v>
      </c>
      <c r="DY306" s="15">
        <v>0</v>
      </c>
      <c r="DZ306" s="15">
        <v>0</v>
      </c>
      <c r="EA306" s="15">
        <v>0</v>
      </c>
      <c r="EB306" s="15">
        <v>0</v>
      </c>
      <c r="EC306" s="15">
        <v>0</v>
      </c>
      <c r="ED306" s="15">
        <v>0</v>
      </c>
      <c r="EE306" s="15">
        <v>0</v>
      </c>
      <c r="EF306" s="15">
        <v>0</v>
      </c>
      <c r="EG306" s="15">
        <v>0</v>
      </c>
      <c r="EH306" s="15">
        <v>0</v>
      </c>
      <c r="EI306" s="15">
        <v>0</v>
      </c>
      <c r="EJ306" s="15">
        <v>0</v>
      </c>
      <c r="EK306" s="15">
        <v>0</v>
      </c>
    </row>
    <row r="307" spans="1:141" x14ac:dyDescent="0.2">
      <c r="A307" s="6">
        <v>92963</v>
      </c>
      <c r="B307" s="6" t="s">
        <v>357</v>
      </c>
      <c r="C307" s="7" t="s">
        <v>358</v>
      </c>
      <c r="D307" s="7" t="s">
        <v>9</v>
      </c>
      <c r="E307" s="33">
        <v>38</v>
      </c>
      <c r="F307" s="8" t="s">
        <v>2102</v>
      </c>
      <c r="G307" s="41" t="s">
        <v>1883</v>
      </c>
      <c r="H307" s="35">
        <v>109270</v>
      </c>
      <c r="I307" s="35">
        <v>85933</v>
      </c>
      <c r="J307" s="39" t="s">
        <v>3285</v>
      </c>
      <c r="K307" s="11" t="s">
        <v>2453</v>
      </c>
      <c r="L307" s="13" t="s">
        <v>2687</v>
      </c>
      <c r="M307" s="13" t="s">
        <v>2668</v>
      </c>
      <c r="N307" s="23">
        <v>10800000</v>
      </c>
      <c r="O307" s="6" t="s">
        <v>2500</v>
      </c>
      <c r="P307" s="15">
        <v>1</v>
      </c>
      <c r="Q307" s="15">
        <v>0</v>
      </c>
      <c r="R307" s="15">
        <v>83</v>
      </c>
      <c r="S307" s="15">
        <v>0</v>
      </c>
      <c r="T307" s="15">
        <v>0</v>
      </c>
      <c r="U307" s="15">
        <v>84</v>
      </c>
      <c r="V307" s="15">
        <v>83</v>
      </c>
      <c r="W307" s="15">
        <v>0</v>
      </c>
      <c r="X307" s="15">
        <v>0</v>
      </c>
      <c r="Y307" s="15">
        <v>0</v>
      </c>
      <c r="Z307" s="15">
        <v>18</v>
      </c>
      <c r="AA307" s="15">
        <v>89</v>
      </c>
      <c r="AB307" s="15">
        <v>0</v>
      </c>
      <c r="AC307" s="15">
        <v>0</v>
      </c>
      <c r="AD307" s="15">
        <v>0</v>
      </c>
      <c r="AE307" s="15">
        <v>0</v>
      </c>
      <c r="AF307" s="15">
        <v>89</v>
      </c>
      <c r="AG307" s="15" t="s">
        <v>1860</v>
      </c>
      <c r="AH307" s="15" t="s">
        <v>1861</v>
      </c>
      <c r="AI307" s="17">
        <v>91.903400000000005</v>
      </c>
      <c r="AJ307" s="17">
        <v>704.99860000000001</v>
      </c>
      <c r="AK307" s="17">
        <v>393.61720000000003</v>
      </c>
      <c r="AL307" s="17">
        <f>SUM(Table2[[#This Row],[Company Direct Land Through FY17]:[Company Direct Land FY18 and After]])</f>
        <v>1098.6158</v>
      </c>
      <c r="AM307" s="17">
        <v>250.22489999999999</v>
      </c>
      <c r="AN307" s="17">
        <v>1274.2997</v>
      </c>
      <c r="AO307" s="17">
        <v>1071.7012</v>
      </c>
      <c r="AP307" s="18">
        <f>SUM(Table2[[#This Row],[Company Direct Building Through FY17]:[Company Direct Building FY18 and After]])</f>
        <v>2346.0009</v>
      </c>
      <c r="AQ307" s="17">
        <v>0</v>
      </c>
      <c r="AR307" s="17">
        <v>134.7456</v>
      </c>
      <c r="AS307" s="17">
        <v>0</v>
      </c>
      <c r="AT307" s="18">
        <f>SUM(Table2[[#This Row],[Mortgage Recording Tax Through FY17]:[Mortgage Recording Tax FY18 and After]])</f>
        <v>134.7456</v>
      </c>
      <c r="AU307" s="17">
        <v>207.40289999999999</v>
      </c>
      <c r="AV307" s="17">
        <v>1024.6148000000001</v>
      </c>
      <c r="AW307" s="17">
        <v>888.29639999999995</v>
      </c>
      <c r="AX307" s="18">
        <f>SUM(Table2[[#This Row],[Pilot Savings Through FY17]:[Pilot Savings FY18 and After]])</f>
        <v>1912.9112</v>
      </c>
      <c r="AY307" s="17">
        <v>0</v>
      </c>
      <c r="AZ307" s="17">
        <v>134.7456</v>
      </c>
      <c r="BA307" s="17">
        <v>0</v>
      </c>
      <c r="BB307" s="18">
        <f>SUM(Table2[[#This Row],[Mortgage Recording Tax Exemption Through FY17]:[Mortgage Recording Tax Exemption FY18 and After]])</f>
        <v>134.7456</v>
      </c>
      <c r="BC307" s="17">
        <v>120.3261</v>
      </c>
      <c r="BD307" s="17">
        <v>753.47190000000001</v>
      </c>
      <c r="BE307" s="17">
        <v>515.35059999999999</v>
      </c>
      <c r="BF307" s="18">
        <f>SUM(Table2[[#This Row],[Indirect and Induced Land Through FY17]:[Indirect and Induced Land FY18 and After]])</f>
        <v>1268.8225</v>
      </c>
      <c r="BG307" s="17">
        <v>223.46279999999999</v>
      </c>
      <c r="BH307" s="17">
        <v>1399.3052</v>
      </c>
      <c r="BI307" s="17">
        <v>957.07960000000003</v>
      </c>
      <c r="BJ307" s="18">
        <f>SUM(Table2[[#This Row],[Indirect and Induced Building Through FY17]:[Indirect and Induced Building FY18 and After]])</f>
        <v>2356.3847999999998</v>
      </c>
      <c r="BK307" s="17">
        <v>478.51429999999999</v>
      </c>
      <c r="BL307" s="17">
        <v>3107.4605999999999</v>
      </c>
      <c r="BM307" s="17">
        <v>2049.4522000000002</v>
      </c>
      <c r="BN307" s="18">
        <f>SUM(Table2[[#This Row],[TOTAL Real Property Related Taxes Through FY17]:[TOTAL Real Property Related Taxes FY18 and After]])</f>
        <v>5156.9128000000001</v>
      </c>
      <c r="BO307" s="17">
        <v>1127.2288000000001</v>
      </c>
      <c r="BP307" s="17">
        <v>7013.9341999999997</v>
      </c>
      <c r="BQ307" s="17">
        <v>4827.8644000000004</v>
      </c>
      <c r="BR307" s="18">
        <f>SUM(Table2[[#This Row],[Company Direct Through FY17]:[Company Direct FY18 and After]])</f>
        <v>11841.7986</v>
      </c>
      <c r="BS307" s="17">
        <v>0</v>
      </c>
      <c r="BT307" s="17">
        <v>8.4818999999999996</v>
      </c>
      <c r="BU307" s="17">
        <v>0</v>
      </c>
      <c r="BV307" s="18">
        <f>SUM(Table2[[#This Row],[Sales Tax Exemption Through FY17]:[Sales Tax Exemption FY18 and After]])</f>
        <v>8.4818999999999996</v>
      </c>
      <c r="BW307" s="17">
        <v>0</v>
      </c>
      <c r="BX307" s="17">
        <v>1.8365</v>
      </c>
      <c r="BY307" s="17">
        <v>0</v>
      </c>
      <c r="BZ307" s="17">
        <f>SUM(Table2[[#This Row],[Energy Tax Savings Through FY17]:[Energy Tax Savings FY18 and After]])</f>
        <v>1.8365</v>
      </c>
      <c r="CA307" s="17">
        <v>0</v>
      </c>
      <c r="CB307" s="17">
        <v>0</v>
      </c>
      <c r="CC307" s="17">
        <v>0</v>
      </c>
      <c r="CD307" s="18">
        <f>SUM(Table2[[#This Row],[Tax Exempt Bond Savings Through FY17]:[Tax Exempt Bond Savings FY18 and After]])</f>
        <v>0</v>
      </c>
      <c r="CE307" s="17">
        <v>411.89179999999999</v>
      </c>
      <c r="CF307" s="17">
        <v>2949.2665999999999</v>
      </c>
      <c r="CG307" s="17">
        <v>1764.1119000000001</v>
      </c>
      <c r="CH307" s="18">
        <f>SUM(Table2[[#This Row],[Indirect and Induced Through FY17]:[Indirect and Induced FY18 and After]])</f>
        <v>4713.3784999999998</v>
      </c>
      <c r="CI307" s="17">
        <v>1539.1206</v>
      </c>
      <c r="CJ307" s="17">
        <v>9952.8824000000004</v>
      </c>
      <c r="CK307" s="17">
        <v>6591.9763000000003</v>
      </c>
      <c r="CL307" s="18">
        <f>SUM(Table2[[#This Row],[TOTAL Income Consumption Use Taxes Through FY17]:[TOTAL Income Consumption Use Taxes FY18 and After]])</f>
        <v>16544.858700000001</v>
      </c>
      <c r="CM307" s="17">
        <v>207.40289999999999</v>
      </c>
      <c r="CN307" s="17">
        <v>1169.6787999999999</v>
      </c>
      <c r="CO307" s="17">
        <v>888.29639999999995</v>
      </c>
      <c r="CP307" s="18">
        <f>SUM(Table2[[#This Row],[Assistance Provided Through FY17]:[Assistance Provided FY18 and After]])</f>
        <v>2057.9751999999999</v>
      </c>
      <c r="CQ307" s="17">
        <v>0</v>
      </c>
      <c r="CR307" s="17">
        <v>0</v>
      </c>
      <c r="CS307" s="17">
        <v>0</v>
      </c>
      <c r="CT307" s="18">
        <f>SUM(Table2[[#This Row],[Recapture Cancellation Reduction Amount Through FY17]:[Recapture Cancellation Reduction Amount FY18 and After]])</f>
        <v>0</v>
      </c>
      <c r="CU307" s="17">
        <v>0</v>
      </c>
      <c r="CV307" s="17">
        <v>0</v>
      </c>
      <c r="CW307" s="17">
        <v>0</v>
      </c>
      <c r="CX307" s="18">
        <f>SUM(Table2[[#This Row],[Penalty Paid Through FY17]:[Penalty Paid FY18 and After]])</f>
        <v>0</v>
      </c>
      <c r="CY307" s="17">
        <v>207.40289999999999</v>
      </c>
      <c r="CZ307" s="17">
        <v>1169.6787999999999</v>
      </c>
      <c r="DA307" s="17">
        <v>888.29639999999995</v>
      </c>
      <c r="DB307" s="18">
        <f>SUM(Table2[[#This Row],[TOTAL Assistance Net of Recapture Penalties Through FY17]:[TOTAL Assistance Net of Recapture Penalties FY18 and After]])</f>
        <v>2057.9751999999999</v>
      </c>
      <c r="DC307" s="17">
        <v>1469.3570999999999</v>
      </c>
      <c r="DD307" s="17">
        <v>9127.9781000000003</v>
      </c>
      <c r="DE307" s="17">
        <v>6293.1827999999996</v>
      </c>
      <c r="DF307" s="18">
        <f>SUM(Table2[[#This Row],[Company Direct Tax Revenue Before Assistance Through FY17]:[Company Direct Tax Revenue Before Assistance FY18 and After]])</f>
        <v>15421.160899999999</v>
      </c>
      <c r="DG307" s="17">
        <v>755.6807</v>
      </c>
      <c r="DH307" s="17">
        <v>5102.0437000000002</v>
      </c>
      <c r="DI307" s="17">
        <v>3236.5421000000001</v>
      </c>
      <c r="DJ307" s="18">
        <f>SUM(Table2[[#This Row],[Indirect and Induced Tax Revenues Through FY17]:[Indirect and Induced Tax Revenues FY18 and After]])</f>
        <v>8338.5858000000007</v>
      </c>
      <c r="DK307" s="17">
        <v>2225.0378000000001</v>
      </c>
      <c r="DL307" s="17">
        <v>14230.0218</v>
      </c>
      <c r="DM307" s="17">
        <v>9529.7248999999993</v>
      </c>
      <c r="DN307" s="17">
        <f>SUM(Table2[[#This Row],[TOTAL Tax Revenues Before Assistance Through FY17]:[TOTAL Tax Revenues Before Assistance FY18 and After]])</f>
        <v>23759.7467</v>
      </c>
      <c r="DO307" s="17">
        <v>2017.6349</v>
      </c>
      <c r="DP307" s="17">
        <v>13060.343000000001</v>
      </c>
      <c r="DQ307" s="17">
        <v>8641.4285</v>
      </c>
      <c r="DR307" s="20">
        <f>SUM(Table2[[#This Row],[TOTAL Tax Revenues Net of Assistance Recapture and Penalty Through FY17]:[TOTAL Tax Revenues Net of Assistance Recapture and Penalty FY18 and After]])</f>
        <v>21701.771500000003</v>
      </c>
      <c r="DS307" s="20">
        <v>0</v>
      </c>
      <c r="DT307" s="20">
        <v>0</v>
      </c>
      <c r="DU307" s="20">
        <v>0</v>
      </c>
      <c r="DV307" s="20">
        <v>0</v>
      </c>
      <c r="DW307" s="15">
        <v>84</v>
      </c>
      <c r="DX307" s="15">
        <v>0</v>
      </c>
      <c r="DY307" s="15">
        <v>0</v>
      </c>
      <c r="DZ307" s="15">
        <v>0</v>
      </c>
      <c r="EA307" s="15">
        <v>61</v>
      </c>
      <c r="EB307" s="15">
        <v>0</v>
      </c>
      <c r="EC307" s="15">
        <v>0</v>
      </c>
      <c r="ED307" s="15">
        <v>0</v>
      </c>
      <c r="EE307" s="15">
        <v>72.62</v>
      </c>
      <c r="EF307" s="15">
        <v>0</v>
      </c>
      <c r="EG307" s="15">
        <v>0</v>
      </c>
      <c r="EH307" s="15">
        <v>0</v>
      </c>
      <c r="EI307" s="15">
        <f>SUM(Table2[[#This Row],[Total Industrial Employees FY17]:[Total Other Employees FY17]])</f>
        <v>84</v>
      </c>
      <c r="EJ307" s="15">
        <f>SUM(Table2[[#This Row],[Number of Industrial Employees Earning More than Living Wage FY17]:[Number of Other Employees Earning More than Living Wage FY17]])</f>
        <v>61</v>
      </c>
      <c r="EK307" s="15">
        <v>72.61904761904762</v>
      </c>
    </row>
    <row r="308" spans="1:141" x14ac:dyDescent="0.2">
      <c r="A308" s="6">
        <v>92247</v>
      </c>
      <c r="B308" s="6" t="s">
        <v>90</v>
      </c>
      <c r="C308" s="7" t="s">
        <v>91</v>
      </c>
      <c r="D308" s="7" t="s">
        <v>12</v>
      </c>
      <c r="E308" s="33">
        <v>26</v>
      </c>
      <c r="F308" s="8" t="s">
        <v>1893</v>
      </c>
      <c r="G308" s="41" t="s">
        <v>1894</v>
      </c>
      <c r="H308" s="35">
        <v>65000</v>
      </c>
      <c r="I308" s="35">
        <v>75845</v>
      </c>
      <c r="J308" s="39" t="s">
        <v>3188</v>
      </c>
      <c r="K308" s="11" t="s">
        <v>2477</v>
      </c>
      <c r="L308" s="13" t="s">
        <v>2488</v>
      </c>
      <c r="M308" s="13" t="s">
        <v>2489</v>
      </c>
      <c r="N308" s="23">
        <v>7000000</v>
      </c>
      <c r="O308" s="6" t="s">
        <v>2490</v>
      </c>
      <c r="P308" s="15">
        <v>0</v>
      </c>
      <c r="Q308" s="15">
        <v>0</v>
      </c>
      <c r="R308" s="15">
        <v>2</v>
      </c>
      <c r="S308" s="15">
        <v>0</v>
      </c>
      <c r="T308" s="15">
        <v>0</v>
      </c>
      <c r="U308" s="15">
        <v>2</v>
      </c>
      <c r="V308" s="15">
        <v>2</v>
      </c>
      <c r="W308" s="15">
        <v>0</v>
      </c>
      <c r="X308" s="15">
        <v>0</v>
      </c>
      <c r="Y308" s="15">
        <v>0</v>
      </c>
      <c r="Z308" s="15">
        <v>25</v>
      </c>
      <c r="AA308" s="15">
        <v>50</v>
      </c>
      <c r="AB308" s="15">
        <v>0</v>
      </c>
      <c r="AC308" s="15">
        <v>0</v>
      </c>
      <c r="AD308" s="15">
        <v>0</v>
      </c>
      <c r="AE308" s="15">
        <v>0</v>
      </c>
      <c r="AF308" s="15">
        <v>50</v>
      </c>
      <c r="AG308" s="15" t="s">
        <v>1860</v>
      </c>
      <c r="AH308" s="15" t="s">
        <v>1861</v>
      </c>
      <c r="AI308" s="17">
        <v>63.012799999999999</v>
      </c>
      <c r="AJ308" s="17">
        <v>805.57449999999994</v>
      </c>
      <c r="AK308" s="17">
        <v>98.290800000000004</v>
      </c>
      <c r="AL308" s="17">
        <f>SUM(Table2[[#This Row],[Company Direct Land Through FY17]:[Company Direct Land FY18 and After]])</f>
        <v>903.86529999999993</v>
      </c>
      <c r="AM308" s="17">
        <v>266.56079999999997</v>
      </c>
      <c r="AN308" s="17">
        <v>1109.1884</v>
      </c>
      <c r="AO308" s="17">
        <v>415.79689999999999</v>
      </c>
      <c r="AP308" s="18">
        <f>SUM(Table2[[#This Row],[Company Direct Building Through FY17]:[Company Direct Building FY18 and After]])</f>
        <v>1524.9853000000001</v>
      </c>
      <c r="AQ308" s="17">
        <v>0</v>
      </c>
      <c r="AR308" s="17">
        <v>122.815</v>
      </c>
      <c r="AS308" s="17">
        <v>0</v>
      </c>
      <c r="AT308" s="18">
        <f>SUM(Table2[[#This Row],[Mortgage Recording Tax Through FY17]:[Mortgage Recording Tax FY18 and After]])</f>
        <v>122.815</v>
      </c>
      <c r="AU308" s="17">
        <v>251.85919999999999</v>
      </c>
      <c r="AV308" s="17">
        <v>1196.1099999999999</v>
      </c>
      <c r="AW308" s="17">
        <v>392.86450000000002</v>
      </c>
      <c r="AX308" s="18">
        <f>SUM(Table2[[#This Row],[Pilot Savings Through FY17]:[Pilot Savings FY18 and After]])</f>
        <v>1588.9744999999998</v>
      </c>
      <c r="AY308" s="17">
        <v>0</v>
      </c>
      <c r="AZ308" s="17">
        <v>122.815</v>
      </c>
      <c r="BA308" s="17">
        <v>0</v>
      </c>
      <c r="BB308" s="18">
        <f>SUM(Table2[[#This Row],[Mortgage Recording Tax Exemption Through FY17]:[Mortgage Recording Tax Exemption FY18 and After]])</f>
        <v>122.815</v>
      </c>
      <c r="BC308" s="17">
        <v>2.899</v>
      </c>
      <c r="BD308" s="17">
        <v>1662.6968999999999</v>
      </c>
      <c r="BE308" s="17">
        <v>4.5220000000000002</v>
      </c>
      <c r="BF308" s="18">
        <f>SUM(Table2[[#This Row],[Indirect and Induced Land Through FY17]:[Indirect and Induced Land FY18 and After]])</f>
        <v>1667.2188999999998</v>
      </c>
      <c r="BG308" s="17">
        <v>5.3837999999999999</v>
      </c>
      <c r="BH308" s="17">
        <v>3087.8658999999998</v>
      </c>
      <c r="BI308" s="17">
        <v>8.3978000000000002</v>
      </c>
      <c r="BJ308" s="18">
        <f>SUM(Table2[[#This Row],[Indirect and Induced Building Through FY17]:[Indirect and Induced Building FY18 and After]])</f>
        <v>3096.2637</v>
      </c>
      <c r="BK308" s="17">
        <v>85.997200000000007</v>
      </c>
      <c r="BL308" s="17">
        <v>5469.2156999999997</v>
      </c>
      <c r="BM308" s="17">
        <v>134.143</v>
      </c>
      <c r="BN308" s="18">
        <f>SUM(Table2[[#This Row],[TOTAL Real Property Related Taxes Through FY17]:[TOTAL Real Property Related Taxes FY18 and After]])</f>
        <v>5603.3586999999998</v>
      </c>
      <c r="BO308" s="17">
        <v>24.9498</v>
      </c>
      <c r="BP308" s="17">
        <v>14422.975399999999</v>
      </c>
      <c r="BQ308" s="17">
        <v>38.918100000000003</v>
      </c>
      <c r="BR308" s="18">
        <f>SUM(Table2[[#This Row],[Company Direct Through FY17]:[Company Direct FY18 and After]])</f>
        <v>14461.8935</v>
      </c>
      <c r="BS308" s="17">
        <v>0</v>
      </c>
      <c r="BT308" s="17">
        <v>0</v>
      </c>
      <c r="BU308" s="17">
        <v>0</v>
      </c>
      <c r="BV308" s="18">
        <f>SUM(Table2[[#This Row],[Sales Tax Exemption Through FY17]:[Sales Tax Exemption FY18 and After]])</f>
        <v>0</v>
      </c>
      <c r="BW308" s="17">
        <v>0</v>
      </c>
      <c r="BX308" s="17">
        <v>0</v>
      </c>
      <c r="BY308" s="17">
        <v>0</v>
      </c>
      <c r="BZ308" s="17">
        <f>SUM(Table2[[#This Row],[Energy Tax Savings Through FY17]:[Energy Tax Savings FY18 and After]])</f>
        <v>0</v>
      </c>
      <c r="CA308" s="17">
        <v>0</v>
      </c>
      <c r="CB308" s="17">
        <v>3.2563</v>
      </c>
      <c r="CC308" s="17">
        <v>0</v>
      </c>
      <c r="CD308" s="18">
        <f>SUM(Table2[[#This Row],[Tax Exempt Bond Savings Through FY17]:[Tax Exempt Bond Savings FY18 and After]])</f>
        <v>3.2563</v>
      </c>
      <c r="CE308" s="17">
        <v>9.1152999999999995</v>
      </c>
      <c r="CF308" s="17">
        <v>6296.9147999999996</v>
      </c>
      <c r="CG308" s="17">
        <v>14.218500000000001</v>
      </c>
      <c r="CH308" s="18">
        <f>SUM(Table2[[#This Row],[Indirect and Induced Through FY17]:[Indirect and Induced FY18 and After]])</f>
        <v>6311.1332999999995</v>
      </c>
      <c r="CI308" s="17">
        <v>34.065100000000001</v>
      </c>
      <c r="CJ308" s="17">
        <v>20716.633900000001</v>
      </c>
      <c r="CK308" s="17">
        <v>53.136600000000001</v>
      </c>
      <c r="CL308" s="18">
        <f>SUM(Table2[[#This Row],[TOTAL Income Consumption Use Taxes Through FY17]:[TOTAL Income Consumption Use Taxes FY18 and After]])</f>
        <v>20769.770500000002</v>
      </c>
      <c r="CM308" s="17">
        <v>251.85919999999999</v>
      </c>
      <c r="CN308" s="17">
        <v>1322.1813</v>
      </c>
      <c r="CO308" s="17">
        <v>392.86450000000002</v>
      </c>
      <c r="CP308" s="18">
        <f>SUM(Table2[[#This Row],[Assistance Provided Through FY17]:[Assistance Provided FY18 and After]])</f>
        <v>1715.0457999999999</v>
      </c>
      <c r="CQ308" s="17">
        <v>0</v>
      </c>
      <c r="CR308" s="17">
        <v>0</v>
      </c>
      <c r="CS308" s="17">
        <v>0</v>
      </c>
      <c r="CT308" s="18">
        <f>SUM(Table2[[#This Row],[Recapture Cancellation Reduction Amount Through FY17]:[Recapture Cancellation Reduction Amount FY18 and After]])</f>
        <v>0</v>
      </c>
      <c r="CU308" s="17">
        <v>0</v>
      </c>
      <c r="CV308" s="17">
        <v>0</v>
      </c>
      <c r="CW308" s="17">
        <v>0</v>
      </c>
      <c r="CX308" s="18">
        <f>SUM(Table2[[#This Row],[Penalty Paid Through FY17]:[Penalty Paid FY18 and After]])</f>
        <v>0</v>
      </c>
      <c r="CY308" s="17">
        <v>251.85919999999999</v>
      </c>
      <c r="CZ308" s="17">
        <v>1322.1813</v>
      </c>
      <c r="DA308" s="17">
        <v>392.86450000000002</v>
      </c>
      <c r="DB308" s="18">
        <f>SUM(Table2[[#This Row],[TOTAL Assistance Net of Recapture Penalties Through FY17]:[TOTAL Assistance Net of Recapture Penalties FY18 and After]])</f>
        <v>1715.0457999999999</v>
      </c>
      <c r="DC308" s="17">
        <v>354.52339999999998</v>
      </c>
      <c r="DD308" s="17">
        <v>16460.5533</v>
      </c>
      <c r="DE308" s="17">
        <v>553.00580000000002</v>
      </c>
      <c r="DF308" s="18">
        <f>SUM(Table2[[#This Row],[Company Direct Tax Revenue Before Assistance Through FY17]:[Company Direct Tax Revenue Before Assistance FY18 and After]])</f>
        <v>17013.559099999999</v>
      </c>
      <c r="DG308" s="17">
        <v>17.398099999999999</v>
      </c>
      <c r="DH308" s="17">
        <v>11047.4776</v>
      </c>
      <c r="DI308" s="17">
        <v>27.138300000000001</v>
      </c>
      <c r="DJ308" s="18">
        <f>SUM(Table2[[#This Row],[Indirect and Induced Tax Revenues Through FY17]:[Indirect and Induced Tax Revenues FY18 and After]])</f>
        <v>11074.615900000001</v>
      </c>
      <c r="DK308" s="17">
        <v>371.92149999999998</v>
      </c>
      <c r="DL308" s="17">
        <v>27508.030900000002</v>
      </c>
      <c r="DM308" s="17">
        <v>580.14409999999998</v>
      </c>
      <c r="DN308" s="17">
        <f>SUM(Table2[[#This Row],[TOTAL Tax Revenues Before Assistance Through FY17]:[TOTAL Tax Revenues Before Assistance FY18 and After]])</f>
        <v>28088.175000000003</v>
      </c>
      <c r="DO308" s="17">
        <v>120.06229999999999</v>
      </c>
      <c r="DP308" s="17">
        <v>26185.849600000001</v>
      </c>
      <c r="DQ308" s="17">
        <v>187.27959999999999</v>
      </c>
      <c r="DR308" s="20">
        <f>SUM(Table2[[#This Row],[TOTAL Tax Revenues Net of Assistance Recapture and Penalty Through FY17]:[TOTAL Tax Revenues Net of Assistance Recapture and Penalty FY18 and After]])</f>
        <v>26373.129200000003</v>
      </c>
      <c r="DS308" s="20">
        <v>0</v>
      </c>
      <c r="DT308" s="20">
        <v>0</v>
      </c>
      <c r="DU308" s="20">
        <v>0</v>
      </c>
      <c r="DV308" s="20">
        <v>0</v>
      </c>
      <c r="DW308" s="15">
        <v>0</v>
      </c>
      <c r="DX308" s="15">
        <v>0</v>
      </c>
      <c r="DY308" s="15">
        <v>0</v>
      </c>
      <c r="DZ308" s="15">
        <v>0</v>
      </c>
      <c r="EA308" s="15">
        <v>0</v>
      </c>
      <c r="EB308" s="15">
        <v>0</v>
      </c>
      <c r="EC308" s="15">
        <v>0</v>
      </c>
      <c r="ED308" s="15">
        <v>0</v>
      </c>
      <c r="EE308" s="15">
        <v>0</v>
      </c>
      <c r="EF308" s="15">
        <v>0</v>
      </c>
      <c r="EG308" s="15">
        <v>0</v>
      </c>
      <c r="EH308" s="15">
        <v>0</v>
      </c>
      <c r="EI308" s="15">
        <f>SUM(Table2[[#This Row],[Total Industrial Employees FY17]:[Total Other Employees FY17]])</f>
        <v>0</v>
      </c>
      <c r="EJ308" s="15">
        <f>SUM(Table2[[#This Row],[Number of Industrial Employees Earning More than Living Wage FY17]:[Number of Other Employees Earning More than Living Wage FY17]])</f>
        <v>0</v>
      </c>
      <c r="EK308" s="15">
        <v>0</v>
      </c>
    </row>
    <row r="309" spans="1:141" x14ac:dyDescent="0.2">
      <c r="A309" s="6">
        <v>93965</v>
      </c>
      <c r="B309" s="6" t="s">
        <v>720</v>
      </c>
      <c r="C309" s="7" t="s">
        <v>721</v>
      </c>
      <c r="D309" s="7" t="s">
        <v>19</v>
      </c>
      <c r="E309" s="33">
        <v>3</v>
      </c>
      <c r="F309" s="8" t="s">
        <v>2340</v>
      </c>
      <c r="G309" s="41" t="s">
        <v>2052</v>
      </c>
      <c r="H309" s="35">
        <v>21396</v>
      </c>
      <c r="I309" s="35">
        <v>51685</v>
      </c>
      <c r="J309" s="39" t="s">
        <v>3204</v>
      </c>
      <c r="K309" s="11" t="s">
        <v>2804</v>
      </c>
      <c r="L309" s="13" t="s">
        <v>2995</v>
      </c>
      <c r="M309" s="13" t="s">
        <v>2990</v>
      </c>
      <c r="N309" s="23">
        <v>9650000</v>
      </c>
      <c r="O309" s="6" t="s">
        <v>2518</v>
      </c>
      <c r="P309" s="15">
        <v>26</v>
      </c>
      <c r="Q309" s="15">
        <v>0</v>
      </c>
      <c r="R309" s="15">
        <v>143</v>
      </c>
      <c r="S309" s="15">
        <v>0</v>
      </c>
      <c r="T309" s="15">
        <v>0</v>
      </c>
      <c r="U309" s="15">
        <v>169</v>
      </c>
      <c r="V309" s="15">
        <v>156</v>
      </c>
      <c r="W309" s="15">
        <v>0</v>
      </c>
      <c r="X309" s="15">
        <v>0</v>
      </c>
      <c r="Y309" s="15">
        <v>152</v>
      </c>
      <c r="Z309" s="15">
        <v>9</v>
      </c>
      <c r="AA309" s="15">
        <v>87</v>
      </c>
      <c r="AB309" s="15">
        <v>0</v>
      </c>
      <c r="AC309" s="15">
        <v>0</v>
      </c>
      <c r="AD309" s="15">
        <v>0</v>
      </c>
      <c r="AE309" s="15">
        <v>0</v>
      </c>
      <c r="AF309" s="15">
        <v>87</v>
      </c>
      <c r="AG309" s="15" t="s">
        <v>1860</v>
      </c>
      <c r="AH309" s="15" t="s">
        <v>1860</v>
      </c>
      <c r="AI309" s="17">
        <v>0</v>
      </c>
      <c r="AJ309" s="17">
        <v>0</v>
      </c>
      <c r="AK309" s="17">
        <v>0</v>
      </c>
      <c r="AL309" s="17">
        <f>SUM(Table2[[#This Row],[Company Direct Land Through FY17]:[Company Direct Land FY18 and After]])</f>
        <v>0</v>
      </c>
      <c r="AM309" s="17">
        <v>0</v>
      </c>
      <c r="AN309" s="17">
        <v>0</v>
      </c>
      <c r="AO309" s="17">
        <v>0</v>
      </c>
      <c r="AP309" s="18">
        <f>SUM(Table2[[#This Row],[Company Direct Building Through FY17]:[Company Direct Building FY18 and After]])</f>
        <v>0</v>
      </c>
      <c r="AQ309" s="17">
        <v>0</v>
      </c>
      <c r="AR309" s="17">
        <v>161.5796</v>
      </c>
      <c r="AS309" s="17">
        <v>0</v>
      </c>
      <c r="AT309" s="18">
        <f>SUM(Table2[[#This Row],[Mortgage Recording Tax Through FY17]:[Mortgage Recording Tax FY18 and After]])</f>
        <v>161.5796</v>
      </c>
      <c r="AU309" s="17">
        <v>0</v>
      </c>
      <c r="AV309" s="17">
        <v>0</v>
      </c>
      <c r="AW309" s="17">
        <v>0</v>
      </c>
      <c r="AX309" s="18">
        <f>SUM(Table2[[#This Row],[Pilot Savings Through FY17]:[Pilot Savings FY18 and After]])</f>
        <v>0</v>
      </c>
      <c r="AY309" s="17">
        <v>0</v>
      </c>
      <c r="AZ309" s="17">
        <v>161.5796</v>
      </c>
      <c r="BA309" s="17">
        <v>0</v>
      </c>
      <c r="BB309" s="18">
        <f>SUM(Table2[[#This Row],[Mortgage Recording Tax Exemption Through FY17]:[Mortgage Recording Tax Exemption FY18 and After]])</f>
        <v>161.5796</v>
      </c>
      <c r="BC309" s="17">
        <v>103.8753</v>
      </c>
      <c r="BD309" s="17">
        <v>501.55610000000001</v>
      </c>
      <c r="BE309" s="17">
        <v>1653.7514000000001</v>
      </c>
      <c r="BF309" s="18">
        <f>SUM(Table2[[#This Row],[Indirect and Induced Land Through FY17]:[Indirect and Induced Land FY18 and After]])</f>
        <v>2155.3074999999999</v>
      </c>
      <c r="BG309" s="17">
        <v>192.91120000000001</v>
      </c>
      <c r="BH309" s="17">
        <v>931.46119999999996</v>
      </c>
      <c r="BI309" s="17">
        <v>3071.2528000000002</v>
      </c>
      <c r="BJ309" s="18">
        <f>SUM(Table2[[#This Row],[Indirect and Induced Building Through FY17]:[Indirect and Induced Building FY18 and After]])</f>
        <v>4002.7139999999999</v>
      </c>
      <c r="BK309" s="17">
        <v>296.78649999999999</v>
      </c>
      <c r="BL309" s="17">
        <v>1433.0173</v>
      </c>
      <c r="BM309" s="17">
        <v>4725.0042000000003</v>
      </c>
      <c r="BN309" s="18">
        <f>SUM(Table2[[#This Row],[TOTAL Real Property Related Taxes Through FY17]:[TOTAL Real Property Related Taxes FY18 and After]])</f>
        <v>6158.0215000000007</v>
      </c>
      <c r="BO309" s="17">
        <v>258.09120000000001</v>
      </c>
      <c r="BP309" s="17">
        <v>1230.1415999999999</v>
      </c>
      <c r="BQ309" s="17">
        <v>4108.9547000000002</v>
      </c>
      <c r="BR309" s="18">
        <f>SUM(Table2[[#This Row],[Company Direct Through FY17]:[Company Direct FY18 and After]])</f>
        <v>5339.0963000000002</v>
      </c>
      <c r="BS309" s="17">
        <v>0</v>
      </c>
      <c r="BT309" s="17">
        <v>0</v>
      </c>
      <c r="BU309" s="17">
        <v>0</v>
      </c>
      <c r="BV309" s="18">
        <f>SUM(Table2[[#This Row],[Sales Tax Exemption Through FY17]:[Sales Tax Exemption FY18 and After]])</f>
        <v>0</v>
      </c>
      <c r="BW309" s="17">
        <v>0</v>
      </c>
      <c r="BX309" s="17">
        <v>0</v>
      </c>
      <c r="BY309" s="17">
        <v>0</v>
      </c>
      <c r="BZ309" s="17">
        <f>SUM(Table2[[#This Row],[Energy Tax Savings Through FY17]:[Energy Tax Savings FY18 and After]])</f>
        <v>0</v>
      </c>
      <c r="CA309" s="17">
        <v>2.7496999999999998</v>
      </c>
      <c r="CB309" s="17">
        <v>8.9306999999999999</v>
      </c>
      <c r="CC309" s="17">
        <v>29.541799999999999</v>
      </c>
      <c r="CD309" s="18">
        <f>SUM(Table2[[#This Row],[Tax Exempt Bond Savings Through FY17]:[Tax Exempt Bond Savings FY18 and After]])</f>
        <v>38.472499999999997</v>
      </c>
      <c r="CE309" s="17">
        <v>297.25400000000002</v>
      </c>
      <c r="CF309" s="17">
        <v>1446.5969</v>
      </c>
      <c r="CG309" s="17">
        <v>4732.4463999999998</v>
      </c>
      <c r="CH309" s="18">
        <f>SUM(Table2[[#This Row],[Indirect and Induced Through FY17]:[Indirect and Induced FY18 and After]])</f>
        <v>6179.0432999999994</v>
      </c>
      <c r="CI309" s="17">
        <v>552.59550000000002</v>
      </c>
      <c r="CJ309" s="17">
        <v>2667.8078</v>
      </c>
      <c r="CK309" s="17">
        <v>8811.8593000000001</v>
      </c>
      <c r="CL309" s="18">
        <f>SUM(Table2[[#This Row],[TOTAL Income Consumption Use Taxes Through FY17]:[TOTAL Income Consumption Use Taxes FY18 and After]])</f>
        <v>11479.667100000001</v>
      </c>
      <c r="CM309" s="17">
        <v>2.7496999999999998</v>
      </c>
      <c r="CN309" s="17">
        <v>170.5103</v>
      </c>
      <c r="CO309" s="17">
        <v>29.541799999999999</v>
      </c>
      <c r="CP309" s="18">
        <f>SUM(Table2[[#This Row],[Assistance Provided Through FY17]:[Assistance Provided FY18 and After]])</f>
        <v>200.0521</v>
      </c>
      <c r="CQ309" s="17">
        <v>0</v>
      </c>
      <c r="CR309" s="17">
        <v>0</v>
      </c>
      <c r="CS309" s="17">
        <v>0</v>
      </c>
      <c r="CT309" s="18">
        <f>SUM(Table2[[#This Row],[Recapture Cancellation Reduction Amount Through FY17]:[Recapture Cancellation Reduction Amount FY18 and After]])</f>
        <v>0</v>
      </c>
      <c r="CU309" s="17">
        <v>0</v>
      </c>
      <c r="CV309" s="17">
        <v>0</v>
      </c>
      <c r="CW309" s="17">
        <v>0</v>
      </c>
      <c r="CX309" s="18">
        <f>SUM(Table2[[#This Row],[Penalty Paid Through FY17]:[Penalty Paid FY18 and After]])</f>
        <v>0</v>
      </c>
      <c r="CY309" s="17">
        <v>2.7496999999999998</v>
      </c>
      <c r="CZ309" s="17">
        <v>170.5103</v>
      </c>
      <c r="DA309" s="17">
        <v>29.541799999999999</v>
      </c>
      <c r="DB309" s="18">
        <f>SUM(Table2[[#This Row],[TOTAL Assistance Net of Recapture Penalties Through FY17]:[TOTAL Assistance Net of Recapture Penalties FY18 and After]])</f>
        <v>200.0521</v>
      </c>
      <c r="DC309" s="17">
        <v>258.09120000000001</v>
      </c>
      <c r="DD309" s="17">
        <v>1391.7212</v>
      </c>
      <c r="DE309" s="17">
        <v>4108.9547000000002</v>
      </c>
      <c r="DF309" s="18">
        <f>SUM(Table2[[#This Row],[Company Direct Tax Revenue Before Assistance Through FY17]:[Company Direct Tax Revenue Before Assistance FY18 and After]])</f>
        <v>5500.6759000000002</v>
      </c>
      <c r="DG309" s="17">
        <v>594.04049999999995</v>
      </c>
      <c r="DH309" s="17">
        <v>2879.6142</v>
      </c>
      <c r="DI309" s="17">
        <v>9457.4506000000001</v>
      </c>
      <c r="DJ309" s="18">
        <f>SUM(Table2[[#This Row],[Indirect and Induced Tax Revenues Through FY17]:[Indirect and Induced Tax Revenues FY18 and After]])</f>
        <v>12337.0648</v>
      </c>
      <c r="DK309" s="17">
        <v>852.13170000000002</v>
      </c>
      <c r="DL309" s="17">
        <v>4271.3353999999999</v>
      </c>
      <c r="DM309" s="17">
        <v>13566.4053</v>
      </c>
      <c r="DN309" s="17">
        <f>SUM(Table2[[#This Row],[TOTAL Tax Revenues Before Assistance Through FY17]:[TOTAL Tax Revenues Before Assistance FY18 and After]])</f>
        <v>17837.740700000002</v>
      </c>
      <c r="DO309" s="17">
        <v>849.38199999999995</v>
      </c>
      <c r="DP309" s="17">
        <v>4100.8251</v>
      </c>
      <c r="DQ309" s="17">
        <v>13536.863499999999</v>
      </c>
      <c r="DR309" s="20">
        <f>SUM(Table2[[#This Row],[TOTAL Tax Revenues Net of Assistance Recapture and Penalty Through FY17]:[TOTAL Tax Revenues Net of Assistance Recapture and Penalty FY18 and After]])</f>
        <v>17637.688600000001</v>
      </c>
      <c r="DS309" s="20">
        <v>0</v>
      </c>
      <c r="DT309" s="20">
        <v>0</v>
      </c>
      <c r="DU309" s="20">
        <v>0</v>
      </c>
      <c r="DV309" s="20">
        <v>0</v>
      </c>
      <c r="DW309" s="15">
        <v>0</v>
      </c>
      <c r="DX309" s="15">
        <v>0</v>
      </c>
      <c r="DY309" s="15">
        <v>0</v>
      </c>
      <c r="DZ309" s="15">
        <v>169</v>
      </c>
      <c r="EA309" s="15">
        <v>0</v>
      </c>
      <c r="EB309" s="15">
        <v>0</v>
      </c>
      <c r="EC309" s="15">
        <v>0</v>
      </c>
      <c r="ED309" s="15">
        <v>169</v>
      </c>
      <c r="EE309" s="15">
        <v>0</v>
      </c>
      <c r="EF309" s="15">
        <v>0</v>
      </c>
      <c r="EG309" s="15">
        <v>0</v>
      </c>
      <c r="EH309" s="15">
        <v>100</v>
      </c>
      <c r="EI309" s="15">
        <f>SUM(Table2[[#This Row],[Total Industrial Employees FY17]:[Total Other Employees FY17]])</f>
        <v>169</v>
      </c>
      <c r="EJ309" s="15">
        <f>SUM(Table2[[#This Row],[Number of Industrial Employees Earning More than Living Wage FY17]:[Number of Other Employees Earning More than Living Wage FY17]])</f>
        <v>169</v>
      </c>
      <c r="EK309" s="15">
        <v>100</v>
      </c>
    </row>
    <row r="310" spans="1:141" x14ac:dyDescent="0.2">
      <c r="A310" s="6">
        <v>94069</v>
      </c>
      <c r="B310" s="6" t="s">
        <v>1596</v>
      </c>
      <c r="C310" s="7" t="s">
        <v>1755</v>
      </c>
      <c r="D310" s="7" t="s">
        <v>6</v>
      </c>
      <c r="E310" s="33">
        <v>17</v>
      </c>
      <c r="F310" s="8" t="s">
        <v>2138</v>
      </c>
      <c r="G310" s="41" t="s">
        <v>2397</v>
      </c>
      <c r="H310" s="35">
        <v>0</v>
      </c>
      <c r="I310" s="35">
        <v>11031</v>
      </c>
      <c r="J310" s="39" t="s">
        <v>3365</v>
      </c>
      <c r="K310" s="11" t="s">
        <v>2453</v>
      </c>
      <c r="L310" s="13" t="s">
        <v>3080</v>
      </c>
      <c r="M310" s="13" t="s">
        <v>3053</v>
      </c>
      <c r="N310" s="23">
        <v>7300000</v>
      </c>
      <c r="O310" s="6" t="s">
        <v>2458</v>
      </c>
      <c r="P310" s="15">
        <v>0</v>
      </c>
      <c r="Q310" s="15">
        <v>0</v>
      </c>
      <c r="R310" s="15">
        <v>103</v>
      </c>
      <c r="S310" s="15">
        <v>0</v>
      </c>
      <c r="T310" s="15">
        <v>0</v>
      </c>
      <c r="U310" s="15">
        <v>103</v>
      </c>
      <c r="V310" s="15">
        <v>103</v>
      </c>
      <c r="W310" s="15">
        <v>0</v>
      </c>
      <c r="X310" s="15">
        <v>0</v>
      </c>
      <c r="Y310" s="15">
        <v>64</v>
      </c>
      <c r="Z310" s="15">
        <v>21</v>
      </c>
      <c r="AA310" s="15">
        <v>93</v>
      </c>
      <c r="AB310" s="15">
        <v>0</v>
      </c>
      <c r="AC310" s="15">
        <v>0</v>
      </c>
      <c r="AD310" s="15">
        <v>0</v>
      </c>
      <c r="AE310" s="15">
        <v>0</v>
      </c>
      <c r="AF310" s="15">
        <v>93</v>
      </c>
      <c r="AG310" s="15" t="s">
        <v>1860</v>
      </c>
      <c r="AH310" s="15" t="s">
        <v>1861</v>
      </c>
      <c r="AI310" s="17">
        <v>11.202199999999999</v>
      </c>
      <c r="AJ310" s="17">
        <v>58.007599999999996</v>
      </c>
      <c r="AK310" s="17">
        <v>174.43520000000001</v>
      </c>
      <c r="AL310" s="17">
        <f>SUM(Table2[[#This Row],[Company Direct Land Through FY17]:[Company Direct Land FY18 and After]])</f>
        <v>232.44280000000001</v>
      </c>
      <c r="AM310" s="17">
        <v>23.2698</v>
      </c>
      <c r="AN310" s="17">
        <v>109.91249999999999</v>
      </c>
      <c r="AO310" s="17">
        <v>362.34289999999999</v>
      </c>
      <c r="AP310" s="18">
        <f>SUM(Table2[[#This Row],[Company Direct Building Through FY17]:[Company Direct Building FY18 and After]])</f>
        <v>472.25540000000001</v>
      </c>
      <c r="AQ310" s="17">
        <v>0</v>
      </c>
      <c r="AR310" s="17">
        <v>58.558500000000002</v>
      </c>
      <c r="AS310" s="17">
        <v>0</v>
      </c>
      <c r="AT310" s="18">
        <f>SUM(Table2[[#This Row],[Mortgage Recording Tax Through FY17]:[Mortgage Recording Tax FY18 and After]])</f>
        <v>58.558500000000002</v>
      </c>
      <c r="AU310" s="17">
        <v>19.638400000000001</v>
      </c>
      <c r="AV310" s="17">
        <v>17.396000000000001</v>
      </c>
      <c r="AW310" s="17">
        <v>305.79640000000001</v>
      </c>
      <c r="AX310" s="18">
        <f>SUM(Table2[[#This Row],[Pilot Savings Through FY17]:[Pilot Savings FY18 and After]])</f>
        <v>323.19240000000002</v>
      </c>
      <c r="AY310" s="17">
        <v>0</v>
      </c>
      <c r="AZ310" s="17">
        <v>58.558500000000002</v>
      </c>
      <c r="BA310" s="17">
        <v>0</v>
      </c>
      <c r="BB310" s="18">
        <f>SUM(Table2[[#This Row],[Mortgage Recording Tax Exemption Through FY17]:[Mortgage Recording Tax Exemption FY18 and After]])</f>
        <v>58.558500000000002</v>
      </c>
      <c r="BC310" s="17">
        <v>137.04830000000001</v>
      </c>
      <c r="BD310" s="17">
        <v>332.81950000000001</v>
      </c>
      <c r="BE310" s="17">
        <v>2134.0333000000001</v>
      </c>
      <c r="BF310" s="18">
        <f>SUM(Table2[[#This Row],[Indirect and Induced Land Through FY17]:[Indirect and Induced Land FY18 and After]])</f>
        <v>2466.8528000000001</v>
      </c>
      <c r="BG310" s="17">
        <v>254.51830000000001</v>
      </c>
      <c r="BH310" s="17">
        <v>618.09320000000002</v>
      </c>
      <c r="BI310" s="17">
        <v>3963.2037</v>
      </c>
      <c r="BJ310" s="18">
        <f>SUM(Table2[[#This Row],[Indirect and Induced Building Through FY17]:[Indirect and Induced Building FY18 and After]])</f>
        <v>4581.2969000000003</v>
      </c>
      <c r="BK310" s="17">
        <v>406.40019999999998</v>
      </c>
      <c r="BL310" s="17">
        <v>1101.4367999999999</v>
      </c>
      <c r="BM310" s="17">
        <v>6328.2187000000004</v>
      </c>
      <c r="BN310" s="18">
        <f>SUM(Table2[[#This Row],[TOTAL Real Property Related Taxes Through FY17]:[TOTAL Real Property Related Taxes FY18 and After]])</f>
        <v>7429.6555000000008</v>
      </c>
      <c r="BO310" s="17">
        <v>1339.8159000000001</v>
      </c>
      <c r="BP310" s="17">
        <v>3310.2199000000001</v>
      </c>
      <c r="BQ310" s="17">
        <v>20862.804100000001</v>
      </c>
      <c r="BR310" s="18">
        <f>SUM(Table2[[#This Row],[Company Direct Through FY17]:[Company Direct FY18 and After]])</f>
        <v>24173.024000000001</v>
      </c>
      <c r="BS310" s="17">
        <v>0</v>
      </c>
      <c r="BT310" s="17">
        <v>46.965600000000002</v>
      </c>
      <c r="BU310" s="17">
        <v>0</v>
      </c>
      <c r="BV310" s="18">
        <f>SUM(Table2[[#This Row],[Sales Tax Exemption Through FY17]:[Sales Tax Exemption FY18 and After]])</f>
        <v>46.965600000000002</v>
      </c>
      <c r="BW310" s="17">
        <v>0</v>
      </c>
      <c r="BX310" s="17">
        <v>0</v>
      </c>
      <c r="BY310" s="17">
        <v>0</v>
      </c>
      <c r="BZ310" s="17">
        <f>SUM(Table2[[#This Row],[Energy Tax Savings Through FY17]:[Energy Tax Savings FY18 and After]])</f>
        <v>0</v>
      </c>
      <c r="CA310" s="17">
        <v>0</v>
      </c>
      <c r="CB310" s="17">
        <v>0</v>
      </c>
      <c r="CC310" s="17">
        <v>0</v>
      </c>
      <c r="CD310" s="18">
        <f>SUM(Table2[[#This Row],[Tax Exempt Bond Savings Through FY17]:[Tax Exempt Bond Savings FY18 and After]])</f>
        <v>0</v>
      </c>
      <c r="CE310" s="17">
        <v>432.51620000000003</v>
      </c>
      <c r="CF310" s="17">
        <v>1063.2577000000001</v>
      </c>
      <c r="CG310" s="17">
        <v>6734.8814000000002</v>
      </c>
      <c r="CH310" s="18">
        <f>SUM(Table2[[#This Row],[Indirect and Induced Through FY17]:[Indirect and Induced FY18 and After]])</f>
        <v>7798.1391000000003</v>
      </c>
      <c r="CI310" s="17">
        <v>1772.3321000000001</v>
      </c>
      <c r="CJ310" s="17">
        <v>4326.5119999999997</v>
      </c>
      <c r="CK310" s="17">
        <v>27597.6855</v>
      </c>
      <c r="CL310" s="18">
        <f>SUM(Table2[[#This Row],[TOTAL Income Consumption Use Taxes Through FY17]:[TOTAL Income Consumption Use Taxes FY18 and After]])</f>
        <v>31924.197499999998</v>
      </c>
      <c r="CM310" s="17">
        <v>19.638400000000001</v>
      </c>
      <c r="CN310" s="17">
        <v>122.92010000000001</v>
      </c>
      <c r="CO310" s="17">
        <v>305.79640000000001</v>
      </c>
      <c r="CP310" s="18">
        <f>SUM(Table2[[#This Row],[Assistance Provided Through FY17]:[Assistance Provided FY18 and After]])</f>
        <v>428.7165</v>
      </c>
      <c r="CQ310" s="17">
        <v>0</v>
      </c>
      <c r="CR310" s="17">
        <v>0</v>
      </c>
      <c r="CS310" s="17">
        <v>0</v>
      </c>
      <c r="CT310" s="18">
        <f>SUM(Table2[[#This Row],[Recapture Cancellation Reduction Amount Through FY17]:[Recapture Cancellation Reduction Amount FY18 and After]])</f>
        <v>0</v>
      </c>
      <c r="CU310" s="17">
        <v>0</v>
      </c>
      <c r="CV310" s="17">
        <v>0</v>
      </c>
      <c r="CW310" s="17">
        <v>0</v>
      </c>
      <c r="CX310" s="18">
        <f>SUM(Table2[[#This Row],[Penalty Paid Through FY17]:[Penalty Paid FY18 and After]])</f>
        <v>0</v>
      </c>
      <c r="CY310" s="17">
        <v>19.638400000000001</v>
      </c>
      <c r="CZ310" s="17">
        <v>122.92010000000001</v>
      </c>
      <c r="DA310" s="17">
        <v>305.79640000000001</v>
      </c>
      <c r="DB310" s="18">
        <f>SUM(Table2[[#This Row],[TOTAL Assistance Net of Recapture Penalties Through FY17]:[TOTAL Assistance Net of Recapture Penalties FY18 and After]])</f>
        <v>428.7165</v>
      </c>
      <c r="DC310" s="17">
        <v>1374.2879</v>
      </c>
      <c r="DD310" s="17">
        <v>3536.6985</v>
      </c>
      <c r="DE310" s="17">
        <v>21399.582200000001</v>
      </c>
      <c r="DF310" s="18">
        <f>SUM(Table2[[#This Row],[Company Direct Tax Revenue Before Assistance Through FY17]:[Company Direct Tax Revenue Before Assistance FY18 and After]])</f>
        <v>24936.280699999999</v>
      </c>
      <c r="DG310" s="17">
        <v>824.08280000000002</v>
      </c>
      <c r="DH310" s="17">
        <v>2014.1704</v>
      </c>
      <c r="DI310" s="17">
        <v>12832.118399999999</v>
      </c>
      <c r="DJ310" s="18">
        <f>SUM(Table2[[#This Row],[Indirect and Induced Tax Revenues Through FY17]:[Indirect and Induced Tax Revenues FY18 and After]])</f>
        <v>14846.288799999998</v>
      </c>
      <c r="DK310" s="17">
        <v>2198.3706999999999</v>
      </c>
      <c r="DL310" s="17">
        <v>5550.8689000000004</v>
      </c>
      <c r="DM310" s="17">
        <v>34231.700599999996</v>
      </c>
      <c r="DN310" s="17">
        <f>SUM(Table2[[#This Row],[TOTAL Tax Revenues Before Assistance Through FY17]:[TOTAL Tax Revenues Before Assistance FY18 and After]])</f>
        <v>39782.569499999998</v>
      </c>
      <c r="DO310" s="17">
        <v>2178.7323000000001</v>
      </c>
      <c r="DP310" s="17">
        <v>5427.9488000000001</v>
      </c>
      <c r="DQ310" s="17">
        <v>33925.904199999997</v>
      </c>
      <c r="DR310" s="20">
        <f>SUM(Table2[[#This Row],[TOTAL Tax Revenues Net of Assistance Recapture and Penalty Through FY17]:[TOTAL Tax Revenues Net of Assistance Recapture and Penalty FY18 and After]])</f>
        <v>39353.852999999996</v>
      </c>
      <c r="DS310" s="20">
        <v>0</v>
      </c>
      <c r="DT310" s="20">
        <v>0</v>
      </c>
      <c r="DU310" s="20">
        <v>272.07</v>
      </c>
      <c r="DV310" s="20">
        <v>0</v>
      </c>
      <c r="DW310" s="15">
        <v>103</v>
      </c>
      <c r="DX310" s="15">
        <v>0</v>
      </c>
      <c r="DY310" s="15">
        <v>0</v>
      </c>
      <c r="DZ310" s="15">
        <v>0</v>
      </c>
      <c r="EA310" s="15">
        <v>103</v>
      </c>
      <c r="EB310" s="15">
        <v>0</v>
      </c>
      <c r="EC310" s="15">
        <v>0</v>
      </c>
      <c r="ED310" s="15">
        <v>0</v>
      </c>
      <c r="EE310" s="15">
        <v>100</v>
      </c>
      <c r="EF310" s="15">
        <v>0</v>
      </c>
      <c r="EG310" s="15">
        <v>0</v>
      </c>
      <c r="EH310" s="15">
        <v>0</v>
      </c>
      <c r="EI310" s="15">
        <f>SUM(Table2[[#This Row],[Total Industrial Employees FY17]:[Total Other Employees FY17]])</f>
        <v>103</v>
      </c>
      <c r="EJ310" s="15">
        <f>SUM(Table2[[#This Row],[Number of Industrial Employees Earning More than Living Wage FY17]:[Number of Other Employees Earning More than Living Wage FY17]])</f>
        <v>103</v>
      </c>
      <c r="EK310" s="15">
        <v>100</v>
      </c>
    </row>
    <row r="311" spans="1:141" x14ac:dyDescent="0.2">
      <c r="A311" s="6">
        <v>94078</v>
      </c>
      <c r="B311" s="6" t="s">
        <v>512</v>
      </c>
      <c r="C311" s="7" t="s">
        <v>1644</v>
      </c>
      <c r="D311" s="7" t="s">
        <v>19</v>
      </c>
      <c r="E311" s="33">
        <v>1</v>
      </c>
      <c r="F311" s="8" t="s">
        <v>2405</v>
      </c>
      <c r="G311" s="41" t="s">
        <v>2209</v>
      </c>
      <c r="H311" s="35">
        <v>6216</v>
      </c>
      <c r="I311" s="35">
        <v>38109</v>
      </c>
      <c r="J311" s="39" t="s">
        <v>3253</v>
      </c>
      <c r="K311" s="11" t="s">
        <v>2804</v>
      </c>
      <c r="L311" s="13" t="s">
        <v>3096</v>
      </c>
      <c r="M311" s="13" t="s">
        <v>3097</v>
      </c>
      <c r="N311" s="23">
        <v>10700000</v>
      </c>
      <c r="O311" s="6" t="s">
        <v>2518</v>
      </c>
      <c r="P311" s="15">
        <v>76</v>
      </c>
      <c r="Q311" s="15">
        <v>0</v>
      </c>
      <c r="R311" s="15">
        <v>64</v>
      </c>
      <c r="S311" s="15">
        <v>0</v>
      </c>
      <c r="T311" s="15">
        <v>0</v>
      </c>
      <c r="U311" s="15">
        <v>140</v>
      </c>
      <c r="V311" s="15">
        <v>102</v>
      </c>
      <c r="W311" s="15">
        <v>0</v>
      </c>
      <c r="X311" s="15">
        <v>0</v>
      </c>
      <c r="Y311" s="15">
        <v>83</v>
      </c>
      <c r="Z311" s="15">
        <v>10</v>
      </c>
      <c r="AA311" s="15">
        <v>91</v>
      </c>
      <c r="AB311" s="15">
        <v>0</v>
      </c>
      <c r="AC311" s="15">
        <v>0</v>
      </c>
      <c r="AD311" s="15">
        <v>0</v>
      </c>
      <c r="AE311" s="15">
        <v>0</v>
      </c>
      <c r="AF311" s="15">
        <v>91</v>
      </c>
      <c r="AG311" s="15" t="s">
        <v>1860</v>
      </c>
      <c r="AH311" s="15" t="s">
        <v>1861</v>
      </c>
      <c r="AI311" s="17">
        <v>0</v>
      </c>
      <c r="AJ311" s="17">
        <v>0</v>
      </c>
      <c r="AK311" s="17">
        <v>0</v>
      </c>
      <c r="AL311" s="17">
        <f>SUM(Table2[[#This Row],[Company Direct Land Through FY17]:[Company Direct Land FY18 and After]])</f>
        <v>0</v>
      </c>
      <c r="AM311" s="17">
        <v>0</v>
      </c>
      <c r="AN311" s="17">
        <v>0</v>
      </c>
      <c r="AO311" s="17">
        <v>0</v>
      </c>
      <c r="AP311" s="18">
        <f>SUM(Table2[[#This Row],[Company Direct Building Through FY17]:[Company Direct Building FY18 and After]])</f>
        <v>0</v>
      </c>
      <c r="AQ311" s="17">
        <v>0</v>
      </c>
      <c r="AR311" s="17">
        <v>126.94499999999999</v>
      </c>
      <c r="AS311" s="17">
        <v>0</v>
      </c>
      <c r="AT311" s="18">
        <f>SUM(Table2[[#This Row],[Mortgage Recording Tax Through FY17]:[Mortgage Recording Tax FY18 and After]])</f>
        <v>126.94499999999999</v>
      </c>
      <c r="AU311" s="17">
        <v>0</v>
      </c>
      <c r="AV311" s="17">
        <v>0</v>
      </c>
      <c r="AW311" s="17">
        <v>0</v>
      </c>
      <c r="AX311" s="18">
        <f>SUM(Table2[[#This Row],[Pilot Savings Through FY17]:[Pilot Savings FY18 and After]])</f>
        <v>0</v>
      </c>
      <c r="AY311" s="17">
        <v>0</v>
      </c>
      <c r="AZ311" s="17">
        <v>126.94499999999999</v>
      </c>
      <c r="BA311" s="17">
        <v>0</v>
      </c>
      <c r="BB311" s="18">
        <f>SUM(Table2[[#This Row],[Mortgage Recording Tax Exemption Through FY17]:[Mortgage Recording Tax Exemption FY18 and After]])</f>
        <v>126.94499999999999</v>
      </c>
      <c r="BC311" s="17">
        <v>103.3421</v>
      </c>
      <c r="BD311" s="17">
        <v>212.708</v>
      </c>
      <c r="BE311" s="17">
        <v>1949.4879000000001</v>
      </c>
      <c r="BF311" s="18">
        <f>SUM(Table2[[#This Row],[Indirect and Induced Land Through FY17]:[Indirect and Induced Land FY18 and After]])</f>
        <v>2162.1959000000002</v>
      </c>
      <c r="BG311" s="17">
        <v>191.92099999999999</v>
      </c>
      <c r="BH311" s="17">
        <v>395.02910000000003</v>
      </c>
      <c r="BI311" s="17">
        <v>3620.4735000000001</v>
      </c>
      <c r="BJ311" s="18">
        <f>SUM(Table2[[#This Row],[Indirect and Induced Building Through FY17]:[Indirect and Induced Building FY18 and After]])</f>
        <v>4015.5026000000003</v>
      </c>
      <c r="BK311" s="17">
        <v>295.26310000000001</v>
      </c>
      <c r="BL311" s="17">
        <v>607.73710000000005</v>
      </c>
      <c r="BM311" s="17">
        <v>5569.9614000000001</v>
      </c>
      <c r="BN311" s="18">
        <f>SUM(Table2[[#This Row],[TOTAL Real Property Related Taxes Through FY17]:[TOTAL Real Property Related Taxes FY18 and After]])</f>
        <v>6177.6985000000004</v>
      </c>
      <c r="BO311" s="17">
        <v>211.8623</v>
      </c>
      <c r="BP311" s="17">
        <v>437.46620000000001</v>
      </c>
      <c r="BQ311" s="17">
        <v>3996.6514999999999</v>
      </c>
      <c r="BR311" s="18">
        <f>SUM(Table2[[#This Row],[Company Direct Through FY17]:[Company Direct FY18 and After]])</f>
        <v>4434.1176999999998</v>
      </c>
      <c r="BS311" s="17">
        <v>0</v>
      </c>
      <c r="BT311" s="17">
        <v>0</v>
      </c>
      <c r="BU311" s="17">
        <v>0</v>
      </c>
      <c r="BV311" s="18">
        <f>SUM(Table2[[#This Row],[Sales Tax Exemption Through FY17]:[Sales Tax Exemption FY18 and After]])</f>
        <v>0</v>
      </c>
      <c r="BW311" s="17">
        <v>0</v>
      </c>
      <c r="BX311" s="17">
        <v>0</v>
      </c>
      <c r="BY311" s="17">
        <v>0</v>
      </c>
      <c r="BZ311" s="17">
        <f>SUM(Table2[[#This Row],[Energy Tax Savings Through FY17]:[Energy Tax Savings FY18 and After]])</f>
        <v>0</v>
      </c>
      <c r="CA311" s="17">
        <v>0</v>
      </c>
      <c r="CB311" s="17">
        <v>0</v>
      </c>
      <c r="CC311" s="17">
        <v>0</v>
      </c>
      <c r="CD311" s="18">
        <f>SUM(Table2[[#This Row],[Tax Exempt Bond Savings Through FY17]:[Tax Exempt Bond Savings FY18 and After]])</f>
        <v>0</v>
      </c>
      <c r="CE311" s="17">
        <v>295.72820000000002</v>
      </c>
      <c r="CF311" s="17">
        <v>612.70069999999998</v>
      </c>
      <c r="CG311" s="17">
        <v>5578.7340999999997</v>
      </c>
      <c r="CH311" s="18">
        <f>SUM(Table2[[#This Row],[Indirect and Induced Through FY17]:[Indirect and Induced FY18 and After]])</f>
        <v>6191.4348</v>
      </c>
      <c r="CI311" s="17">
        <v>507.59050000000002</v>
      </c>
      <c r="CJ311" s="17">
        <v>1050.1668999999999</v>
      </c>
      <c r="CK311" s="17">
        <v>9575.3855999999996</v>
      </c>
      <c r="CL311" s="18">
        <f>SUM(Table2[[#This Row],[TOTAL Income Consumption Use Taxes Through FY17]:[TOTAL Income Consumption Use Taxes FY18 and After]])</f>
        <v>10625.5525</v>
      </c>
      <c r="CM311" s="17">
        <v>0</v>
      </c>
      <c r="CN311" s="17">
        <v>126.94499999999999</v>
      </c>
      <c r="CO311" s="17">
        <v>0</v>
      </c>
      <c r="CP311" s="18">
        <f>SUM(Table2[[#This Row],[Assistance Provided Through FY17]:[Assistance Provided FY18 and After]])</f>
        <v>126.94499999999999</v>
      </c>
      <c r="CQ311" s="17">
        <v>0</v>
      </c>
      <c r="CR311" s="17">
        <v>0</v>
      </c>
      <c r="CS311" s="17">
        <v>0</v>
      </c>
      <c r="CT311" s="18">
        <f>SUM(Table2[[#This Row],[Recapture Cancellation Reduction Amount Through FY17]:[Recapture Cancellation Reduction Amount FY18 and After]])</f>
        <v>0</v>
      </c>
      <c r="CU311" s="17">
        <v>0</v>
      </c>
      <c r="CV311" s="17">
        <v>0</v>
      </c>
      <c r="CW311" s="17">
        <v>0</v>
      </c>
      <c r="CX311" s="18">
        <f>SUM(Table2[[#This Row],[Penalty Paid Through FY17]:[Penalty Paid FY18 and After]])</f>
        <v>0</v>
      </c>
      <c r="CY311" s="17">
        <v>0</v>
      </c>
      <c r="CZ311" s="17">
        <v>126.94499999999999</v>
      </c>
      <c r="DA311" s="17">
        <v>0</v>
      </c>
      <c r="DB311" s="18">
        <f>SUM(Table2[[#This Row],[TOTAL Assistance Net of Recapture Penalties Through FY17]:[TOTAL Assistance Net of Recapture Penalties FY18 and After]])</f>
        <v>126.94499999999999</v>
      </c>
      <c r="DC311" s="17">
        <v>211.8623</v>
      </c>
      <c r="DD311" s="17">
        <v>564.41120000000001</v>
      </c>
      <c r="DE311" s="17">
        <v>3996.6514999999999</v>
      </c>
      <c r="DF311" s="18">
        <f>SUM(Table2[[#This Row],[Company Direct Tax Revenue Before Assistance Through FY17]:[Company Direct Tax Revenue Before Assistance FY18 and After]])</f>
        <v>4561.0627000000004</v>
      </c>
      <c r="DG311" s="17">
        <v>590.99130000000002</v>
      </c>
      <c r="DH311" s="17">
        <v>1220.4377999999999</v>
      </c>
      <c r="DI311" s="17">
        <v>11148.6955</v>
      </c>
      <c r="DJ311" s="18">
        <f>SUM(Table2[[#This Row],[Indirect and Induced Tax Revenues Through FY17]:[Indirect and Induced Tax Revenues FY18 and After]])</f>
        <v>12369.1333</v>
      </c>
      <c r="DK311" s="17">
        <v>802.85360000000003</v>
      </c>
      <c r="DL311" s="17">
        <v>1784.8489999999999</v>
      </c>
      <c r="DM311" s="17">
        <v>15145.347</v>
      </c>
      <c r="DN311" s="17">
        <f>SUM(Table2[[#This Row],[TOTAL Tax Revenues Before Assistance Through FY17]:[TOTAL Tax Revenues Before Assistance FY18 and After]])</f>
        <v>16930.196</v>
      </c>
      <c r="DO311" s="17">
        <v>802.85360000000003</v>
      </c>
      <c r="DP311" s="17">
        <v>1657.904</v>
      </c>
      <c r="DQ311" s="17">
        <v>15145.347</v>
      </c>
      <c r="DR311" s="20">
        <f>SUM(Table2[[#This Row],[TOTAL Tax Revenues Net of Assistance Recapture and Penalty Through FY17]:[TOTAL Tax Revenues Net of Assistance Recapture and Penalty FY18 and After]])</f>
        <v>16803.251</v>
      </c>
      <c r="DS311" s="20">
        <v>0</v>
      </c>
      <c r="DT311" s="20">
        <v>0</v>
      </c>
      <c r="DU311" s="20">
        <v>0</v>
      </c>
      <c r="DV311" s="20">
        <v>0</v>
      </c>
      <c r="DW311" s="15">
        <v>0</v>
      </c>
      <c r="DX311" s="15">
        <v>0</v>
      </c>
      <c r="DY311" s="15">
        <v>0</v>
      </c>
      <c r="DZ311" s="15">
        <v>0</v>
      </c>
      <c r="EA311" s="15">
        <v>0</v>
      </c>
      <c r="EB311" s="15">
        <v>0</v>
      </c>
      <c r="EC311" s="15">
        <v>0</v>
      </c>
      <c r="ED311" s="15">
        <v>0</v>
      </c>
      <c r="EE311" s="15">
        <v>0</v>
      </c>
      <c r="EF311" s="15">
        <v>0</v>
      </c>
      <c r="EG311" s="15">
        <v>0</v>
      </c>
      <c r="EH311" s="15">
        <v>0</v>
      </c>
      <c r="EI311" s="15">
        <v>0</v>
      </c>
      <c r="EJ311" s="15">
        <v>0</v>
      </c>
      <c r="EK311" s="15">
        <v>0</v>
      </c>
    </row>
    <row r="312" spans="1:141" x14ac:dyDescent="0.2">
      <c r="A312" s="6">
        <v>93958</v>
      </c>
      <c r="B312" s="6" t="s">
        <v>219</v>
      </c>
      <c r="C312" s="7" t="s">
        <v>707</v>
      </c>
      <c r="D312" s="7" t="s">
        <v>19</v>
      </c>
      <c r="E312" s="33">
        <v>5</v>
      </c>
      <c r="F312" s="8" t="s">
        <v>2333</v>
      </c>
      <c r="G312" s="41" t="s">
        <v>1894</v>
      </c>
      <c r="H312" s="35">
        <v>28150</v>
      </c>
      <c r="I312" s="35">
        <v>148565</v>
      </c>
      <c r="J312" s="39" t="s">
        <v>3204</v>
      </c>
      <c r="K312" s="11" t="s">
        <v>2804</v>
      </c>
      <c r="L312" s="13" t="s">
        <v>2982</v>
      </c>
      <c r="M312" s="13" t="s">
        <v>2983</v>
      </c>
      <c r="N312" s="23">
        <v>81650000</v>
      </c>
      <c r="O312" s="6" t="s">
        <v>2518</v>
      </c>
      <c r="P312" s="15">
        <v>20</v>
      </c>
      <c r="Q312" s="15">
        <v>43</v>
      </c>
      <c r="R312" s="15">
        <v>266</v>
      </c>
      <c r="S312" s="15">
        <v>0</v>
      </c>
      <c r="T312" s="15">
        <v>0</v>
      </c>
      <c r="U312" s="15">
        <v>329</v>
      </c>
      <c r="V312" s="15">
        <v>297</v>
      </c>
      <c r="W312" s="15">
        <v>0</v>
      </c>
      <c r="X312" s="15">
        <v>0</v>
      </c>
      <c r="Y312" s="15">
        <v>248</v>
      </c>
      <c r="Z312" s="15">
        <v>0</v>
      </c>
      <c r="AA312" s="15">
        <v>84</v>
      </c>
      <c r="AB312" s="15">
        <v>13</v>
      </c>
      <c r="AC312" s="15">
        <v>10</v>
      </c>
      <c r="AD312" s="15">
        <v>8</v>
      </c>
      <c r="AE312" s="15">
        <v>11</v>
      </c>
      <c r="AF312" s="15">
        <v>84</v>
      </c>
      <c r="AG312" s="15" t="s">
        <v>1860</v>
      </c>
      <c r="AH312" s="15" t="s">
        <v>1861</v>
      </c>
      <c r="AI312" s="17">
        <v>0</v>
      </c>
      <c r="AJ312" s="17">
        <v>0</v>
      </c>
      <c r="AK312" s="17">
        <v>0</v>
      </c>
      <c r="AL312" s="17">
        <f>SUM(Table2[[#This Row],[Company Direct Land Through FY17]:[Company Direct Land FY18 and After]])</f>
        <v>0</v>
      </c>
      <c r="AM312" s="17">
        <v>0</v>
      </c>
      <c r="AN312" s="17">
        <v>0</v>
      </c>
      <c r="AO312" s="17">
        <v>0</v>
      </c>
      <c r="AP312" s="18">
        <f>SUM(Table2[[#This Row],[Company Direct Building Through FY17]:[Company Direct Building FY18 and After]])</f>
        <v>0</v>
      </c>
      <c r="AQ312" s="17">
        <v>0</v>
      </c>
      <c r="AR312" s="17">
        <v>1446.9328</v>
      </c>
      <c r="AS312" s="17">
        <v>0</v>
      </c>
      <c r="AT312" s="18">
        <f>SUM(Table2[[#This Row],[Mortgage Recording Tax Through FY17]:[Mortgage Recording Tax FY18 and After]])</f>
        <v>1446.9328</v>
      </c>
      <c r="AU312" s="17">
        <v>0</v>
      </c>
      <c r="AV312" s="17">
        <v>0</v>
      </c>
      <c r="AW312" s="17">
        <v>0</v>
      </c>
      <c r="AX312" s="18">
        <f>SUM(Table2[[#This Row],[Pilot Savings Through FY17]:[Pilot Savings FY18 and After]])</f>
        <v>0</v>
      </c>
      <c r="AY312" s="17">
        <v>0</v>
      </c>
      <c r="AZ312" s="17">
        <v>1446.9328</v>
      </c>
      <c r="BA312" s="17">
        <v>0</v>
      </c>
      <c r="BB312" s="18">
        <f>SUM(Table2[[#This Row],[Mortgage Recording Tax Exemption Through FY17]:[Mortgage Recording Tax Exemption FY18 and After]])</f>
        <v>1446.9328</v>
      </c>
      <c r="BC312" s="17">
        <v>197.7646</v>
      </c>
      <c r="BD312" s="17">
        <v>656.31690000000003</v>
      </c>
      <c r="BE312" s="17">
        <v>3148.5216999999998</v>
      </c>
      <c r="BF312" s="18">
        <f>SUM(Table2[[#This Row],[Indirect and Induced Land Through FY17]:[Indirect and Induced Land FY18 and After]])</f>
        <v>3804.8386</v>
      </c>
      <c r="BG312" s="17">
        <v>367.27710000000002</v>
      </c>
      <c r="BH312" s="17">
        <v>1218.8742999999999</v>
      </c>
      <c r="BI312" s="17">
        <v>5847.2530999999999</v>
      </c>
      <c r="BJ312" s="18">
        <f>SUM(Table2[[#This Row],[Indirect and Induced Building Through FY17]:[Indirect and Induced Building FY18 and After]])</f>
        <v>7066.1273999999994</v>
      </c>
      <c r="BK312" s="17">
        <v>565.04169999999999</v>
      </c>
      <c r="BL312" s="17">
        <v>1875.1912</v>
      </c>
      <c r="BM312" s="17">
        <v>8995.7747999999992</v>
      </c>
      <c r="BN312" s="18">
        <f>SUM(Table2[[#This Row],[TOTAL Real Property Related Taxes Through FY17]:[TOTAL Real Property Related Taxes FY18 and After]])</f>
        <v>10870.965999999999</v>
      </c>
      <c r="BO312" s="17">
        <v>491.36579999999998</v>
      </c>
      <c r="BP312" s="17">
        <v>1616.0047</v>
      </c>
      <c r="BQ312" s="17">
        <v>7822.8121000000001</v>
      </c>
      <c r="BR312" s="18">
        <f>SUM(Table2[[#This Row],[Company Direct Through FY17]:[Company Direct FY18 and After]])</f>
        <v>9438.8168000000005</v>
      </c>
      <c r="BS312" s="17">
        <v>0</v>
      </c>
      <c r="BT312" s="17">
        <v>0</v>
      </c>
      <c r="BU312" s="17">
        <v>0</v>
      </c>
      <c r="BV312" s="18">
        <f>SUM(Table2[[#This Row],[Sales Tax Exemption Through FY17]:[Sales Tax Exemption FY18 and After]])</f>
        <v>0</v>
      </c>
      <c r="BW312" s="17">
        <v>0</v>
      </c>
      <c r="BX312" s="17">
        <v>0</v>
      </c>
      <c r="BY312" s="17">
        <v>0</v>
      </c>
      <c r="BZ312" s="17">
        <f>SUM(Table2[[#This Row],[Energy Tax Savings Through FY17]:[Energy Tax Savings FY18 and After]])</f>
        <v>0</v>
      </c>
      <c r="CA312" s="17">
        <v>42.83</v>
      </c>
      <c r="CB312" s="17">
        <v>140.1189</v>
      </c>
      <c r="CC312" s="17">
        <v>460.14920000000001</v>
      </c>
      <c r="CD312" s="18">
        <f>SUM(Table2[[#This Row],[Tax Exempt Bond Savings Through FY17]:[Tax Exempt Bond Savings FY18 and After]])</f>
        <v>600.2681</v>
      </c>
      <c r="CE312" s="17">
        <v>565.93169999999998</v>
      </c>
      <c r="CF312" s="17">
        <v>1892.3813</v>
      </c>
      <c r="CG312" s="17">
        <v>9009.9428000000007</v>
      </c>
      <c r="CH312" s="18">
        <f>SUM(Table2[[#This Row],[Indirect and Induced Through FY17]:[Indirect and Induced FY18 and After]])</f>
        <v>10902.324100000002</v>
      </c>
      <c r="CI312" s="17">
        <v>1014.4675</v>
      </c>
      <c r="CJ312" s="17">
        <v>3368.2671</v>
      </c>
      <c r="CK312" s="17">
        <v>16372.6057</v>
      </c>
      <c r="CL312" s="18">
        <f>SUM(Table2[[#This Row],[TOTAL Income Consumption Use Taxes Through FY17]:[TOTAL Income Consumption Use Taxes FY18 and After]])</f>
        <v>19740.872800000001</v>
      </c>
      <c r="CM312" s="17">
        <v>42.83</v>
      </c>
      <c r="CN312" s="17">
        <v>1587.0517</v>
      </c>
      <c r="CO312" s="17">
        <v>460.14920000000001</v>
      </c>
      <c r="CP312" s="18">
        <f>SUM(Table2[[#This Row],[Assistance Provided Through FY17]:[Assistance Provided FY18 and After]])</f>
        <v>2047.2009</v>
      </c>
      <c r="CQ312" s="17">
        <v>0</v>
      </c>
      <c r="CR312" s="17">
        <v>0</v>
      </c>
      <c r="CS312" s="17">
        <v>0</v>
      </c>
      <c r="CT312" s="18">
        <f>SUM(Table2[[#This Row],[Recapture Cancellation Reduction Amount Through FY17]:[Recapture Cancellation Reduction Amount FY18 and After]])</f>
        <v>0</v>
      </c>
      <c r="CU312" s="17">
        <v>0</v>
      </c>
      <c r="CV312" s="17">
        <v>0</v>
      </c>
      <c r="CW312" s="17">
        <v>0</v>
      </c>
      <c r="CX312" s="18">
        <f>SUM(Table2[[#This Row],[Penalty Paid Through FY17]:[Penalty Paid FY18 and After]])</f>
        <v>0</v>
      </c>
      <c r="CY312" s="17">
        <v>42.83</v>
      </c>
      <c r="CZ312" s="17">
        <v>1587.0517</v>
      </c>
      <c r="DA312" s="17">
        <v>460.14920000000001</v>
      </c>
      <c r="DB312" s="18">
        <f>SUM(Table2[[#This Row],[TOTAL Assistance Net of Recapture Penalties Through FY17]:[TOTAL Assistance Net of Recapture Penalties FY18 and After]])</f>
        <v>2047.2009</v>
      </c>
      <c r="DC312" s="17">
        <v>491.36579999999998</v>
      </c>
      <c r="DD312" s="17">
        <v>3062.9375</v>
      </c>
      <c r="DE312" s="17">
        <v>7822.8121000000001</v>
      </c>
      <c r="DF312" s="18">
        <f>SUM(Table2[[#This Row],[Company Direct Tax Revenue Before Assistance Through FY17]:[Company Direct Tax Revenue Before Assistance FY18 and After]])</f>
        <v>10885.749599999999</v>
      </c>
      <c r="DG312" s="17">
        <v>1130.9734000000001</v>
      </c>
      <c r="DH312" s="17">
        <v>3767.5725000000002</v>
      </c>
      <c r="DI312" s="17">
        <v>18005.7176</v>
      </c>
      <c r="DJ312" s="18">
        <f>SUM(Table2[[#This Row],[Indirect and Induced Tax Revenues Through FY17]:[Indirect and Induced Tax Revenues FY18 and After]])</f>
        <v>21773.290099999998</v>
      </c>
      <c r="DK312" s="17">
        <v>1622.3391999999999</v>
      </c>
      <c r="DL312" s="17">
        <v>6830.51</v>
      </c>
      <c r="DM312" s="17">
        <v>25828.529699999999</v>
      </c>
      <c r="DN312" s="17">
        <f>SUM(Table2[[#This Row],[TOTAL Tax Revenues Before Assistance Through FY17]:[TOTAL Tax Revenues Before Assistance FY18 and After]])</f>
        <v>32659.039700000001</v>
      </c>
      <c r="DO312" s="17">
        <v>1579.5092</v>
      </c>
      <c r="DP312" s="17">
        <v>5243.4583000000002</v>
      </c>
      <c r="DQ312" s="17">
        <v>25368.380499999999</v>
      </c>
      <c r="DR312" s="20">
        <f>SUM(Table2[[#This Row],[TOTAL Tax Revenues Net of Assistance Recapture and Penalty Through FY17]:[TOTAL Tax Revenues Net of Assistance Recapture and Penalty FY18 and After]])</f>
        <v>30611.838799999998</v>
      </c>
      <c r="DS312" s="20">
        <v>0</v>
      </c>
      <c r="DT312" s="20">
        <v>0</v>
      </c>
      <c r="DU312" s="20">
        <v>0</v>
      </c>
      <c r="DV312" s="20">
        <v>0</v>
      </c>
      <c r="DW312" s="15">
        <v>0</v>
      </c>
      <c r="DX312" s="15">
        <v>0</v>
      </c>
      <c r="DY312" s="15">
        <v>0</v>
      </c>
      <c r="DZ312" s="15">
        <v>0</v>
      </c>
      <c r="EA312" s="15">
        <v>0</v>
      </c>
      <c r="EB312" s="15">
        <v>0</v>
      </c>
      <c r="EC312" s="15">
        <v>0</v>
      </c>
      <c r="ED312" s="15">
        <v>0</v>
      </c>
      <c r="EE312" s="15">
        <v>0</v>
      </c>
      <c r="EF312" s="15">
        <v>0</v>
      </c>
      <c r="EG312" s="15">
        <v>0</v>
      </c>
      <c r="EH312" s="15">
        <v>0</v>
      </c>
      <c r="EI312" s="15">
        <f>SUM(Table2[[#This Row],[Total Industrial Employees FY17]:[Total Other Employees FY17]])</f>
        <v>0</v>
      </c>
      <c r="EJ312" s="15">
        <f>SUM(Table2[[#This Row],[Number of Industrial Employees Earning More than Living Wage FY17]:[Number of Other Employees Earning More than Living Wage FY17]])</f>
        <v>0</v>
      </c>
      <c r="EK312" s="15">
        <v>0</v>
      </c>
    </row>
    <row r="313" spans="1:141" x14ac:dyDescent="0.2">
      <c r="A313" s="6">
        <v>92845</v>
      </c>
      <c r="B313" s="6" t="s">
        <v>131</v>
      </c>
      <c r="C313" s="7" t="s">
        <v>132</v>
      </c>
      <c r="D313" s="7" t="s">
        <v>12</v>
      </c>
      <c r="E313" s="33">
        <v>34</v>
      </c>
      <c r="F313" s="8" t="s">
        <v>2072</v>
      </c>
      <c r="G313" s="41" t="s">
        <v>2073</v>
      </c>
      <c r="H313" s="35">
        <v>43370</v>
      </c>
      <c r="I313" s="35">
        <v>40000</v>
      </c>
      <c r="J313" s="39" t="s">
        <v>3270</v>
      </c>
      <c r="K313" s="11" t="s">
        <v>2453</v>
      </c>
      <c r="L313" s="13" t="s">
        <v>2657</v>
      </c>
      <c r="M313" s="13" t="s">
        <v>2564</v>
      </c>
      <c r="N313" s="23">
        <v>6065000</v>
      </c>
      <c r="O313" s="6" t="s">
        <v>2458</v>
      </c>
      <c r="P313" s="15">
        <v>0</v>
      </c>
      <c r="Q313" s="15">
        <v>0</v>
      </c>
      <c r="R313" s="15">
        <v>38</v>
      </c>
      <c r="S313" s="15">
        <v>0</v>
      </c>
      <c r="T313" s="15">
        <v>0</v>
      </c>
      <c r="U313" s="15">
        <v>38</v>
      </c>
      <c r="V313" s="15">
        <v>38</v>
      </c>
      <c r="W313" s="15">
        <v>0</v>
      </c>
      <c r="X313" s="15">
        <v>0</v>
      </c>
      <c r="Y313" s="15">
        <v>0</v>
      </c>
      <c r="Z313" s="15">
        <v>8</v>
      </c>
      <c r="AA313" s="15">
        <v>63</v>
      </c>
      <c r="AB313" s="15">
        <v>0</v>
      </c>
      <c r="AC313" s="15">
        <v>0</v>
      </c>
      <c r="AD313" s="15">
        <v>0</v>
      </c>
      <c r="AE313" s="15">
        <v>0</v>
      </c>
      <c r="AF313" s="15">
        <v>63</v>
      </c>
      <c r="AG313" s="15" t="s">
        <v>1860</v>
      </c>
      <c r="AH313" s="15" t="s">
        <v>1861</v>
      </c>
      <c r="AI313" s="17">
        <v>26.6813</v>
      </c>
      <c r="AJ313" s="17">
        <v>371.69040000000001</v>
      </c>
      <c r="AK313" s="17">
        <v>70.400000000000006</v>
      </c>
      <c r="AL313" s="17">
        <f>SUM(Table2[[#This Row],[Company Direct Land Through FY17]:[Company Direct Land FY18 and After]])</f>
        <v>442.09040000000005</v>
      </c>
      <c r="AM313" s="17">
        <v>165.01079999999999</v>
      </c>
      <c r="AN313" s="17">
        <v>652.74630000000002</v>
      </c>
      <c r="AO313" s="17">
        <v>435.38909999999998</v>
      </c>
      <c r="AP313" s="18">
        <f>SUM(Table2[[#This Row],[Company Direct Building Through FY17]:[Company Direct Building FY18 and After]])</f>
        <v>1088.1354000000001</v>
      </c>
      <c r="AQ313" s="17">
        <v>0</v>
      </c>
      <c r="AR313" s="17">
        <v>45.4773</v>
      </c>
      <c r="AS313" s="17">
        <v>0</v>
      </c>
      <c r="AT313" s="18">
        <f>SUM(Table2[[#This Row],[Mortgage Recording Tax Through FY17]:[Mortgage Recording Tax FY18 and After]])</f>
        <v>45.4773</v>
      </c>
      <c r="AU313" s="17">
        <v>163.65029999999999</v>
      </c>
      <c r="AV313" s="17">
        <v>616.36739999999998</v>
      </c>
      <c r="AW313" s="17">
        <v>431.7998</v>
      </c>
      <c r="AX313" s="18">
        <f>SUM(Table2[[#This Row],[Pilot Savings Through FY17]:[Pilot Savings FY18 and After]])</f>
        <v>1048.1671999999999</v>
      </c>
      <c r="AY313" s="17">
        <v>0</v>
      </c>
      <c r="AZ313" s="17">
        <v>45.4773</v>
      </c>
      <c r="BA313" s="17">
        <v>0</v>
      </c>
      <c r="BB313" s="18">
        <f>SUM(Table2[[#This Row],[Mortgage Recording Tax Exemption Through FY17]:[Mortgage Recording Tax Exemption FY18 and After]])</f>
        <v>45.4773</v>
      </c>
      <c r="BC313" s="17">
        <v>50.562199999999997</v>
      </c>
      <c r="BD313" s="17">
        <v>443.27859999999998</v>
      </c>
      <c r="BE313" s="17">
        <v>133.41069999999999</v>
      </c>
      <c r="BF313" s="18">
        <f>SUM(Table2[[#This Row],[Indirect and Induced Land Through FY17]:[Indirect and Induced Land FY18 and After]])</f>
        <v>576.6893</v>
      </c>
      <c r="BG313" s="17">
        <v>93.901200000000003</v>
      </c>
      <c r="BH313" s="17">
        <v>823.23140000000001</v>
      </c>
      <c r="BI313" s="17">
        <v>247.7629</v>
      </c>
      <c r="BJ313" s="18">
        <f>SUM(Table2[[#This Row],[Indirect and Induced Building Through FY17]:[Indirect and Induced Building FY18 and After]])</f>
        <v>1070.9943000000001</v>
      </c>
      <c r="BK313" s="17">
        <v>172.5052</v>
      </c>
      <c r="BL313" s="17">
        <v>1674.5793000000001</v>
      </c>
      <c r="BM313" s="17">
        <v>455.16289999999998</v>
      </c>
      <c r="BN313" s="18">
        <f>SUM(Table2[[#This Row],[TOTAL Real Property Related Taxes Through FY17]:[TOTAL Real Property Related Taxes FY18 and After]])</f>
        <v>2129.7422000000001</v>
      </c>
      <c r="BO313" s="17">
        <v>492.48149999999998</v>
      </c>
      <c r="BP313" s="17">
        <v>4394.7963</v>
      </c>
      <c r="BQ313" s="17">
        <v>1299.4373000000001</v>
      </c>
      <c r="BR313" s="18">
        <f>SUM(Table2[[#This Row],[Company Direct Through FY17]:[Company Direct FY18 and After]])</f>
        <v>5694.2335999999996</v>
      </c>
      <c r="BS313" s="17">
        <v>0</v>
      </c>
      <c r="BT313" s="17">
        <v>11.702199999999999</v>
      </c>
      <c r="BU313" s="17">
        <v>0</v>
      </c>
      <c r="BV313" s="18">
        <f>SUM(Table2[[#This Row],[Sales Tax Exemption Through FY17]:[Sales Tax Exemption FY18 and After]])</f>
        <v>11.702199999999999</v>
      </c>
      <c r="BW313" s="17">
        <v>0</v>
      </c>
      <c r="BX313" s="17">
        <v>0</v>
      </c>
      <c r="BY313" s="17">
        <v>0</v>
      </c>
      <c r="BZ313" s="17">
        <f>SUM(Table2[[#This Row],[Energy Tax Savings Through FY17]:[Energy Tax Savings FY18 and After]])</f>
        <v>0</v>
      </c>
      <c r="CA313" s="17">
        <v>0</v>
      </c>
      <c r="CB313" s="17">
        <v>0</v>
      </c>
      <c r="CC313" s="17">
        <v>0</v>
      </c>
      <c r="CD313" s="18">
        <f>SUM(Table2[[#This Row],[Tax Exempt Bond Savings Through FY17]:[Tax Exempt Bond Savings FY18 and After]])</f>
        <v>0</v>
      </c>
      <c r="CE313" s="17">
        <v>158.9838</v>
      </c>
      <c r="CF313" s="17">
        <v>1650.4544000000001</v>
      </c>
      <c r="CG313" s="17">
        <v>419.48689999999999</v>
      </c>
      <c r="CH313" s="18">
        <f>SUM(Table2[[#This Row],[Indirect and Induced Through FY17]:[Indirect and Induced FY18 and After]])</f>
        <v>2069.9413</v>
      </c>
      <c r="CI313" s="17">
        <v>651.46529999999996</v>
      </c>
      <c r="CJ313" s="17">
        <v>6033.5484999999999</v>
      </c>
      <c r="CK313" s="17">
        <v>1718.9241999999999</v>
      </c>
      <c r="CL313" s="18">
        <f>SUM(Table2[[#This Row],[TOTAL Income Consumption Use Taxes Through FY17]:[TOTAL Income Consumption Use Taxes FY18 and After]])</f>
        <v>7752.4727000000003</v>
      </c>
      <c r="CM313" s="17">
        <v>163.65029999999999</v>
      </c>
      <c r="CN313" s="17">
        <v>673.54690000000005</v>
      </c>
      <c r="CO313" s="17">
        <v>431.7998</v>
      </c>
      <c r="CP313" s="18">
        <f>SUM(Table2[[#This Row],[Assistance Provided Through FY17]:[Assistance Provided FY18 and After]])</f>
        <v>1105.3467000000001</v>
      </c>
      <c r="CQ313" s="17">
        <v>0</v>
      </c>
      <c r="CR313" s="17">
        <v>0</v>
      </c>
      <c r="CS313" s="17">
        <v>0</v>
      </c>
      <c r="CT313" s="18">
        <f>SUM(Table2[[#This Row],[Recapture Cancellation Reduction Amount Through FY17]:[Recapture Cancellation Reduction Amount FY18 and After]])</f>
        <v>0</v>
      </c>
      <c r="CU313" s="17">
        <v>0</v>
      </c>
      <c r="CV313" s="17">
        <v>0</v>
      </c>
      <c r="CW313" s="17">
        <v>0</v>
      </c>
      <c r="CX313" s="18">
        <f>SUM(Table2[[#This Row],[Penalty Paid Through FY17]:[Penalty Paid FY18 and After]])</f>
        <v>0</v>
      </c>
      <c r="CY313" s="17">
        <v>163.65029999999999</v>
      </c>
      <c r="CZ313" s="17">
        <v>673.54690000000005</v>
      </c>
      <c r="DA313" s="17">
        <v>431.7998</v>
      </c>
      <c r="DB313" s="18">
        <f>SUM(Table2[[#This Row],[TOTAL Assistance Net of Recapture Penalties Through FY17]:[TOTAL Assistance Net of Recapture Penalties FY18 and After]])</f>
        <v>1105.3467000000001</v>
      </c>
      <c r="DC313" s="17">
        <v>684.17359999999996</v>
      </c>
      <c r="DD313" s="17">
        <v>5464.7102999999997</v>
      </c>
      <c r="DE313" s="17">
        <v>1805.2264</v>
      </c>
      <c r="DF313" s="18">
        <f>SUM(Table2[[#This Row],[Company Direct Tax Revenue Before Assistance Through FY17]:[Company Direct Tax Revenue Before Assistance FY18 and After]])</f>
        <v>7269.9367000000002</v>
      </c>
      <c r="DG313" s="17">
        <v>303.44720000000001</v>
      </c>
      <c r="DH313" s="17">
        <v>2916.9643999999998</v>
      </c>
      <c r="DI313" s="17">
        <v>800.66049999999996</v>
      </c>
      <c r="DJ313" s="18">
        <f>SUM(Table2[[#This Row],[Indirect and Induced Tax Revenues Through FY17]:[Indirect and Induced Tax Revenues FY18 and After]])</f>
        <v>3717.6248999999998</v>
      </c>
      <c r="DK313" s="17">
        <v>987.62080000000003</v>
      </c>
      <c r="DL313" s="17">
        <v>8381.6746999999996</v>
      </c>
      <c r="DM313" s="17">
        <v>2605.8869</v>
      </c>
      <c r="DN313" s="17">
        <f>SUM(Table2[[#This Row],[TOTAL Tax Revenues Before Assistance Through FY17]:[TOTAL Tax Revenues Before Assistance FY18 and After]])</f>
        <v>10987.561599999999</v>
      </c>
      <c r="DO313" s="17">
        <v>823.97050000000002</v>
      </c>
      <c r="DP313" s="17">
        <v>7708.1278000000002</v>
      </c>
      <c r="DQ313" s="17">
        <v>2174.0871000000002</v>
      </c>
      <c r="DR313" s="20">
        <f>SUM(Table2[[#This Row],[TOTAL Tax Revenues Net of Assistance Recapture and Penalty Through FY17]:[TOTAL Tax Revenues Net of Assistance Recapture and Penalty FY18 and After]])</f>
        <v>9882.2149000000009</v>
      </c>
      <c r="DS313" s="20">
        <v>0</v>
      </c>
      <c r="DT313" s="20">
        <v>0</v>
      </c>
      <c r="DU313" s="20">
        <v>0</v>
      </c>
      <c r="DV313" s="20">
        <v>0</v>
      </c>
      <c r="DW313" s="15">
        <v>38</v>
      </c>
      <c r="DX313" s="15">
        <v>0</v>
      </c>
      <c r="DY313" s="15">
        <v>0</v>
      </c>
      <c r="DZ313" s="15">
        <v>0</v>
      </c>
      <c r="EA313" s="15">
        <v>38</v>
      </c>
      <c r="EB313" s="15">
        <v>0</v>
      </c>
      <c r="EC313" s="15">
        <v>0</v>
      </c>
      <c r="ED313" s="15">
        <v>0</v>
      </c>
      <c r="EE313" s="15">
        <v>100</v>
      </c>
      <c r="EF313" s="15">
        <v>0</v>
      </c>
      <c r="EG313" s="15">
        <v>0</v>
      </c>
      <c r="EH313" s="15">
        <v>0</v>
      </c>
      <c r="EI313" s="15">
        <f>SUM(Table2[[#This Row],[Total Industrial Employees FY17]:[Total Other Employees FY17]])</f>
        <v>38</v>
      </c>
      <c r="EJ313" s="15">
        <f>SUM(Table2[[#This Row],[Number of Industrial Employees Earning More than Living Wage FY17]:[Number of Other Employees Earning More than Living Wage FY17]])</f>
        <v>38</v>
      </c>
      <c r="EK313" s="15">
        <v>100</v>
      </c>
    </row>
    <row r="314" spans="1:141" x14ac:dyDescent="0.2">
      <c r="A314" s="6">
        <v>93912</v>
      </c>
      <c r="B314" s="6" t="s">
        <v>1692</v>
      </c>
      <c r="C314" s="7" t="s">
        <v>1741</v>
      </c>
      <c r="D314" s="7" t="s">
        <v>9</v>
      </c>
      <c r="E314" s="33">
        <v>38</v>
      </c>
      <c r="F314" s="8" t="s">
        <v>2295</v>
      </c>
      <c r="G314" s="41" t="s">
        <v>1863</v>
      </c>
      <c r="H314" s="35">
        <v>724500</v>
      </c>
      <c r="I314" s="35">
        <v>679585</v>
      </c>
      <c r="J314" s="39" t="s">
        <v>3383</v>
      </c>
      <c r="K314" s="11" t="s">
        <v>2704</v>
      </c>
      <c r="L314" s="13" t="s">
        <v>2931</v>
      </c>
      <c r="M314" s="13" t="s">
        <v>2932</v>
      </c>
      <c r="N314" s="23">
        <v>0</v>
      </c>
      <c r="O314" s="6" t="s">
        <v>2707</v>
      </c>
      <c r="P314" s="15">
        <v>0</v>
      </c>
      <c r="Q314" s="15">
        <v>0</v>
      </c>
      <c r="R314" s="15">
        <v>0</v>
      </c>
      <c r="S314" s="15">
        <v>0</v>
      </c>
      <c r="T314" s="15">
        <v>0</v>
      </c>
      <c r="U314" s="15">
        <v>0</v>
      </c>
      <c r="V314" s="15">
        <v>6</v>
      </c>
      <c r="W314" s="15">
        <v>0</v>
      </c>
      <c r="X314" s="15">
        <v>0</v>
      </c>
      <c r="Y314" s="15">
        <v>10</v>
      </c>
      <c r="Z314" s="15">
        <v>1</v>
      </c>
      <c r="AA314" s="15">
        <v>0</v>
      </c>
      <c r="AB314" s="15">
        <v>0</v>
      </c>
      <c r="AC314" s="15">
        <v>0</v>
      </c>
      <c r="AD314" s="15">
        <v>0</v>
      </c>
      <c r="AE314" s="15">
        <v>0</v>
      </c>
      <c r="AF314" s="15">
        <v>0</v>
      </c>
      <c r="AG314" s="15"/>
      <c r="AH314" s="15"/>
      <c r="AI314" s="17">
        <v>66.821799999999996</v>
      </c>
      <c r="AJ314" s="17">
        <v>3202.0284000000001</v>
      </c>
      <c r="AK314" s="17">
        <v>0</v>
      </c>
      <c r="AL314" s="17">
        <f>SUM(Table2[[#This Row],[Company Direct Land Through FY17]:[Company Direct Land FY18 and After]])</f>
        <v>3202.0284000000001</v>
      </c>
      <c r="AM314" s="17">
        <v>67.3322</v>
      </c>
      <c r="AN314" s="17">
        <v>3970.3217</v>
      </c>
      <c r="AO314" s="17">
        <v>0</v>
      </c>
      <c r="AP314" s="18">
        <f>SUM(Table2[[#This Row],[Company Direct Building Through FY17]:[Company Direct Building FY18 and After]])</f>
        <v>3970.3217</v>
      </c>
      <c r="AQ314" s="17">
        <v>0</v>
      </c>
      <c r="AR314" s="17">
        <v>0</v>
      </c>
      <c r="AS314" s="17">
        <v>0</v>
      </c>
      <c r="AT314" s="18">
        <f>SUM(Table2[[#This Row],[Mortgage Recording Tax Through FY17]:[Mortgage Recording Tax FY18 and After]])</f>
        <v>0</v>
      </c>
      <c r="AU314" s="17">
        <v>0</v>
      </c>
      <c r="AV314" s="17">
        <v>0</v>
      </c>
      <c r="AW314" s="17">
        <v>0</v>
      </c>
      <c r="AX314" s="18">
        <f>SUM(Table2[[#This Row],[Pilot Savings Through FY17]:[Pilot Savings FY18 and After]])</f>
        <v>0</v>
      </c>
      <c r="AY314" s="17">
        <v>0</v>
      </c>
      <c r="AZ314" s="17">
        <v>0</v>
      </c>
      <c r="BA314" s="17">
        <v>0</v>
      </c>
      <c r="BB314" s="18">
        <f>SUM(Table2[[#This Row],[Mortgage Recording Tax Exemption Through FY17]:[Mortgage Recording Tax Exemption FY18 and After]])</f>
        <v>0</v>
      </c>
      <c r="BC314" s="17">
        <v>9.8196999999999992</v>
      </c>
      <c r="BD314" s="17">
        <v>65.334000000000003</v>
      </c>
      <c r="BE314" s="17">
        <v>0</v>
      </c>
      <c r="BF314" s="18">
        <f>SUM(Table2[[#This Row],[Indirect and Induced Land Through FY17]:[Indirect and Induced Land FY18 and After]])</f>
        <v>65.334000000000003</v>
      </c>
      <c r="BG314" s="17">
        <v>18.236499999999999</v>
      </c>
      <c r="BH314" s="17">
        <v>121.33459999999999</v>
      </c>
      <c r="BI314" s="17">
        <v>0</v>
      </c>
      <c r="BJ314" s="18">
        <f>SUM(Table2[[#This Row],[Indirect and Induced Building Through FY17]:[Indirect and Induced Building FY18 and After]])</f>
        <v>121.33459999999999</v>
      </c>
      <c r="BK314" s="17">
        <v>162.21019999999999</v>
      </c>
      <c r="BL314" s="17">
        <v>7359.0186999999996</v>
      </c>
      <c r="BM314" s="17">
        <v>0</v>
      </c>
      <c r="BN314" s="18">
        <f>SUM(Table2[[#This Row],[TOTAL Real Property Related Taxes Through FY17]:[TOTAL Real Property Related Taxes FY18 and After]])</f>
        <v>7359.0186999999996</v>
      </c>
      <c r="BO314" s="17">
        <v>51.023000000000003</v>
      </c>
      <c r="BP314" s="17">
        <v>347.83479999999997</v>
      </c>
      <c r="BQ314" s="17">
        <v>0</v>
      </c>
      <c r="BR314" s="18">
        <f>SUM(Table2[[#This Row],[Company Direct Through FY17]:[Company Direct FY18 and After]])</f>
        <v>347.83479999999997</v>
      </c>
      <c r="BS314" s="17">
        <v>0</v>
      </c>
      <c r="BT314" s="17">
        <v>0</v>
      </c>
      <c r="BU314" s="17">
        <v>0</v>
      </c>
      <c r="BV314" s="18">
        <f>SUM(Table2[[#This Row],[Sales Tax Exemption Through FY17]:[Sales Tax Exemption FY18 and After]])</f>
        <v>0</v>
      </c>
      <c r="BW314" s="17">
        <v>0</v>
      </c>
      <c r="BX314" s="17">
        <v>0.18870000000000001</v>
      </c>
      <c r="BY314" s="17">
        <v>0</v>
      </c>
      <c r="BZ314" s="17">
        <f>SUM(Table2[[#This Row],[Energy Tax Savings Through FY17]:[Energy Tax Savings FY18 and After]])</f>
        <v>0.18870000000000001</v>
      </c>
      <c r="CA314" s="17">
        <v>0</v>
      </c>
      <c r="CB314" s="17">
        <v>0</v>
      </c>
      <c r="CC314" s="17">
        <v>0</v>
      </c>
      <c r="CD314" s="18">
        <f>SUM(Table2[[#This Row],[Tax Exempt Bond Savings Through FY17]:[Tax Exempt Bond Savings FY18 and After]])</f>
        <v>0</v>
      </c>
      <c r="CE314" s="17">
        <v>33.613999999999997</v>
      </c>
      <c r="CF314" s="17">
        <v>234.39420000000001</v>
      </c>
      <c r="CG314" s="17">
        <v>0</v>
      </c>
      <c r="CH314" s="18">
        <f>SUM(Table2[[#This Row],[Indirect and Induced Through FY17]:[Indirect and Induced FY18 and After]])</f>
        <v>234.39420000000001</v>
      </c>
      <c r="CI314" s="17">
        <v>84.637</v>
      </c>
      <c r="CJ314" s="17">
        <v>582.0403</v>
      </c>
      <c r="CK314" s="17">
        <v>0</v>
      </c>
      <c r="CL314" s="18">
        <f>SUM(Table2[[#This Row],[TOTAL Income Consumption Use Taxes Through FY17]:[TOTAL Income Consumption Use Taxes FY18 and After]])</f>
        <v>582.0403</v>
      </c>
      <c r="CM314" s="17">
        <v>0</v>
      </c>
      <c r="CN314" s="17">
        <v>0.18870000000000001</v>
      </c>
      <c r="CO314" s="17">
        <v>0</v>
      </c>
      <c r="CP314" s="18">
        <f>SUM(Table2[[#This Row],[Assistance Provided Through FY17]:[Assistance Provided FY18 and After]])</f>
        <v>0.18870000000000001</v>
      </c>
      <c r="CQ314" s="17">
        <v>0</v>
      </c>
      <c r="CR314" s="17">
        <v>0</v>
      </c>
      <c r="CS314" s="17">
        <v>0</v>
      </c>
      <c r="CT314" s="18">
        <f>SUM(Table2[[#This Row],[Recapture Cancellation Reduction Amount Through FY17]:[Recapture Cancellation Reduction Amount FY18 and After]])</f>
        <v>0</v>
      </c>
      <c r="CU314" s="17">
        <v>0</v>
      </c>
      <c r="CV314" s="17">
        <v>0</v>
      </c>
      <c r="CW314" s="17">
        <v>0</v>
      </c>
      <c r="CX314" s="18">
        <f>SUM(Table2[[#This Row],[Penalty Paid Through FY17]:[Penalty Paid FY18 and After]])</f>
        <v>0</v>
      </c>
      <c r="CY314" s="17">
        <v>0</v>
      </c>
      <c r="CZ314" s="17">
        <v>0.18870000000000001</v>
      </c>
      <c r="DA314" s="17">
        <v>0</v>
      </c>
      <c r="DB314" s="18">
        <f>SUM(Table2[[#This Row],[TOTAL Assistance Net of Recapture Penalties Through FY17]:[TOTAL Assistance Net of Recapture Penalties FY18 and After]])</f>
        <v>0.18870000000000001</v>
      </c>
      <c r="DC314" s="17">
        <v>185.17699999999999</v>
      </c>
      <c r="DD314" s="17">
        <v>7520.1849000000002</v>
      </c>
      <c r="DE314" s="17">
        <v>0</v>
      </c>
      <c r="DF314" s="18">
        <f>SUM(Table2[[#This Row],[Company Direct Tax Revenue Before Assistance Through FY17]:[Company Direct Tax Revenue Before Assistance FY18 and After]])</f>
        <v>7520.1849000000002</v>
      </c>
      <c r="DG314" s="17">
        <v>61.670200000000001</v>
      </c>
      <c r="DH314" s="17">
        <v>421.06279999999998</v>
      </c>
      <c r="DI314" s="17">
        <v>0</v>
      </c>
      <c r="DJ314" s="18">
        <f>SUM(Table2[[#This Row],[Indirect and Induced Tax Revenues Through FY17]:[Indirect and Induced Tax Revenues FY18 and After]])</f>
        <v>421.06279999999998</v>
      </c>
      <c r="DK314" s="17">
        <v>246.84719999999999</v>
      </c>
      <c r="DL314" s="17">
        <v>7941.2476999999999</v>
      </c>
      <c r="DM314" s="17">
        <v>0</v>
      </c>
      <c r="DN314" s="17">
        <f>SUM(Table2[[#This Row],[TOTAL Tax Revenues Before Assistance Through FY17]:[TOTAL Tax Revenues Before Assistance FY18 and After]])</f>
        <v>7941.2476999999999</v>
      </c>
      <c r="DO314" s="17">
        <v>246.84719999999999</v>
      </c>
      <c r="DP314" s="17">
        <v>7941.0590000000002</v>
      </c>
      <c r="DQ314" s="17">
        <v>0</v>
      </c>
      <c r="DR314" s="20">
        <f>SUM(Table2[[#This Row],[TOTAL Tax Revenues Net of Assistance Recapture and Penalty Through FY17]:[TOTAL Tax Revenues Net of Assistance Recapture and Penalty FY18 and After]])</f>
        <v>7941.0590000000002</v>
      </c>
      <c r="DS314" s="20">
        <v>0</v>
      </c>
      <c r="DT314" s="20">
        <v>0</v>
      </c>
      <c r="DU314" s="20">
        <v>0</v>
      </c>
      <c r="DV314" s="20">
        <v>0</v>
      </c>
      <c r="DW314" s="15">
        <v>0</v>
      </c>
      <c r="DX314" s="15">
        <v>0</v>
      </c>
      <c r="DY314" s="15">
        <v>0</v>
      </c>
      <c r="DZ314" s="15">
        <v>0</v>
      </c>
      <c r="EA314" s="15">
        <v>0</v>
      </c>
      <c r="EB314" s="15">
        <v>0</v>
      </c>
      <c r="EC314" s="15">
        <v>0</v>
      </c>
      <c r="ED314" s="15">
        <v>0</v>
      </c>
      <c r="EE314" s="15">
        <v>0</v>
      </c>
      <c r="EF314" s="15">
        <v>0</v>
      </c>
      <c r="EG314" s="15">
        <v>0</v>
      </c>
      <c r="EH314" s="15">
        <v>0</v>
      </c>
      <c r="EI314" s="15">
        <v>0</v>
      </c>
      <c r="EJ314" s="15">
        <v>0</v>
      </c>
      <c r="EK314" s="15">
        <v>0</v>
      </c>
    </row>
    <row r="315" spans="1:141" x14ac:dyDescent="0.2">
      <c r="A315" s="6">
        <v>91095</v>
      </c>
      <c r="B315" s="6" t="s">
        <v>51</v>
      </c>
      <c r="C315" s="7" t="s">
        <v>52</v>
      </c>
      <c r="D315" s="7" t="s">
        <v>12</v>
      </c>
      <c r="E315" s="33">
        <v>32</v>
      </c>
      <c r="F315" s="8" t="s">
        <v>1875</v>
      </c>
      <c r="G315" s="41" t="s">
        <v>1876</v>
      </c>
      <c r="H315" s="35">
        <v>387989</v>
      </c>
      <c r="I315" s="35">
        <v>385826</v>
      </c>
      <c r="J315" s="39" t="s">
        <v>3178</v>
      </c>
      <c r="K315" s="11" t="s">
        <v>2453</v>
      </c>
      <c r="L315" s="13" t="s">
        <v>2471</v>
      </c>
      <c r="M315" s="13" t="s">
        <v>2472</v>
      </c>
      <c r="N315" s="23">
        <v>3408000</v>
      </c>
      <c r="O315" s="6" t="s">
        <v>2458</v>
      </c>
      <c r="P315" s="15">
        <v>1</v>
      </c>
      <c r="Q315" s="15">
        <v>0</v>
      </c>
      <c r="R315" s="15">
        <v>213</v>
      </c>
      <c r="S315" s="15">
        <v>0</v>
      </c>
      <c r="T315" s="15">
        <v>0</v>
      </c>
      <c r="U315" s="15">
        <v>214</v>
      </c>
      <c r="V315" s="15">
        <v>213</v>
      </c>
      <c r="W315" s="15">
        <v>0</v>
      </c>
      <c r="X315" s="15">
        <v>0</v>
      </c>
      <c r="Y315" s="15">
        <v>375</v>
      </c>
      <c r="Z315" s="15">
        <v>50</v>
      </c>
      <c r="AA315" s="15">
        <v>90</v>
      </c>
      <c r="AB315" s="15">
        <v>0</v>
      </c>
      <c r="AC315" s="15">
        <v>0</v>
      </c>
      <c r="AD315" s="15">
        <v>0</v>
      </c>
      <c r="AE315" s="15">
        <v>0</v>
      </c>
      <c r="AF315" s="15">
        <v>90</v>
      </c>
      <c r="AG315" s="15" t="s">
        <v>1860</v>
      </c>
      <c r="AH315" s="15" t="s">
        <v>1861</v>
      </c>
      <c r="AI315" s="17">
        <v>589.10540000000003</v>
      </c>
      <c r="AJ315" s="17">
        <v>1449.5705</v>
      </c>
      <c r="AK315" s="17">
        <v>745.19820000000004</v>
      </c>
      <c r="AL315" s="17">
        <f>SUM(Table2[[#This Row],[Company Direct Land Through FY17]:[Company Direct Land FY18 and After]])</f>
        <v>2194.7687000000001</v>
      </c>
      <c r="AM315" s="17">
        <v>732.08240000000001</v>
      </c>
      <c r="AN315" s="17">
        <v>2680.8316</v>
      </c>
      <c r="AO315" s="17">
        <v>926.05939999999998</v>
      </c>
      <c r="AP315" s="18">
        <f>SUM(Table2[[#This Row],[Company Direct Building Through FY17]:[Company Direct Building FY18 and After]])</f>
        <v>3606.8910000000001</v>
      </c>
      <c r="AQ315" s="17">
        <v>0</v>
      </c>
      <c r="AR315" s="17">
        <v>59.793399999999998</v>
      </c>
      <c r="AS315" s="17">
        <v>0</v>
      </c>
      <c r="AT315" s="18">
        <f>SUM(Table2[[#This Row],[Mortgage Recording Tax Through FY17]:[Mortgage Recording Tax FY18 and After]])</f>
        <v>59.793399999999998</v>
      </c>
      <c r="AU315" s="17">
        <v>386.21260000000001</v>
      </c>
      <c r="AV315" s="17">
        <v>1444.5445999999999</v>
      </c>
      <c r="AW315" s="17">
        <v>488.54590000000002</v>
      </c>
      <c r="AX315" s="18">
        <f>SUM(Table2[[#This Row],[Pilot Savings Through FY17]:[Pilot Savings FY18 and After]])</f>
        <v>1933.0905</v>
      </c>
      <c r="AY315" s="17">
        <v>0</v>
      </c>
      <c r="AZ315" s="17">
        <v>59.793399999999998</v>
      </c>
      <c r="BA315" s="17">
        <v>0</v>
      </c>
      <c r="BB315" s="18">
        <f>SUM(Table2[[#This Row],[Mortgage Recording Tax Exemption Through FY17]:[Mortgage Recording Tax Exemption FY18 and After]])</f>
        <v>59.793399999999998</v>
      </c>
      <c r="BC315" s="17">
        <v>283.41180000000003</v>
      </c>
      <c r="BD315" s="17">
        <v>4976.8955999999998</v>
      </c>
      <c r="BE315" s="17">
        <v>358.50630000000001</v>
      </c>
      <c r="BF315" s="18">
        <f>SUM(Table2[[#This Row],[Indirect and Induced Land Through FY17]:[Indirect and Induced Land FY18 and After]])</f>
        <v>5335.4018999999998</v>
      </c>
      <c r="BG315" s="17">
        <v>526.33619999999996</v>
      </c>
      <c r="BH315" s="17">
        <v>9242.8062000000009</v>
      </c>
      <c r="BI315" s="17">
        <v>665.79750000000001</v>
      </c>
      <c r="BJ315" s="18">
        <f>SUM(Table2[[#This Row],[Indirect and Induced Building Through FY17]:[Indirect and Induced Building FY18 and After]])</f>
        <v>9908.6037000000015</v>
      </c>
      <c r="BK315" s="17">
        <v>1744.7231999999999</v>
      </c>
      <c r="BL315" s="17">
        <v>16905.559300000001</v>
      </c>
      <c r="BM315" s="17">
        <v>2207.0155</v>
      </c>
      <c r="BN315" s="18">
        <f>SUM(Table2[[#This Row],[TOTAL Real Property Related Taxes Through FY17]:[TOTAL Real Property Related Taxes FY18 and After]])</f>
        <v>19112.574800000002</v>
      </c>
      <c r="BO315" s="17">
        <v>2760.4884000000002</v>
      </c>
      <c r="BP315" s="17">
        <v>47940.724300000002</v>
      </c>
      <c r="BQ315" s="17">
        <v>3491.9238999999998</v>
      </c>
      <c r="BR315" s="18">
        <f>SUM(Table2[[#This Row],[Company Direct Through FY17]:[Company Direct FY18 and After]])</f>
        <v>51432.648200000003</v>
      </c>
      <c r="BS315" s="17">
        <v>0</v>
      </c>
      <c r="BT315" s="17">
        <v>0</v>
      </c>
      <c r="BU315" s="17">
        <v>0</v>
      </c>
      <c r="BV315" s="18">
        <f>SUM(Table2[[#This Row],[Sales Tax Exemption Through FY17]:[Sales Tax Exemption FY18 and After]])</f>
        <v>0</v>
      </c>
      <c r="BW315" s="17">
        <v>0</v>
      </c>
      <c r="BX315" s="17">
        <v>0</v>
      </c>
      <c r="BY315" s="17">
        <v>0</v>
      </c>
      <c r="BZ315" s="17">
        <f>SUM(Table2[[#This Row],[Energy Tax Savings Through FY17]:[Energy Tax Savings FY18 and After]])</f>
        <v>0</v>
      </c>
      <c r="CA315" s="17">
        <v>0</v>
      </c>
      <c r="CB315" s="17">
        <v>0</v>
      </c>
      <c r="CC315" s="17">
        <v>0</v>
      </c>
      <c r="CD315" s="18">
        <f>SUM(Table2[[#This Row],[Tax Exempt Bond Savings Through FY17]:[Tax Exempt Bond Savings FY18 and After]])</f>
        <v>0</v>
      </c>
      <c r="CE315" s="17">
        <v>891.13810000000001</v>
      </c>
      <c r="CF315" s="17">
        <v>18840.497500000001</v>
      </c>
      <c r="CG315" s="17">
        <v>1127.2592999999999</v>
      </c>
      <c r="CH315" s="18">
        <f>SUM(Table2[[#This Row],[Indirect and Induced Through FY17]:[Indirect and Induced FY18 and After]])</f>
        <v>19967.756800000003</v>
      </c>
      <c r="CI315" s="17">
        <v>3651.6264999999999</v>
      </c>
      <c r="CJ315" s="17">
        <v>66781.221799999999</v>
      </c>
      <c r="CK315" s="17">
        <v>4619.1832000000004</v>
      </c>
      <c r="CL315" s="18">
        <f>SUM(Table2[[#This Row],[TOTAL Income Consumption Use Taxes Through FY17]:[TOTAL Income Consumption Use Taxes FY18 and After]])</f>
        <v>71400.404999999999</v>
      </c>
      <c r="CM315" s="17">
        <v>386.21260000000001</v>
      </c>
      <c r="CN315" s="17">
        <v>1504.338</v>
      </c>
      <c r="CO315" s="17">
        <v>488.54590000000002</v>
      </c>
      <c r="CP315" s="18">
        <f>SUM(Table2[[#This Row],[Assistance Provided Through FY17]:[Assistance Provided FY18 and After]])</f>
        <v>1992.8839</v>
      </c>
      <c r="CQ315" s="17">
        <v>0</v>
      </c>
      <c r="CR315" s="17">
        <v>0</v>
      </c>
      <c r="CS315" s="17">
        <v>0</v>
      </c>
      <c r="CT315" s="18">
        <f>SUM(Table2[[#This Row],[Recapture Cancellation Reduction Amount Through FY17]:[Recapture Cancellation Reduction Amount FY18 and After]])</f>
        <v>0</v>
      </c>
      <c r="CU315" s="17">
        <v>0</v>
      </c>
      <c r="CV315" s="17">
        <v>0</v>
      </c>
      <c r="CW315" s="17">
        <v>0</v>
      </c>
      <c r="CX315" s="18">
        <f>SUM(Table2[[#This Row],[Penalty Paid Through FY17]:[Penalty Paid FY18 and After]])</f>
        <v>0</v>
      </c>
      <c r="CY315" s="17">
        <v>386.21260000000001</v>
      </c>
      <c r="CZ315" s="17">
        <v>1504.338</v>
      </c>
      <c r="DA315" s="17">
        <v>488.54590000000002</v>
      </c>
      <c r="DB315" s="18">
        <f>SUM(Table2[[#This Row],[TOTAL Assistance Net of Recapture Penalties Through FY17]:[TOTAL Assistance Net of Recapture Penalties FY18 and After]])</f>
        <v>1992.8839</v>
      </c>
      <c r="DC315" s="17">
        <v>4081.6761999999999</v>
      </c>
      <c r="DD315" s="17">
        <v>52130.919800000003</v>
      </c>
      <c r="DE315" s="17">
        <v>5163.1814999999997</v>
      </c>
      <c r="DF315" s="18">
        <f>SUM(Table2[[#This Row],[Company Direct Tax Revenue Before Assistance Through FY17]:[Company Direct Tax Revenue Before Assistance FY18 and After]])</f>
        <v>57294.101300000002</v>
      </c>
      <c r="DG315" s="17">
        <v>1700.8860999999999</v>
      </c>
      <c r="DH315" s="17">
        <v>33060.1993</v>
      </c>
      <c r="DI315" s="17">
        <v>2151.5630999999998</v>
      </c>
      <c r="DJ315" s="18">
        <f>SUM(Table2[[#This Row],[Indirect and Induced Tax Revenues Through FY17]:[Indirect and Induced Tax Revenues FY18 and After]])</f>
        <v>35211.7624</v>
      </c>
      <c r="DK315" s="17">
        <v>5782.5622999999996</v>
      </c>
      <c r="DL315" s="17">
        <v>85191.119099999996</v>
      </c>
      <c r="DM315" s="17">
        <v>7314.7446</v>
      </c>
      <c r="DN315" s="17">
        <f>SUM(Table2[[#This Row],[TOTAL Tax Revenues Before Assistance Through FY17]:[TOTAL Tax Revenues Before Assistance FY18 and After]])</f>
        <v>92505.863700000002</v>
      </c>
      <c r="DO315" s="17">
        <v>5396.3496999999998</v>
      </c>
      <c r="DP315" s="17">
        <v>83686.781099999993</v>
      </c>
      <c r="DQ315" s="17">
        <v>6826.1986999999999</v>
      </c>
      <c r="DR315" s="20">
        <f>SUM(Table2[[#This Row],[TOTAL Tax Revenues Net of Assistance Recapture and Penalty Through FY17]:[TOTAL Tax Revenues Net of Assistance Recapture and Penalty FY18 and After]])</f>
        <v>90512.979799999986</v>
      </c>
      <c r="DS315" s="20">
        <v>0</v>
      </c>
      <c r="DT315" s="20">
        <v>0</v>
      </c>
      <c r="DU315" s="20">
        <v>0</v>
      </c>
      <c r="DV315" s="20">
        <v>0</v>
      </c>
      <c r="DW315" s="15">
        <v>213</v>
      </c>
      <c r="DX315" s="15">
        <v>0</v>
      </c>
      <c r="DY315" s="15">
        <v>0</v>
      </c>
      <c r="DZ315" s="15">
        <v>0</v>
      </c>
      <c r="EA315" s="15">
        <v>213</v>
      </c>
      <c r="EB315" s="15">
        <v>0</v>
      </c>
      <c r="EC315" s="15">
        <v>0</v>
      </c>
      <c r="ED315" s="15">
        <v>0</v>
      </c>
      <c r="EE315" s="15">
        <v>100</v>
      </c>
      <c r="EF315" s="15">
        <v>0</v>
      </c>
      <c r="EG315" s="15">
        <v>0</v>
      </c>
      <c r="EH315" s="15">
        <v>0</v>
      </c>
      <c r="EI315" s="15">
        <f>SUM(Table2[[#This Row],[Total Industrial Employees FY17]:[Total Other Employees FY17]])</f>
        <v>213</v>
      </c>
      <c r="EJ315" s="15">
        <f>SUM(Table2[[#This Row],[Number of Industrial Employees Earning More than Living Wage FY17]:[Number of Other Employees Earning More than Living Wage FY17]])</f>
        <v>213</v>
      </c>
      <c r="EK315" s="15">
        <v>100</v>
      </c>
    </row>
    <row r="316" spans="1:141" x14ac:dyDescent="0.2">
      <c r="A316" s="6">
        <v>94137</v>
      </c>
      <c r="B316" s="6" t="s">
        <v>1722</v>
      </c>
      <c r="C316" s="7" t="s">
        <v>1773</v>
      </c>
      <c r="D316" s="7" t="s">
        <v>19</v>
      </c>
      <c r="E316" s="33">
        <v>7</v>
      </c>
      <c r="F316" s="8" t="s">
        <v>2448</v>
      </c>
      <c r="G316" s="41" t="s">
        <v>2110</v>
      </c>
      <c r="H316" s="35">
        <v>14450</v>
      </c>
      <c r="I316" s="35">
        <v>45000</v>
      </c>
      <c r="J316" s="39" t="s">
        <v>3402</v>
      </c>
      <c r="K316" s="11" t="s">
        <v>3167</v>
      </c>
      <c r="L316" s="13" t="s">
        <v>3168</v>
      </c>
      <c r="M316" s="13" t="s">
        <v>3169</v>
      </c>
      <c r="N316" s="23">
        <v>37160000</v>
      </c>
      <c r="O316" s="43" t="s">
        <v>1774</v>
      </c>
      <c r="P316" s="15">
        <v>0</v>
      </c>
      <c r="Q316" s="15">
        <v>0</v>
      </c>
      <c r="R316" s="15">
        <v>0</v>
      </c>
      <c r="S316" s="15">
        <v>0</v>
      </c>
      <c r="T316" s="15">
        <v>0</v>
      </c>
      <c r="U316" s="15">
        <v>0</v>
      </c>
      <c r="V316" s="15">
        <v>1</v>
      </c>
      <c r="W316" s="15">
        <v>0</v>
      </c>
      <c r="X316" s="15">
        <v>0</v>
      </c>
      <c r="Y316" s="15">
        <v>0</v>
      </c>
      <c r="Z316" s="15">
        <v>38</v>
      </c>
      <c r="AA316" s="15">
        <v>0</v>
      </c>
      <c r="AB316" s="15">
        <v>0</v>
      </c>
      <c r="AC316" s="15">
        <v>0</v>
      </c>
      <c r="AD316" s="15">
        <v>0</v>
      </c>
      <c r="AE316" s="15">
        <v>0</v>
      </c>
      <c r="AF316" s="15">
        <v>0</v>
      </c>
      <c r="AG316" s="15"/>
      <c r="AH316" s="15"/>
      <c r="AI316" s="17">
        <v>2.7503000000000002</v>
      </c>
      <c r="AJ316" s="17">
        <v>2.7503000000000002</v>
      </c>
      <c r="AK316" s="17">
        <v>62.170400000000001</v>
      </c>
      <c r="AL316" s="17">
        <f>SUM(Table2[[#This Row],[Company Direct Land Through FY17]:[Company Direct Land FY18 and After]])</f>
        <v>64.920699999999997</v>
      </c>
      <c r="AM316" s="17">
        <v>7.3468</v>
      </c>
      <c r="AN316" s="17">
        <v>7.3468</v>
      </c>
      <c r="AO316" s="17">
        <v>166.07390000000001</v>
      </c>
      <c r="AP316" s="18">
        <f>SUM(Table2[[#This Row],[Company Direct Building Through FY17]:[Company Direct Building FY18 and After]])</f>
        <v>173.42070000000001</v>
      </c>
      <c r="AQ316" s="17">
        <v>0</v>
      </c>
      <c r="AR316" s="17">
        <v>0</v>
      </c>
      <c r="AS316" s="17">
        <v>0</v>
      </c>
      <c r="AT316" s="18">
        <f>SUM(Table2[[#This Row],[Mortgage Recording Tax Through FY17]:[Mortgage Recording Tax FY18 and After]])</f>
        <v>0</v>
      </c>
      <c r="AU316" s="17">
        <v>0</v>
      </c>
      <c r="AV316" s="17">
        <v>0</v>
      </c>
      <c r="AW316" s="17">
        <v>0</v>
      </c>
      <c r="AX316" s="18">
        <f>SUM(Table2[[#This Row],[Pilot Savings Through FY17]:[Pilot Savings FY18 and After]])</f>
        <v>0</v>
      </c>
      <c r="AY316" s="17">
        <v>0</v>
      </c>
      <c r="AZ316" s="17">
        <v>0</v>
      </c>
      <c r="BA316" s="17">
        <v>0</v>
      </c>
      <c r="BB316" s="18">
        <f>SUM(Table2[[#This Row],[Mortgage Recording Tax Exemption Through FY17]:[Mortgage Recording Tax Exemption FY18 and After]])</f>
        <v>0</v>
      </c>
      <c r="BC316" s="17">
        <v>0.6431</v>
      </c>
      <c r="BD316" s="17">
        <v>0.6431</v>
      </c>
      <c r="BE316" s="17">
        <v>14.5366</v>
      </c>
      <c r="BF316" s="18">
        <f>SUM(Table2[[#This Row],[Indirect and Induced Land Through FY17]:[Indirect and Induced Land FY18 and After]])</f>
        <v>15.1797</v>
      </c>
      <c r="BG316" s="17">
        <v>1.1941999999999999</v>
      </c>
      <c r="BH316" s="17">
        <v>1.1941999999999999</v>
      </c>
      <c r="BI316" s="17">
        <v>26.996099999999998</v>
      </c>
      <c r="BJ316" s="18">
        <f>SUM(Table2[[#This Row],[Indirect and Induced Building Through FY17]:[Indirect and Induced Building FY18 and After]])</f>
        <v>28.190299999999997</v>
      </c>
      <c r="BK316" s="17">
        <v>11.9344</v>
      </c>
      <c r="BL316" s="17">
        <v>11.9344</v>
      </c>
      <c r="BM316" s="17">
        <v>269.77699999999999</v>
      </c>
      <c r="BN316" s="18">
        <f>SUM(Table2[[#This Row],[TOTAL Real Property Related Taxes Through FY17]:[TOTAL Real Property Related Taxes FY18 and After]])</f>
        <v>281.71139999999997</v>
      </c>
      <c r="BO316" s="17">
        <v>2.4558</v>
      </c>
      <c r="BP316" s="17">
        <v>2.4558</v>
      </c>
      <c r="BQ316" s="17">
        <v>55.516300000000001</v>
      </c>
      <c r="BR316" s="18">
        <f>SUM(Table2[[#This Row],[Company Direct Through FY17]:[Company Direct FY18 and After]])</f>
        <v>57.972099999999998</v>
      </c>
      <c r="BS316" s="17">
        <v>0</v>
      </c>
      <c r="BT316" s="17">
        <v>0</v>
      </c>
      <c r="BU316" s="17">
        <v>0</v>
      </c>
      <c r="BV316" s="18">
        <f>SUM(Table2[[#This Row],[Sales Tax Exemption Through FY17]:[Sales Tax Exemption FY18 and After]])</f>
        <v>0</v>
      </c>
      <c r="BW316" s="17">
        <v>0</v>
      </c>
      <c r="BX316" s="17">
        <v>0</v>
      </c>
      <c r="BY316" s="17">
        <v>0</v>
      </c>
      <c r="BZ316" s="17">
        <f>SUM(Table2[[#This Row],[Energy Tax Savings Through FY17]:[Energy Tax Savings FY18 and After]])</f>
        <v>0</v>
      </c>
      <c r="CA316" s="17">
        <v>0</v>
      </c>
      <c r="CB316" s="17">
        <v>0</v>
      </c>
      <c r="CC316" s="17">
        <v>0</v>
      </c>
      <c r="CD316" s="18">
        <f>SUM(Table2[[#This Row],[Tax Exempt Bond Savings Through FY17]:[Tax Exempt Bond Savings FY18 and After]])</f>
        <v>0</v>
      </c>
      <c r="CE316" s="17">
        <v>1.8402000000000001</v>
      </c>
      <c r="CF316" s="17">
        <v>1.8402000000000001</v>
      </c>
      <c r="CG316" s="17">
        <v>41.5976</v>
      </c>
      <c r="CH316" s="18">
        <f>SUM(Table2[[#This Row],[Indirect and Induced Through FY17]:[Indirect and Induced FY18 and After]])</f>
        <v>43.437800000000003</v>
      </c>
      <c r="CI316" s="17">
        <v>4.2960000000000003</v>
      </c>
      <c r="CJ316" s="17">
        <v>4.2960000000000003</v>
      </c>
      <c r="CK316" s="17">
        <v>97.113900000000001</v>
      </c>
      <c r="CL316" s="18">
        <f>SUM(Table2[[#This Row],[TOTAL Income Consumption Use Taxes Through FY17]:[TOTAL Income Consumption Use Taxes FY18 and After]])</f>
        <v>101.40990000000001</v>
      </c>
      <c r="CM316" s="17">
        <v>0</v>
      </c>
      <c r="CN316" s="17">
        <v>0</v>
      </c>
      <c r="CO316" s="17">
        <v>0</v>
      </c>
      <c r="CP316" s="18">
        <f>SUM(Table2[[#This Row],[Assistance Provided Through FY17]:[Assistance Provided FY18 and After]])</f>
        <v>0</v>
      </c>
      <c r="CQ316" s="17">
        <v>0</v>
      </c>
      <c r="CR316" s="17">
        <v>0</v>
      </c>
      <c r="CS316" s="17">
        <v>0</v>
      </c>
      <c r="CT316" s="18">
        <f>SUM(Table2[[#This Row],[Recapture Cancellation Reduction Amount Through FY17]:[Recapture Cancellation Reduction Amount FY18 and After]])</f>
        <v>0</v>
      </c>
      <c r="CU316" s="17">
        <v>0</v>
      </c>
      <c r="CV316" s="17">
        <v>0</v>
      </c>
      <c r="CW316" s="17">
        <v>0</v>
      </c>
      <c r="CX316" s="18">
        <f>SUM(Table2[[#This Row],[Penalty Paid Through FY17]:[Penalty Paid FY18 and After]])</f>
        <v>0</v>
      </c>
      <c r="CY316" s="17">
        <v>0</v>
      </c>
      <c r="CZ316" s="17">
        <v>0</v>
      </c>
      <c r="DA316" s="17">
        <v>0</v>
      </c>
      <c r="DB316" s="18">
        <f>SUM(Table2[[#This Row],[TOTAL Assistance Net of Recapture Penalties Through FY17]:[TOTAL Assistance Net of Recapture Penalties FY18 and After]])</f>
        <v>0</v>
      </c>
      <c r="DC316" s="17">
        <v>12.552899999999999</v>
      </c>
      <c r="DD316" s="17">
        <v>12.552899999999999</v>
      </c>
      <c r="DE316" s="17">
        <v>283.76060000000001</v>
      </c>
      <c r="DF316" s="18">
        <f>SUM(Table2[[#This Row],[Company Direct Tax Revenue Before Assistance Through FY17]:[Company Direct Tax Revenue Before Assistance FY18 and After]])</f>
        <v>296.31350000000003</v>
      </c>
      <c r="DG316" s="17">
        <v>3.6775000000000002</v>
      </c>
      <c r="DH316" s="17">
        <v>3.6775000000000002</v>
      </c>
      <c r="DI316" s="17">
        <v>83.130300000000005</v>
      </c>
      <c r="DJ316" s="18">
        <f>SUM(Table2[[#This Row],[Indirect and Induced Tax Revenues Through FY17]:[Indirect and Induced Tax Revenues FY18 and After]])</f>
        <v>86.8078</v>
      </c>
      <c r="DK316" s="17">
        <v>16.230399999999999</v>
      </c>
      <c r="DL316" s="17">
        <v>16.230399999999999</v>
      </c>
      <c r="DM316" s="17">
        <v>366.89089999999999</v>
      </c>
      <c r="DN316" s="17">
        <f>SUM(Table2[[#This Row],[TOTAL Tax Revenues Before Assistance Through FY17]:[TOTAL Tax Revenues Before Assistance FY18 and After]])</f>
        <v>383.12129999999996</v>
      </c>
      <c r="DO316" s="17">
        <v>16.230399999999999</v>
      </c>
      <c r="DP316" s="17">
        <v>16.230399999999999</v>
      </c>
      <c r="DQ316" s="17">
        <v>366.89089999999999</v>
      </c>
      <c r="DR316" s="20">
        <f>SUM(Table2[[#This Row],[TOTAL Tax Revenues Net of Assistance Recapture and Penalty Through FY17]:[TOTAL Tax Revenues Net of Assistance Recapture and Penalty FY18 and After]])</f>
        <v>383.12129999999996</v>
      </c>
      <c r="DS316" s="20">
        <v>0</v>
      </c>
      <c r="DT316" s="20">
        <v>0</v>
      </c>
      <c r="DU316" s="20">
        <v>0</v>
      </c>
      <c r="DV316" s="20">
        <v>0</v>
      </c>
      <c r="DW316" s="15">
        <v>0</v>
      </c>
      <c r="DX316" s="15">
        <v>0</v>
      </c>
      <c r="DY316" s="15">
        <v>0</v>
      </c>
      <c r="DZ316" s="15">
        <v>0</v>
      </c>
      <c r="EA316" s="15">
        <v>0</v>
      </c>
      <c r="EB316" s="15">
        <v>0</v>
      </c>
      <c r="EC316" s="15">
        <v>0</v>
      </c>
      <c r="ED316" s="15">
        <v>0</v>
      </c>
      <c r="EE316" s="15">
        <v>0</v>
      </c>
      <c r="EF316" s="15">
        <v>0</v>
      </c>
      <c r="EG316" s="15">
        <v>0</v>
      </c>
      <c r="EH316" s="15">
        <v>0</v>
      </c>
      <c r="EI316" s="15">
        <v>0</v>
      </c>
      <c r="EJ316" s="15">
        <v>0</v>
      </c>
      <c r="EK316" s="15">
        <v>0</v>
      </c>
    </row>
    <row r="317" spans="1:141" x14ac:dyDescent="0.2">
      <c r="A317" s="6">
        <v>92634</v>
      </c>
      <c r="B317" s="6" t="s">
        <v>235</v>
      </c>
      <c r="C317" s="7" t="s">
        <v>1727</v>
      </c>
      <c r="D317" s="7" t="s">
        <v>9</v>
      </c>
      <c r="E317" s="33">
        <v>47</v>
      </c>
      <c r="F317" s="8" t="s">
        <v>1993</v>
      </c>
      <c r="G317" s="41" t="s">
        <v>1994</v>
      </c>
      <c r="H317" s="35">
        <v>36000</v>
      </c>
      <c r="I317" s="35">
        <v>150000</v>
      </c>
      <c r="J317" s="39" t="s">
        <v>3204</v>
      </c>
      <c r="K317" s="11" t="s">
        <v>2519</v>
      </c>
      <c r="L317" s="13" t="s">
        <v>2581</v>
      </c>
      <c r="M317" s="13" t="s">
        <v>2582</v>
      </c>
      <c r="N317" s="23">
        <v>38500000</v>
      </c>
      <c r="O317" s="6" t="s">
        <v>2518</v>
      </c>
      <c r="P317" s="15">
        <v>55</v>
      </c>
      <c r="Q317" s="15">
        <v>9</v>
      </c>
      <c r="R317" s="15">
        <v>215</v>
      </c>
      <c r="S317" s="15">
        <v>0</v>
      </c>
      <c r="T317" s="15">
        <v>0</v>
      </c>
      <c r="U317" s="15">
        <v>279</v>
      </c>
      <c r="V317" s="15">
        <v>246</v>
      </c>
      <c r="W317" s="15">
        <v>0</v>
      </c>
      <c r="X317" s="15">
        <v>0</v>
      </c>
      <c r="Y317" s="15">
        <v>0</v>
      </c>
      <c r="Z317" s="15">
        <v>58</v>
      </c>
      <c r="AA317" s="15">
        <v>92</v>
      </c>
      <c r="AB317" s="15">
        <v>18</v>
      </c>
      <c r="AC317" s="15">
        <v>18</v>
      </c>
      <c r="AD317" s="15">
        <v>10</v>
      </c>
      <c r="AE317" s="15">
        <v>0</v>
      </c>
      <c r="AF317" s="15">
        <v>92</v>
      </c>
      <c r="AG317" s="15" t="s">
        <v>1860</v>
      </c>
      <c r="AH317" s="15" t="s">
        <v>1861</v>
      </c>
      <c r="AI317" s="17">
        <v>0</v>
      </c>
      <c r="AJ317" s="17">
        <v>0</v>
      </c>
      <c r="AK317" s="17">
        <v>0</v>
      </c>
      <c r="AL317" s="17">
        <f>SUM(Table2[[#This Row],[Company Direct Land Through FY17]:[Company Direct Land FY18 and After]])</f>
        <v>0</v>
      </c>
      <c r="AM317" s="17">
        <v>0</v>
      </c>
      <c r="AN317" s="17">
        <v>0</v>
      </c>
      <c r="AO317" s="17">
        <v>0</v>
      </c>
      <c r="AP317" s="18">
        <f>SUM(Table2[[#This Row],[Company Direct Building Through FY17]:[Company Direct Building FY18 and After]])</f>
        <v>0</v>
      </c>
      <c r="AQ317" s="17">
        <v>0</v>
      </c>
      <c r="AR317" s="17">
        <v>61.407499999999999</v>
      </c>
      <c r="AS317" s="17">
        <v>0</v>
      </c>
      <c r="AT317" s="18">
        <f>SUM(Table2[[#This Row],[Mortgage Recording Tax Through FY17]:[Mortgage Recording Tax FY18 and After]])</f>
        <v>61.407499999999999</v>
      </c>
      <c r="AU317" s="17">
        <v>0</v>
      </c>
      <c r="AV317" s="17">
        <v>0</v>
      </c>
      <c r="AW317" s="17">
        <v>0</v>
      </c>
      <c r="AX317" s="18">
        <f>SUM(Table2[[#This Row],[Pilot Savings Through FY17]:[Pilot Savings FY18 and After]])</f>
        <v>0</v>
      </c>
      <c r="AY317" s="17">
        <v>0</v>
      </c>
      <c r="AZ317" s="17">
        <v>61.407499999999999</v>
      </c>
      <c r="BA317" s="17">
        <v>0</v>
      </c>
      <c r="BB317" s="18">
        <f>SUM(Table2[[#This Row],[Mortgage Recording Tax Exemption Through FY17]:[Mortgage Recording Tax Exemption FY18 and After]])</f>
        <v>61.407499999999999</v>
      </c>
      <c r="BC317" s="17">
        <v>163.80420000000001</v>
      </c>
      <c r="BD317" s="17">
        <v>1964.8806</v>
      </c>
      <c r="BE317" s="17">
        <v>431.36009999999999</v>
      </c>
      <c r="BF317" s="18">
        <f>SUM(Table2[[#This Row],[Indirect and Induced Land Through FY17]:[Indirect and Induced Land FY18 and After]])</f>
        <v>2396.2406999999998</v>
      </c>
      <c r="BG317" s="17">
        <v>304.2079</v>
      </c>
      <c r="BH317" s="17">
        <v>3649.0639000000001</v>
      </c>
      <c r="BI317" s="17">
        <v>801.09760000000006</v>
      </c>
      <c r="BJ317" s="18">
        <f>SUM(Table2[[#This Row],[Indirect and Induced Building Through FY17]:[Indirect and Induced Building FY18 and After]])</f>
        <v>4450.1615000000002</v>
      </c>
      <c r="BK317" s="17">
        <v>468.01209999999998</v>
      </c>
      <c r="BL317" s="17">
        <v>5613.9444999999996</v>
      </c>
      <c r="BM317" s="17">
        <v>1232.4576999999999</v>
      </c>
      <c r="BN317" s="18">
        <f>SUM(Table2[[#This Row],[TOTAL Real Property Related Taxes Through FY17]:[TOTAL Real Property Related Taxes FY18 and After]])</f>
        <v>6846.4021999999995</v>
      </c>
      <c r="BO317" s="17">
        <v>486.8458</v>
      </c>
      <c r="BP317" s="17">
        <v>6616.7529999999997</v>
      </c>
      <c r="BQ317" s="17">
        <v>1282.0540000000001</v>
      </c>
      <c r="BR317" s="18">
        <f>SUM(Table2[[#This Row],[Company Direct Through FY17]:[Company Direct FY18 and After]])</f>
        <v>7898.8069999999998</v>
      </c>
      <c r="BS317" s="17">
        <v>0</v>
      </c>
      <c r="BT317" s="17">
        <v>0</v>
      </c>
      <c r="BU317" s="17">
        <v>0</v>
      </c>
      <c r="BV317" s="18">
        <f>SUM(Table2[[#This Row],[Sales Tax Exemption Through FY17]:[Sales Tax Exemption FY18 and After]])</f>
        <v>0</v>
      </c>
      <c r="BW317" s="17">
        <v>0</v>
      </c>
      <c r="BX317" s="17">
        <v>0</v>
      </c>
      <c r="BY317" s="17">
        <v>0</v>
      </c>
      <c r="BZ317" s="17">
        <f>SUM(Table2[[#This Row],[Energy Tax Savings Through FY17]:[Energy Tax Savings FY18 and After]])</f>
        <v>0</v>
      </c>
      <c r="CA317" s="17">
        <v>22.486000000000001</v>
      </c>
      <c r="CB317" s="17">
        <v>305.6046</v>
      </c>
      <c r="CC317" s="17">
        <v>49.807200000000002</v>
      </c>
      <c r="CD317" s="18">
        <f>SUM(Table2[[#This Row],[Tax Exempt Bond Savings Through FY17]:[Tax Exempt Bond Savings FY18 and After]])</f>
        <v>355.41180000000003</v>
      </c>
      <c r="CE317" s="17">
        <v>560.72310000000004</v>
      </c>
      <c r="CF317" s="17">
        <v>8006.4242000000004</v>
      </c>
      <c r="CG317" s="17">
        <v>1476.6016999999999</v>
      </c>
      <c r="CH317" s="18">
        <f>SUM(Table2[[#This Row],[Indirect and Induced Through FY17]:[Indirect and Induced FY18 and After]])</f>
        <v>9483.0259000000005</v>
      </c>
      <c r="CI317" s="17">
        <v>1025.0829000000001</v>
      </c>
      <c r="CJ317" s="17">
        <v>14317.5726</v>
      </c>
      <c r="CK317" s="17">
        <v>2708.8485000000001</v>
      </c>
      <c r="CL317" s="18">
        <f>SUM(Table2[[#This Row],[TOTAL Income Consumption Use Taxes Through FY17]:[TOTAL Income Consumption Use Taxes FY18 and After]])</f>
        <v>17026.4211</v>
      </c>
      <c r="CM317" s="17">
        <v>22.486000000000001</v>
      </c>
      <c r="CN317" s="17">
        <v>367.01209999999998</v>
      </c>
      <c r="CO317" s="17">
        <v>49.807200000000002</v>
      </c>
      <c r="CP317" s="18">
        <f>SUM(Table2[[#This Row],[Assistance Provided Through FY17]:[Assistance Provided FY18 and After]])</f>
        <v>416.8193</v>
      </c>
      <c r="CQ317" s="17">
        <v>0</v>
      </c>
      <c r="CR317" s="17">
        <v>0</v>
      </c>
      <c r="CS317" s="17">
        <v>0</v>
      </c>
      <c r="CT317" s="18">
        <f>SUM(Table2[[#This Row],[Recapture Cancellation Reduction Amount Through FY17]:[Recapture Cancellation Reduction Amount FY18 and After]])</f>
        <v>0</v>
      </c>
      <c r="CU317" s="17">
        <v>0</v>
      </c>
      <c r="CV317" s="17">
        <v>0</v>
      </c>
      <c r="CW317" s="17">
        <v>0</v>
      </c>
      <c r="CX317" s="18">
        <f>SUM(Table2[[#This Row],[Penalty Paid Through FY17]:[Penalty Paid FY18 and After]])</f>
        <v>0</v>
      </c>
      <c r="CY317" s="17">
        <v>22.486000000000001</v>
      </c>
      <c r="CZ317" s="17">
        <v>367.01209999999998</v>
      </c>
      <c r="DA317" s="17">
        <v>49.807200000000002</v>
      </c>
      <c r="DB317" s="18">
        <f>SUM(Table2[[#This Row],[TOTAL Assistance Net of Recapture Penalties Through FY17]:[TOTAL Assistance Net of Recapture Penalties FY18 and After]])</f>
        <v>416.8193</v>
      </c>
      <c r="DC317" s="17">
        <v>486.8458</v>
      </c>
      <c r="DD317" s="17">
        <v>6678.1605</v>
      </c>
      <c r="DE317" s="17">
        <v>1282.0540000000001</v>
      </c>
      <c r="DF317" s="18">
        <f>SUM(Table2[[#This Row],[Company Direct Tax Revenue Before Assistance Through FY17]:[Company Direct Tax Revenue Before Assistance FY18 and After]])</f>
        <v>7960.2145</v>
      </c>
      <c r="DG317" s="17">
        <v>1028.7352000000001</v>
      </c>
      <c r="DH317" s="17">
        <v>13620.368700000001</v>
      </c>
      <c r="DI317" s="17">
        <v>2709.0594000000001</v>
      </c>
      <c r="DJ317" s="18">
        <f>SUM(Table2[[#This Row],[Indirect and Induced Tax Revenues Through FY17]:[Indirect and Induced Tax Revenues FY18 and After]])</f>
        <v>16329.428100000001</v>
      </c>
      <c r="DK317" s="17">
        <v>1515.5809999999999</v>
      </c>
      <c r="DL317" s="17">
        <v>20298.529200000001</v>
      </c>
      <c r="DM317" s="17">
        <v>3991.1134000000002</v>
      </c>
      <c r="DN317" s="17">
        <f>SUM(Table2[[#This Row],[TOTAL Tax Revenues Before Assistance Through FY17]:[TOTAL Tax Revenues Before Assistance FY18 and After]])</f>
        <v>24289.642599999999</v>
      </c>
      <c r="DO317" s="17">
        <v>1493.095</v>
      </c>
      <c r="DP317" s="17">
        <v>19931.517100000001</v>
      </c>
      <c r="DQ317" s="17">
        <v>3941.3062</v>
      </c>
      <c r="DR317" s="20">
        <f>SUM(Table2[[#This Row],[TOTAL Tax Revenues Net of Assistance Recapture and Penalty Through FY17]:[TOTAL Tax Revenues Net of Assistance Recapture and Penalty FY18 and After]])</f>
        <v>23872.8233</v>
      </c>
      <c r="DS317" s="20">
        <v>0</v>
      </c>
      <c r="DT317" s="20">
        <v>0</v>
      </c>
      <c r="DU317" s="20">
        <v>0</v>
      </c>
      <c r="DV317" s="20">
        <v>0</v>
      </c>
      <c r="DW317" s="15">
        <v>0</v>
      </c>
      <c r="DX317" s="15">
        <v>0</v>
      </c>
      <c r="DY317" s="15">
        <v>0</v>
      </c>
      <c r="DZ317" s="15">
        <v>279</v>
      </c>
      <c r="EA317" s="15">
        <v>0</v>
      </c>
      <c r="EB317" s="15">
        <v>0</v>
      </c>
      <c r="EC317" s="15">
        <v>0</v>
      </c>
      <c r="ED317" s="15">
        <v>279</v>
      </c>
      <c r="EE317" s="15">
        <v>0</v>
      </c>
      <c r="EF317" s="15">
        <v>0</v>
      </c>
      <c r="EG317" s="15">
        <v>0</v>
      </c>
      <c r="EH317" s="15">
        <v>100</v>
      </c>
      <c r="EI317" s="15">
        <f>SUM(Table2[[#This Row],[Total Industrial Employees FY17]:[Total Other Employees FY17]])</f>
        <v>279</v>
      </c>
      <c r="EJ317" s="15">
        <f>SUM(Table2[[#This Row],[Number of Industrial Employees Earning More than Living Wage FY17]:[Number of Other Employees Earning More than Living Wage FY17]])</f>
        <v>279</v>
      </c>
      <c r="EK317" s="15">
        <v>100</v>
      </c>
    </row>
    <row r="318" spans="1:141" x14ac:dyDescent="0.2">
      <c r="A318" s="6">
        <v>92838</v>
      </c>
      <c r="B318" s="6" t="s">
        <v>53</v>
      </c>
      <c r="C318" s="7" t="s">
        <v>54</v>
      </c>
      <c r="D318" s="7" t="s">
        <v>12</v>
      </c>
      <c r="E318" s="33">
        <v>26</v>
      </c>
      <c r="F318" s="8" t="s">
        <v>2068</v>
      </c>
      <c r="G318" s="41" t="s">
        <v>2069</v>
      </c>
      <c r="H318" s="35">
        <v>0</v>
      </c>
      <c r="I318" s="35">
        <v>254145</v>
      </c>
      <c r="J318" s="39" t="s">
        <v>3260</v>
      </c>
      <c r="K318" s="11" t="s">
        <v>2453</v>
      </c>
      <c r="L318" s="13" t="s">
        <v>2654</v>
      </c>
      <c r="M318" s="13" t="s">
        <v>2472</v>
      </c>
      <c r="N318" s="23">
        <v>18796322</v>
      </c>
      <c r="O318" s="6" t="s">
        <v>2464</v>
      </c>
      <c r="P318" s="15">
        <v>17</v>
      </c>
      <c r="Q318" s="15">
        <v>0</v>
      </c>
      <c r="R318" s="15">
        <v>301</v>
      </c>
      <c r="S318" s="15">
        <v>0</v>
      </c>
      <c r="T318" s="15">
        <v>0</v>
      </c>
      <c r="U318" s="15">
        <v>318</v>
      </c>
      <c r="V318" s="15">
        <v>309</v>
      </c>
      <c r="W318" s="15">
        <v>0</v>
      </c>
      <c r="X318" s="15">
        <v>0</v>
      </c>
      <c r="Y318" s="15">
        <v>386</v>
      </c>
      <c r="Z318" s="15">
        <v>114</v>
      </c>
      <c r="AA318" s="15">
        <v>85</v>
      </c>
      <c r="AB318" s="15">
        <v>9</v>
      </c>
      <c r="AC318" s="15">
        <v>37</v>
      </c>
      <c r="AD318" s="15">
        <v>8</v>
      </c>
      <c r="AE318" s="15">
        <v>11</v>
      </c>
      <c r="AF318" s="15">
        <v>85</v>
      </c>
      <c r="AG318" s="15" t="s">
        <v>1860</v>
      </c>
      <c r="AH318" s="15" t="s">
        <v>1861</v>
      </c>
      <c r="AI318" s="17">
        <v>58.0901</v>
      </c>
      <c r="AJ318" s="17">
        <v>2692.8733000000002</v>
      </c>
      <c r="AK318" s="17">
        <v>73.482100000000003</v>
      </c>
      <c r="AL318" s="17">
        <f>SUM(Table2[[#This Row],[Company Direct Land Through FY17]:[Company Direct Land FY18 and After]])</f>
        <v>2766.3554000000004</v>
      </c>
      <c r="AM318" s="17">
        <v>527.2201</v>
      </c>
      <c r="AN318" s="17">
        <v>5579.6040000000003</v>
      </c>
      <c r="AO318" s="17">
        <v>666.91549999999995</v>
      </c>
      <c r="AP318" s="18">
        <f>SUM(Table2[[#This Row],[Company Direct Building Through FY17]:[Company Direct Building FY18 and After]])</f>
        <v>6246.5195000000003</v>
      </c>
      <c r="AQ318" s="17">
        <v>0</v>
      </c>
      <c r="AR318" s="17">
        <v>117.815</v>
      </c>
      <c r="AS318" s="17">
        <v>0</v>
      </c>
      <c r="AT318" s="18">
        <f>SUM(Table2[[#This Row],[Mortgage Recording Tax Through FY17]:[Mortgage Recording Tax FY18 and After]])</f>
        <v>117.815</v>
      </c>
      <c r="AU318" s="17">
        <v>341.81240000000003</v>
      </c>
      <c r="AV318" s="17">
        <v>1145.7170000000001</v>
      </c>
      <c r="AW318" s="17">
        <v>432.3811</v>
      </c>
      <c r="AX318" s="18">
        <f>SUM(Table2[[#This Row],[Pilot Savings Through FY17]:[Pilot Savings FY18 and After]])</f>
        <v>1578.0981000000002</v>
      </c>
      <c r="AY318" s="17">
        <v>0</v>
      </c>
      <c r="AZ318" s="17">
        <v>117.815</v>
      </c>
      <c r="BA318" s="17">
        <v>0</v>
      </c>
      <c r="BB318" s="18">
        <f>SUM(Table2[[#This Row],[Mortgage Recording Tax Exemption Through FY17]:[Mortgage Recording Tax Exemption FY18 and After]])</f>
        <v>117.815</v>
      </c>
      <c r="BC318" s="17">
        <v>1022.8217</v>
      </c>
      <c r="BD318" s="17">
        <v>7091.0793000000003</v>
      </c>
      <c r="BE318" s="17">
        <v>1293.8347000000001</v>
      </c>
      <c r="BF318" s="18">
        <f>SUM(Table2[[#This Row],[Indirect and Induced Land Through FY17]:[Indirect and Induced Land FY18 and After]])</f>
        <v>8384.9140000000007</v>
      </c>
      <c r="BG318" s="17">
        <v>1899.5259000000001</v>
      </c>
      <c r="BH318" s="17">
        <v>13169.1477</v>
      </c>
      <c r="BI318" s="17">
        <v>2402.8355999999999</v>
      </c>
      <c r="BJ318" s="18">
        <f>SUM(Table2[[#This Row],[Indirect and Induced Building Through FY17]:[Indirect and Induced Building FY18 and After]])</f>
        <v>15571.9833</v>
      </c>
      <c r="BK318" s="17">
        <v>3165.8454000000002</v>
      </c>
      <c r="BL318" s="17">
        <v>27386.987300000001</v>
      </c>
      <c r="BM318" s="17">
        <v>4004.6867999999999</v>
      </c>
      <c r="BN318" s="18">
        <f>SUM(Table2[[#This Row],[TOTAL Real Property Related Taxes Through FY17]:[TOTAL Real Property Related Taxes FY18 and After]])</f>
        <v>31391.6741</v>
      </c>
      <c r="BO318" s="17">
        <v>7755.8941000000004</v>
      </c>
      <c r="BP318" s="17">
        <v>59147.281799999997</v>
      </c>
      <c r="BQ318" s="17">
        <v>9810.9421999999995</v>
      </c>
      <c r="BR318" s="18">
        <f>SUM(Table2[[#This Row],[Company Direct Through FY17]:[Company Direct FY18 and After]])</f>
        <v>68958.224000000002</v>
      </c>
      <c r="BS318" s="17">
        <v>0</v>
      </c>
      <c r="BT318" s="17">
        <v>0</v>
      </c>
      <c r="BU318" s="17">
        <v>0</v>
      </c>
      <c r="BV318" s="18">
        <f>SUM(Table2[[#This Row],[Sales Tax Exemption Through FY17]:[Sales Tax Exemption FY18 and After]])</f>
        <v>0</v>
      </c>
      <c r="BW318" s="17">
        <v>0</v>
      </c>
      <c r="BX318" s="17">
        <v>0</v>
      </c>
      <c r="BY318" s="17">
        <v>0</v>
      </c>
      <c r="BZ318" s="17">
        <f>SUM(Table2[[#This Row],[Energy Tax Savings Through FY17]:[Energy Tax Savings FY18 and After]])</f>
        <v>0</v>
      </c>
      <c r="CA318" s="17">
        <v>0</v>
      </c>
      <c r="CB318" s="17">
        <v>0</v>
      </c>
      <c r="CC318" s="17">
        <v>0</v>
      </c>
      <c r="CD318" s="18">
        <f>SUM(Table2[[#This Row],[Tax Exempt Bond Savings Through FY17]:[Tax Exempt Bond Savings FY18 and After]])</f>
        <v>0</v>
      </c>
      <c r="CE318" s="17">
        <v>3216.0810000000001</v>
      </c>
      <c r="CF318" s="17">
        <v>26082.792600000001</v>
      </c>
      <c r="CG318" s="17">
        <v>4068.2329</v>
      </c>
      <c r="CH318" s="18">
        <f>SUM(Table2[[#This Row],[Indirect and Induced Through FY17]:[Indirect and Induced FY18 and After]])</f>
        <v>30151.0255</v>
      </c>
      <c r="CI318" s="17">
        <v>10971.9751</v>
      </c>
      <c r="CJ318" s="17">
        <v>85230.074399999998</v>
      </c>
      <c r="CK318" s="17">
        <v>13879.1751</v>
      </c>
      <c r="CL318" s="18">
        <f>SUM(Table2[[#This Row],[TOTAL Income Consumption Use Taxes Through FY17]:[TOTAL Income Consumption Use Taxes FY18 and After]])</f>
        <v>99109.249500000005</v>
      </c>
      <c r="CM318" s="17">
        <v>341.81240000000003</v>
      </c>
      <c r="CN318" s="17">
        <v>1263.5319999999999</v>
      </c>
      <c r="CO318" s="17">
        <v>432.3811</v>
      </c>
      <c r="CP318" s="18">
        <f>SUM(Table2[[#This Row],[Assistance Provided Through FY17]:[Assistance Provided FY18 and After]])</f>
        <v>1695.9131</v>
      </c>
      <c r="CQ318" s="17">
        <v>0</v>
      </c>
      <c r="CR318" s="17">
        <v>0</v>
      </c>
      <c r="CS318" s="17">
        <v>0</v>
      </c>
      <c r="CT318" s="18">
        <f>SUM(Table2[[#This Row],[Recapture Cancellation Reduction Amount Through FY17]:[Recapture Cancellation Reduction Amount FY18 and After]])</f>
        <v>0</v>
      </c>
      <c r="CU318" s="17">
        <v>0</v>
      </c>
      <c r="CV318" s="17">
        <v>0</v>
      </c>
      <c r="CW318" s="17">
        <v>0</v>
      </c>
      <c r="CX318" s="18">
        <f>SUM(Table2[[#This Row],[Penalty Paid Through FY17]:[Penalty Paid FY18 and After]])</f>
        <v>0</v>
      </c>
      <c r="CY318" s="17">
        <v>341.81240000000003</v>
      </c>
      <c r="CZ318" s="17">
        <v>1263.5319999999999</v>
      </c>
      <c r="DA318" s="17">
        <v>432.3811</v>
      </c>
      <c r="DB318" s="18">
        <f>SUM(Table2[[#This Row],[TOTAL Assistance Net of Recapture Penalties Through FY17]:[TOTAL Assistance Net of Recapture Penalties FY18 and After]])</f>
        <v>1695.9131</v>
      </c>
      <c r="DC318" s="17">
        <v>8341.2042999999994</v>
      </c>
      <c r="DD318" s="17">
        <v>67537.574099999998</v>
      </c>
      <c r="DE318" s="17">
        <v>10551.3398</v>
      </c>
      <c r="DF318" s="18">
        <f>SUM(Table2[[#This Row],[Company Direct Tax Revenue Before Assistance Through FY17]:[Company Direct Tax Revenue Before Assistance FY18 and After]])</f>
        <v>78088.9139</v>
      </c>
      <c r="DG318" s="17">
        <v>6138.4286000000002</v>
      </c>
      <c r="DH318" s="17">
        <v>46343.0196</v>
      </c>
      <c r="DI318" s="17">
        <v>7764.9031999999997</v>
      </c>
      <c r="DJ318" s="18">
        <f>SUM(Table2[[#This Row],[Indirect and Induced Tax Revenues Through FY17]:[Indirect and Induced Tax Revenues FY18 and After]])</f>
        <v>54107.9228</v>
      </c>
      <c r="DK318" s="17">
        <v>14479.632900000001</v>
      </c>
      <c r="DL318" s="17">
        <v>113880.5937</v>
      </c>
      <c r="DM318" s="17">
        <v>18316.242999999999</v>
      </c>
      <c r="DN318" s="17">
        <f>SUM(Table2[[#This Row],[TOTAL Tax Revenues Before Assistance Through FY17]:[TOTAL Tax Revenues Before Assistance FY18 and After]])</f>
        <v>132196.83669999999</v>
      </c>
      <c r="DO318" s="17">
        <v>14137.8205</v>
      </c>
      <c r="DP318" s="17">
        <v>112617.06170000001</v>
      </c>
      <c r="DQ318" s="17">
        <v>17883.8619</v>
      </c>
      <c r="DR318" s="20">
        <f>SUM(Table2[[#This Row],[TOTAL Tax Revenues Net of Assistance Recapture and Penalty Through FY17]:[TOTAL Tax Revenues Net of Assistance Recapture and Penalty FY18 and After]])</f>
        <v>130500.92360000001</v>
      </c>
      <c r="DS318" s="20">
        <v>0</v>
      </c>
      <c r="DT318" s="20">
        <v>0</v>
      </c>
      <c r="DU318" s="20">
        <v>0</v>
      </c>
      <c r="DV318" s="20">
        <v>0</v>
      </c>
      <c r="DW318" s="15">
        <v>308</v>
      </c>
      <c r="DX318" s="15">
        <v>0</v>
      </c>
      <c r="DY318" s="15">
        <v>0</v>
      </c>
      <c r="DZ318" s="15">
        <v>0</v>
      </c>
      <c r="EA318" s="15">
        <v>281</v>
      </c>
      <c r="EB318" s="15">
        <v>0</v>
      </c>
      <c r="EC318" s="15">
        <v>0</v>
      </c>
      <c r="ED318" s="15">
        <v>0</v>
      </c>
      <c r="EE318" s="15">
        <v>91.23</v>
      </c>
      <c r="EF318" s="15">
        <v>0</v>
      </c>
      <c r="EG318" s="15">
        <v>0</v>
      </c>
      <c r="EH318" s="15">
        <v>0</v>
      </c>
      <c r="EI318" s="15">
        <f>SUM(Table2[[#This Row],[Total Industrial Employees FY17]:[Total Other Employees FY17]])</f>
        <v>308</v>
      </c>
      <c r="EJ318" s="15">
        <f>SUM(Table2[[#This Row],[Number of Industrial Employees Earning More than Living Wage FY17]:[Number of Other Employees Earning More than Living Wage FY17]])</f>
        <v>281</v>
      </c>
      <c r="EK318" s="15">
        <v>91.233766233766232</v>
      </c>
    </row>
    <row r="319" spans="1:141" x14ac:dyDescent="0.2">
      <c r="A319" s="6">
        <v>92788</v>
      </c>
      <c r="B319" s="6" t="s">
        <v>55</v>
      </c>
      <c r="C319" s="7" t="s">
        <v>56</v>
      </c>
      <c r="D319" s="7" t="s">
        <v>12</v>
      </c>
      <c r="E319" s="33">
        <v>26</v>
      </c>
      <c r="F319" s="8" t="s">
        <v>1922</v>
      </c>
      <c r="G319" s="41" t="s">
        <v>1863</v>
      </c>
      <c r="H319" s="35">
        <v>107640</v>
      </c>
      <c r="I319" s="35">
        <v>214820</v>
      </c>
      <c r="J319" s="39" t="s">
        <v>3260</v>
      </c>
      <c r="K319" s="11" t="s">
        <v>2453</v>
      </c>
      <c r="L319" s="13" t="s">
        <v>2639</v>
      </c>
      <c r="M319" s="13" t="s">
        <v>2470</v>
      </c>
      <c r="N319" s="23">
        <v>6300000</v>
      </c>
      <c r="O319" s="6" t="s">
        <v>2458</v>
      </c>
      <c r="P319" s="15">
        <v>2</v>
      </c>
      <c r="Q319" s="15">
        <v>0</v>
      </c>
      <c r="R319" s="15">
        <v>599</v>
      </c>
      <c r="S319" s="15">
        <v>0</v>
      </c>
      <c r="T319" s="15">
        <v>0</v>
      </c>
      <c r="U319" s="15">
        <v>601</v>
      </c>
      <c r="V319" s="15">
        <v>600</v>
      </c>
      <c r="W319" s="15">
        <v>0</v>
      </c>
      <c r="X319" s="15">
        <v>0</v>
      </c>
      <c r="Y319" s="15">
        <v>0</v>
      </c>
      <c r="Z319" s="15">
        <v>20</v>
      </c>
      <c r="AA319" s="15">
        <v>93</v>
      </c>
      <c r="AB319" s="15">
        <v>38</v>
      </c>
      <c r="AC319" s="15">
        <v>35</v>
      </c>
      <c r="AD319" s="15">
        <v>7</v>
      </c>
      <c r="AE319" s="15">
        <v>8</v>
      </c>
      <c r="AF319" s="15">
        <v>93</v>
      </c>
      <c r="AG319" s="15" t="s">
        <v>1860</v>
      </c>
      <c r="AH319" s="15" t="s">
        <v>1861</v>
      </c>
      <c r="AI319" s="17">
        <v>106.956</v>
      </c>
      <c r="AJ319" s="17">
        <v>1271.6525999999999</v>
      </c>
      <c r="AK319" s="17">
        <v>166.83609999999999</v>
      </c>
      <c r="AL319" s="17">
        <f>SUM(Table2[[#This Row],[Company Direct Land Through FY17]:[Company Direct Land FY18 and After]])</f>
        <v>1438.4886999999999</v>
      </c>
      <c r="AM319" s="17">
        <v>280.33330000000001</v>
      </c>
      <c r="AN319" s="17">
        <v>2009.6068</v>
      </c>
      <c r="AO319" s="17">
        <v>437.28</v>
      </c>
      <c r="AP319" s="18">
        <f>SUM(Table2[[#This Row],[Company Direct Building Through FY17]:[Company Direct Building FY18 and After]])</f>
        <v>2446.8868000000002</v>
      </c>
      <c r="AQ319" s="17">
        <v>0</v>
      </c>
      <c r="AR319" s="17">
        <v>110.5335</v>
      </c>
      <c r="AS319" s="17">
        <v>0</v>
      </c>
      <c r="AT319" s="18">
        <f>SUM(Table2[[#This Row],[Mortgage Recording Tax Through FY17]:[Mortgage Recording Tax FY18 and After]])</f>
        <v>110.5335</v>
      </c>
      <c r="AU319" s="17">
        <v>255.30189999999999</v>
      </c>
      <c r="AV319" s="17">
        <v>1277.2501999999999</v>
      </c>
      <c r="AW319" s="17">
        <v>398.2346</v>
      </c>
      <c r="AX319" s="18">
        <f>SUM(Table2[[#This Row],[Pilot Savings Through FY17]:[Pilot Savings FY18 and After]])</f>
        <v>1675.4848</v>
      </c>
      <c r="AY319" s="17">
        <v>0</v>
      </c>
      <c r="AZ319" s="17">
        <v>110.5335</v>
      </c>
      <c r="BA319" s="17">
        <v>0</v>
      </c>
      <c r="BB319" s="18">
        <f>SUM(Table2[[#This Row],[Mortgage Recording Tax Exemption Through FY17]:[Mortgage Recording Tax Exemption FY18 and After]])</f>
        <v>110.5335</v>
      </c>
      <c r="BC319" s="17">
        <v>1986.0612000000001</v>
      </c>
      <c r="BD319" s="17">
        <v>9864.6257999999998</v>
      </c>
      <c r="BE319" s="17">
        <v>3097.9726999999998</v>
      </c>
      <c r="BF319" s="18">
        <f>SUM(Table2[[#This Row],[Indirect and Induced Land Through FY17]:[Indirect and Induced Land FY18 and After]])</f>
        <v>12962.5985</v>
      </c>
      <c r="BG319" s="17">
        <v>3688.3993999999998</v>
      </c>
      <c r="BH319" s="17">
        <v>18320.019100000001</v>
      </c>
      <c r="BI319" s="17">
        <v>5753.3780999999999</v>
      </c>
      <c r="BJ319" s="18">
        <f>SUM(Table2[[#This Row],[Indirect and Induced Building Through FY17]:[Indirect and Induced Building FY18 and After]])</f>
        <v>24073.397199999999</v>
      </c>
      <c r="BK319" s="17">
        <v>5806.4480000000003</v>
      </c>
      <c r="BL319" s="17">
        <v>30188.6541</v>
      </c>
      <c r="BM319" s="17">
        <v>9057.2322999999997</v>
      </c>
      <c r="BN319" s="18">
        <f>SUM(Table2[[#This Row],[TOTAL Real Property Related Taxes Through FY17]:[TOTAL Real Property Related Taxes FY18 and After]])</f>
        <v>39245.886400000003</v>
      </c>
      <c r="BO319" s="17">
        <v>15059.988499999999</v>
      </c>
      <c r="BP319" s="17">
        <v>80403.832399999999</v>
      </c>
      <c r="BQ319" s="17">
        <v>23491.438600000001</v>
      </c>
      <c r="BR319" s="18">
        <f>SUM(Table2[[#This Row],[Company Direct Through FY17]:[Company Direct FY18 and After]])</f>
        <v>103895.27100000001</v>
      </c>
      <c r="BS319" s="17">
        <v>0</v>
      </c>
      <c r="BT319" s="17">
        <v>0</v>
      </c>
      <c r="BU319" s="17">
        <v>0</v>
      </c>
      <c r="BV319" s="18">
        <f>SUM(Table2[[#This Row],[Sales Tax Exemption Through FY17]:[Sales Tax Exemption FY18 and After]])</f>
        <v>0</v>
      </c>
      <c r="BW319" s="17">
        <v>0</v>
      </c>
      <c r="BX319" s="17">
        <v>0</v>
      </c>
      <c r="BY319" s="17">
        <v>0</v>
      </c>
      <c r="BZ319" s="17">
        <f>SUM(Table2[[#This Row],[Energy Tax Savings Through FY17]:[Energy Tax Savings FY18 and After]])</f>
        <v>0</v>
      </c>
      <c r="CA319" s="17">
        <v>0</v>
      </c>
      <c r="CB319" s="17">
        <v>0</v>
      </c>
      <c r="CC319" s="17">
        <v>0</v>
      </c>
      <c r="CD319" s="18">
        <f>SUM(Table2[[#This Row],[Tax Exempt Bond Savings Through FY17]:[Tax Exempt Bond Savings FY18 and After]])</f>
        <v>0</v>
      </c>
      <c r="CE319" s="17">
        <v>6244.8167000000003</v>
      </c>
      <c r="CF319" s="17">
        <v>35989.346299999997</v>
      </c>
      <c r="CG319" s="17">
        <v>9741.0252</v>
      </c>
      <c r="CH319" s="18">
        <f>SUM(Table2[[#This Row],[Indirect and Induced Through FY17]:[Indirect and Induced FY18 and After]])</f>
        <v>45730.371499999994</v>
      </c>
      <c r="CI319" s="17">
        <v>21304.805199999999</v>
      </c>
      <c r="CJ319" s="17">
        <v>116393.1787</v>
      </c>
      <c r="CK319" s="17">
        <v>33232.463799999998</v>
      </c>
      <c r="CL319" s="18">
        <f>SUM(Table2[[#This Row],[TOTAL Income Consumption Use Taxes Through FY17]:[TOTAL Income Consumption Use Taxes FY18 and After]])</f>
        <v>149625.64250000002</v>
      </c>
      <c r="CM319" s="17">
        <v>255.30189999999999</v>
      </c>
      <c r="CN319" s="17">
        <v>1387.7837</v>
      </c>
      <c r="CO319" s="17">
        <v>398.2346</v>
      </c>
      <c r="CP319" s="18">
        <f>SUM(Table2[[#This Row],[Assistance Provided Through FY17]:[Assistance Provided FY18 and After]])</f>
        <v>1786.0183</v>
      </c>
      <c r="CQ319" s="17">
        <v>0</v>
      </c>
      <c r="CR319" s="17">
        <v>0</v>
      </c>
      <c r="CS319" s="17">
        <v>0</v>
      </c>
      <c r="CT319" s="18">
        <f>SUM(Table2[[#This Row],[Recapture Cancellation Reduction Amount Through FY17]:[Recapture Cancellation Reduction Amount FY18 and After]])</f>
        <v>0</v>
      </c>
      <c r="CU319" s="17">
        <v>0</v>
      </c>
      <c r="CV319" s="17">
        <v>0</v>
      </c>
      <c r="CW319" s="17">
        <v>0</v>
      </c>
      <c r="CX319" s="18">
        <f>SUM(Table2[[#This Row],[Penalty Paid Through FY17]:[Penalty Paid FY18 and After]])</f>
        <v>0</v>
      </c>
      <c r="CY319" s="17">
        <v>255.30189999999999</v>
      </c>
      <c r="CZ319" s="17">
        <v>1387.7837</v>
      </c>
      <c r="DA319" s="17">
        <v>398.2346</v>
      </c>
      <c r="DB319" s="18">
        <f>SUM(Table2[[#This Row],[TOTAL Assistance Net of Recapture Penalties Through FY17]:[TOTAL Assistance Net of Recapture Penalties FY18 and After]])</f>
        <v>1786.0183</v>
      </c>
      <c r="DC319" s="17">
        <v>15447.2778</v>
      </c>
      <c r="DD319" s="17">
        <v>83795.6253</v>
      </c>
      <c r="DE319" s="17">
        <v>24095.554700000001</v>
      </c>
      <c r="DF319" s="18">
        <f>SUM(Table2[[#This Row],[Company Direct Tax Revenue Before Assistance Through FY17]:[Company Direct Tax Revenue Before Assistance FY18 and After]])</f>
        <v>107891.18</v>
      </c>
      <c r="DG319" s="17">
        <v>11919.2773</v>
      </c>
      <c r="DH319" s="17">
        <v>64173.991199999997</v>
      </c>
      <c r="DI319" s="17">
        <v>18592.376</v>
      </c>
      <c r="DJ319" s="18">
        <f>SUM(Table2[[#This Row],[Indirect and Induced Tax Revenues Through FY17]:[Indirect and Induced Tax Revenues FY18 and After]])</f>
        <v>82766.367199999993</v>
      </c>
      <c r="DK319" s="17">
        <v>27366.555100000001</v>
      </c>
      <c r="DL319" s="17">
        <v>147969.6165</v>
      </c>
      <c r="DM319" s="17">
        <v>42687.930699999997</v>
      </c>
      <c r="DN319" s="17">
        <f>SUM(Table2[[#This Row],[TOTAL Tax Revenues Before Assistance Through FY17]:[TOTAL Tax Revenues Before Assistance FY18 and After]])</f>
        <v>190657.5472</v>
      </c>
      <c r="DO319" s="17">
        <v>27111.253199999999</v>
      </c>
      <c r="DP319" s="17">
        <v>146581.8328</v>
      </c>
      <c r="DQ319" s="17">
        <v>42289.696100000001</v>
      </c>
      <c r="DR319" s="20">
        <f>SUM(Table2[[#This Row],[TOTAL Tax Revenues Net of Assistance Recapture and Penalty Through FY17]:[TOTAL Tax Revenues Net of Assistance Recapture and Penalty FY18 and After]])</f>
        <v>188871.5289</v>
      </c>
      <c r="DS319" s="20">
        <v>0</v>
      </c>
      <c r="DT319" s="20">
        <v>0</v>
      </c>
      <c r="DU319" s="20">
        <v>0</v>
      </c>
      <c r="DV319" s="20">
        <v>0</v>
      </c>
      <c r="DW319" s="15">
        <v>0</v>
      </c>
      <c r="DX319" s="15">
        <v>0</v>
      </c>
      <c r="DY319" s="15">
        <v>0</v>
      </c>
      <c r="DZ319" s="15">
        <v>0</v>
      </c>
      <c r="EA319" s="15">
        <v>0</v>
      </c>
      <c r="EB319" s="15">
        <v>0</v>
      </c>
      <c r="EC319" s="15">
        <v>0</v>
      </c>
      <c r="ED319" s="15">
        <v>0</v>
      </c>
      <c r="EE319" s="15">
        <v>0</v>
      </c>
      <c r="EF319" s="15">
        <v>0</v>
      </c>
      <c r="EG319" s="15">
        <v>0</v>
      </c>
      <c r="EH319" s="15">
        <v>0</v>
      </c>
      <c r="EI319" s="15">
        <f>SUM(Table2[[#This Row],[Total Industrial Employees FY17]:[Total Other Employees FY17]])</f>
        <v>0</v>
      </c>
      <c r="EJ319" s="15">
        <f>SUM(Table2[[#This Row],[Number of Industrial Employees Earning More than Living Wage FY17]:[Number of Other Employees Earning More than Living Wage FY17]])</f>
        <v>0</v>
      </c>
      <c r="EK319" s="15">
        <v>0</v>
      </c>
    </row>
    <row r="320" spans="1:141" x14ac:dyDescent="0.2">
      <c r="A320" s="6">
        <v>93949</v>
      </c>
      <c r="B320" s="6" t="s">
        <v>682</v>
      </c>
      <c r="C320" s="7" t="s">
        <v>683</v>
      </c>
      <c r="D320" s="7" t="s">
        <v>6</v>
      </c>
      <c r="E320" s="33">
        <v>17</v>
      </c>
      <c r="F320" s="8" t="s">
        <v>2242</v>
      </c>
      <c r="G320" s="41" t="s">
        <v>1907</v>
      </c>
      <c r="H320" s="35">
        <v>783072</v>
      </c>
      <c r="I320" s="35">
        <v>123590</v>
      </c>
      <c r="J320" s="39" t="s">
        <v>3255</v>
      </c>
      <c r="K320" s="11" t="s">
        <v>2453</v>
      </c>
      <c r="L320" s="13" t="s">
        <v>2971</v>
      </c>
      <c r="M320" s="13" t="s">
        <v>2873</v>
      </c>
      <c r="N320" s="23">
        <v>68407000</v>
      </c>
      <c r="O320" s="6" t="s">
        <v>2458</v>
      </c>
      <c r="P320" s="15">
        <v>4</v>
      </c>
      <c r="Q320" s="15">
        <v>0</v>
      </c>
      <c r="R320" s="15">
        <v>671</v>
      </c>
      <c r="S320" s="15">
        <v>6</v>
      </c>
      <c r="T320" s="15">
        <v>0</v>
      </c>
      <c r="U320" s="15">
        <v>681</v>
      </c>
      <c r="V320" s="15">
        <v>679</v>
      </c>
      <c r="W320" s="15">
        <v>0</v>
      </c>
      <c r="X320" s="15">
        <v>0</v>
      </c>
      <c r="Y320" s="15">
        <v>0</v>
      </c>
      <c r="Z320" s="15">
        <v>25</v>
      </c>
      <c r="AA320" s="15">
        <v>77</v>
      </c>
      <c r="AB320" s="15">
        <v>9</v>
      </c>
      <c r="AC320" s="15">
        <v>17</v>
      </c>
      <c r="AD320" s="15">
        <v>18</v>
      </c>
      <c r="AE320" s="15">
        <v>17</v>
      </c>
      <c r="AF320" s="15">
        <v>77</v>
      </c>
      <c r="AG320" s="15" t="s">
        <v>1860</v>
      </c>
      <c r="AH320" s="15" t="s">
        <v>1861</v>
      </c>
      <c r="AI320" s="17">
        <v>362.94119999999998</v>
      </c>
      <c r="AJ320" s="17">
        <v>1035.4619</v>
      </c>
      <c r="AK320" s="17">
        <v>4992.2566999999999</v>
      </c>
      <c r="AL320" s="17">
        <f>SUM(Table2[[#This Row],[Company Direct Land Through FY17]:[Company Direct Land FY18 and After]])</f>
        <v>6027.7186000000002</v>
      </c>
      <c r="AM320" s="17">
        <v>1094.4909</v>
      </c>
      <c r="AN320" s="17">
        <v>2273.5387999999998</v>
      </c>
      <c r="AO320" s="17">
        <v>15054.7266</v>
      </c>
      <c r="AP320" s="18">
        <f>SUM(Table2[[#This Row],[Company Direct Building Through FY17]:[Company Direct Building FY18 and After]])</f>
        <v>17328.2654</v>
      </c>
      <c r="AQ320" s="17">
        <v>0</v>
      </c>
      <c r="AR320" s="17">
        <v>418.6</v>
      </c>
      <c r="AS320" s="17">
        <v>0</v>
      </c>
      <c r="AT320" s="18">
        <f>SUM(Table2[[#This Row],[Mortgage Recording Tax Through FY17]:[Mortgage Recording Tax FY18 and After]])</f>
        <v>418.6</v>
      </c>
      <c r="AU320" s="17">
        <v>778.43349999999998</v>
      </c>
      <c r="AV320" s="17">
        <v>1569.3933</v>
      </c>
      <c r="AW320" s="17">
        <v>10707.3567</v>
      </c>
      <c r="AX320" s="18">
        <f>SUM(Table2[[#This Row],[Pilot Savings Through FY17]:[Pilot Savings FY18 and After]])</f>
        <v>12276.75</v>
      </c>
      <c r="AY320" s="17">
        <v>0</v>
      </c>
      <c r="AZ320" s="17">
        <v>418.6</v>
      </c>
      <c r="BA320" s="17">
        <v>0</v>
      </c>
      <c r="BB320" s="18">
        <f>SUM(Table2[[#This Row],[Mortgage Recording Tax Exemption Through FY17]:[Mortgage Recording Tax Exemption FY18 and After]])</f>
        <v>418.6</v>
      </c>
      <c r="BC320" s="17">
        <v>1294.2563</v>
      </c>
      <c r="BD320" s="17">
        <v>4773.0680000000002</v>
      </c>
      <c r="BE320" s="17">
        <v>17802.500400000001</v>
      </c>
      <c r="BF320" s="18">
        <f>SUM(Table2[[#This Row],[Indirect and Induced Land Through FY17]:[Indirect and Induced Land FY18 and After]])</f>
        <v>22575.5684</v>
      </c>
      <c r="BG320" s="17">
        <v>2403.6188000000002</v>
      </c>
      <c r="BH320" s="17">
        <v>8864.2692000000006</v>
      </c>
      <c r="BI320" s="17">
        <v>33061.7863</v>
      </c>
      <c r="BJ320" s="18">
        <f>SUM(Table2[[#This Row],[Indirect and Induced Building Through FY17]:[Indirect and Induced Building FY18 and After]])</f>
        <v>41926.055500000002</v>
      </c>
      <c r="BK320" s="17">
        <v>4376.8737000000001</v>
      </c>
      <c r="BL320" s="17">
        <v>15376.944600000001</v>
      </c>
      <c r="BM320" s="17">
        <v>60203.9133</v>
      </c>
      <c r="BN320" s="18">
        <f>SUM(Table2[[#This Row],[TOTAL Real Property Related Taxes Through FY17]:[TOTAL Real Property Related Taxes FY18 and After]])</f>
        <v>75580.857900000003</v>
      </c>
      <c r="BO320" s="17">
        <v>7350.9332000000004</v>
      </c>
      <c r="BP320" s="17">
        <v>27337.117600000001</v>
      </c>
      <c r="BQ320" s="17">
        <v>101112.11410000001</v>
      </c>
      <c r="BR320" s="18">
        <f>SUM(Table2[[#This Row],[Company Direct Through FY17]:[Company Direct FY18 and After]])</f>
        <v>128449.2317</v>
      </c>
      <c r="BS320" s="17">
        <v>0</v>
      </c>
      <c r="BT320" s="17">
        <v>0</v>
      </c>
      <c r="BU320" s="17">
        <v>0</v>
      </c>
      <c r="BV320" s="18">
        <f>SUM(Table2[[#This Row],[Sales Tax Exemption Through FY17]:[Sales Tax Exemption FY18 and After]])</f>
        <v>0</v>
      </c>
      <c r="BW320" s="17">
        <v>0</v>
      </c>
      <c r="BX320" s="17">
        <v>0</v>
      </c>
      <c r="BY320" s="17">
        <v>0</v>
      </c>
      <c r="BZ320" s="17">
        <f>SUM(Table2[[#This Row],[Energy Tax Savings Through FY17]:[Energy Tax Savings FY18 and After]])</f>
        <v>0</v>
      </c>
      <c r="CA320" s="17">
        <v>0</v>
      </c>
      <c r="CB320" s="17">
        <v>0</v>
      </c>
      <c r="CC320" s="17">
        <v>0</v>
      </c>
      <c r="CD320" s="18">
        <f>SUM(Table2[[#This Row],[Tax Exempt Bond Savings Through FY17]:[Tax Exempt Bond Savings FY18 and After]])</f>
        <v>0</v>
      </c>
      <c r="CE320" s="17">
        <v>4084.5943000000002</v>
      </c>
      <c r="CF320" s="17">
        <v>15229.7233</v>
      </c>
      <c r="CG320" s="17">
        <v>56183.609400000001</v>
      </c>
      <c r="CH320" s="18">
        <f>SUM(Table2[[#This Row],[Indirect and Induced Through FY17]:[Indirect and Induced FY18 and After]])</f>
        <v>71413.332699999999</v>
      </c>
      <c r="CI320" s="17">
        <v>11435.5275</v>
      </c>
      <c r="CJ320" s="17">
        <v>42566.840900000003</v>
      </c>
      <c r="CK320" s="17">
        <v>157295.72349999999</v>
      </c>
      <c r="CL320" s="18">
        <f>SUM(Table2[[#This Row],[TOTAL Income Consumption Use Taxes Through FY17]:[TOTAL Income Consumption Use Taxes FY18 and After]])</f>
        <v>199862.5644</v>
      </c>
      <c r="CM320" s="17">
        <v>778.43349999999998</v>
      </c>
      <c r="CN320" s="17">
        <v>1987.9933000000001</v>
      </c>
      <c r="CO320" s="17">
        <v>10707.3567</v>
      </c>
      <c r="CP320" s="18">
        <f>SUM(Table2[[#This Row],[Assistance Provided Through FY17]:[Assistance Provided FY18 and After]])</f>
        <v>12695.35</v>
      </c>
      <c r="CQ320" s="17">
        <v>0</v>
      </c>
      <c r="CR320" s="17">
        <v>0</v>
      </c>
      <c r="CS320" s="17">
        <v>0</v>
      </c>
      <c r="CT320" s="18">
        <f>SUM(Table2[[#This Row],[Recapture Cancellation Reduction Amount Through FY17]:[Recapture Cancellation Reduction Amount FY18 and After]])</f>
        <v>0</v>
      </c>
      <c r="CU320" s="17">
        <v>0</v>
      </c>
      <c r="CV320" s="17">
        <v>0</v>
      </c>
      <c r="CW320" s="17">
        <v>0</v>
      </c>
      <c r="CX320" s="18">
        <f>SUM(Table2[[#This Row],[Penalty Paid Through FY17]:[Penalty Paid FY18 and After]])</f>
        <v>0</v>
      </c>
      <c r="CY320" s="17">
        <v>778.43349999999998</v>
      </c>
      <c r="CZ320" s="17">
        <v>1987.9933000000001</v>
      </c>
      <c r="DA320" s="17">
        <v>10707.3567</v>
      </c>
      <c r="DB320" s="18">
        <f>SUM(Table2[[#This Row],[TOTAL Assistance Net of Recapture Penalties Through FY17]:[TOTAL Assistance Net of Recapture Penalties FY18 and After]])</f>
        <v>12695.35</v>
      </c>
      <c r="DC320" s="17">
        <v>8808.3652999999995</v>
      </c>
      <c r="DD320" s="17">
        <v>31064.7183</v>
      </c>
      <c r="DE320" s="17">
        <v>121159.0974</v>
      </c>
      <c r="DF320" s="18">
        <f>SUM(Table2[[#This Row],[Company Direct Tax Revenue Before Assistance Through FY17]:[Company Direct Tax Revenue Before Assistance FY18 and After]])</f>
        <v>152223.81570000001</v>
      </c>
      <c r="DG320" s="17">
        <v>7782.4694</v>
      </c>
      <c r="DH320" s="17">
        <v>28867.0605</v>
      </c>
      <c r="DI320" s="17">
        <v>107047.8961</v>
      </c>
      <c r="DJ320" s="18">
        <f>SUM(Table2[[#This Row],[Indirect and Induced Tax Revenues Through FY17]:[Indirect and Induced Tax Revenues FY18 and After]])</f>
        <v>135914.9566</v>
      </c>
      <c r="DK320" s="17">
        <v>16590.834699999999</v>
      </c>
      <c r="DL320" s="17">
        <v>59931.7788</v>
      </c>
      <c r="DM320" s="17">
        <v>228206.99350000001</v>
      </c>
      <c r="DN320" s="17">
        <f>SUM(Table2[[#This Row],[TOTAL Tax Revenues Before Assistance Through FY17]:[TOTAL Tax Revenues Before Assistance FY18 and After]])</f>
        <v>288138.77230000001</v>
      </c>
      <c r="DO320" s="17">
        <v>15812.4012</v>
      </c>
      <c r="DP320" s="17">
        <v>57943.785499999998</v>
      </c>
      <c r="DQ320" s="17">
        <v>217499.63680000001</v>
      </c>
      <c r="DR320" s="20">
        <f>SUM(Table2[[#This Row],[TOTAL Tax Revenues Net of Assistance Recapture and Penalty Through FY17]:[TOTAL Tax Revenues Net of Assistance Recapture and Penalty FY18 and After]])</f>
        <v>275443.42229999998</v>
      </c>
      <c r="DS320" s="20">
        <v>0</v>
      </c>
      <c r="DT320" s="20">
        <v>0</v>
      </c>
      <c r="DU320" s="20">
        <v>0</v>
      </c>
      <c r="DV320" s="20">
        <v>0</v>
      </c>
      <c r="DW320" s="15">
        <v>0</v>
      </c>
      <c r="DX320" s="15">
        <v>0</v>
      </c>
      <c r="DY320" s="15">
        <v>0</v>
      </c>
      <c r="DZ320" s="15">
        <v>681</v>
      </c>
      <c r="EA320" s="15">
        <v>0</v>
      </c>
      <c r="EB320" s="15">
        <v>0</v>
      </c>
      <c r="EC320" s="15">
        <v>0</v>
      </c>
      <c r="ED320" s="15">
        <v>681</v>
      </c>
      <c r="EE320" s="15">
        <v>0</v>
      </c>
      <c r="EF320" s="15">
        <v>0</v>
      </c>
      <c r="EG320" s="15">
        <v>0</v>
      </c>
      <c r="EH320" s="15">
        <v>100</v>
      </c>
      <c r="EI320" s="15">
        <f>SUM(Table2[[#This Row],[Total Industrial Employees FY17]:[Total Other Employees FY17]])</f>
        <v>681</v>
      </c>
      <c r="EJ320" s="15">
        <f>SUM(Table2[[#This Row],[Number of Industrial Employees Earning More than Living Wage FY17]:[Number of Other Employees Earning More than Living Wage FY17]])</f>
        <v>681</v>
      </c>
      <c r="EK320" s="15">
        <v>100</v>
      </c>
    </row>
    <row r="321" spans="1:141" x14ac:dyDescent="0.2">
      <c r="A321" s="6">
        <v>93857</v>
      </c>
      <c r="B321" s="6" t="s">
        <v>636</v>
      </c>
      <c r="C321" s="7" t="s">
        <v>1748</v>
      </c>
      <c r="D321" s="7" t="s">
        <v>6</v>
      </c>
      <c r="E321" s="33">
        <v>11</v>
      </c>
      <c r="F321" s="8" t="s">
        <v>2260</v>
      </c>
      <c r="G321" s="41" t="s">
        <v>2261</v>
      </c>
      <c r="H321" s="35">
        <v>746898</v>
      </c>
      <c r="I321" s="35">
        <v>790594</v>
      </c>
      <c r="J321" s="39" t="s">
        <v>3267</v>
      </c>
      <c r="K321" s="11" t="s">
        <v>2804</v>
      </c>
      <c r="L321" s="13" t="s">
        <v>2881</v>
      </c>
      <c r="M321" s="13" t="s">
        <v>2690</v>
      </c>
      <c r="N321" s="23">
        <v>21420000</v>
      </c>
      <c r="O321" s="6" t="s">
        <v>2518</v>
      </c>
      <c r="P321" s="15">
        <v>0</v>
      </c>
      <c r="Q321" s="15">
        <v>0</v>
      </c>
      <c r="R321" s="15">
        <v>0</v>
      </c>
      <c r="S321" s="15">
        <v>0</v>
      </c>
      <c r="T321" s="15">
        <v>0</v>
      </c>
      <c r="U321" s="15">
        <v>0</v>
      </c>
      <c r="V321" s="15">
        <v>159</v>
      </c>
      <c r="W321" s="15">
        <v>0</v>
      </c>
      <c r="X321" s="15">
        <v>0</v>
      </c>
      <c r="Y321" s="15">
        <v>176</v>
      </c>
      <c r="Z321" s="15">
        <v>0</v>
      </c>
      <c r="AA321" s="15">
        <v>0</v>
      </c>
      <c r="AB321" s="15">
        <v>0</v>
      </c>
      <c r="AC321" s="15">
        <v>0</v>
      </c>
      <c r="AD321" s="15">
        <v>0</v>
      </c>
      <c r="AE321" s="15">
        <v>0</v>
      </c>
      <c r="AF321" s="15">
        <v>0</v>
      </c>
      <c r="AG321" s="15"/>
      <c r="AH321" s="15"/>
      <c r="AI321" s="17">
        <v>0</v>
      </c>
      <c r="AJ321" s="17">
        <v>0</v>
      </c>
      <c r="AK321" s="17">
        <v>0</v>
      </c>
      <c r="AL321" s="17">
        <f>SUM(Table2[[#This Row],[Company Direct Land Through FY17]:[Company Direct Land FY18 and After]])</f>
        <v>0</v>
      </c>
      <c r="AM321" s="17">
        <v>0</v>
      </c>
      <c r="AN321" s="17">
        <v>0</v>
      </c>
      <c r="AO321" s="17">
        <v>0</v>
      </c>
      <c r="AP321" s="18">
        <f>SUM(Table2[[#This Row],[Company Direct Building Through FY17]:[Company Direct Building FY18 and After]])</f>
        <v>0</v>
      </c>
      <c r="AQ321" s="17">
        <v>0</v>
      </c>
      <c r="AR321" s="17">
        <v>361.05549999999999</v>
      </c>
      <c r="AS321" s="17">
        <v>0</v>
      </c>
      <c r="AT321" s="18">
        <f>SUM(Table2[[#This Row],[Mortgage Recording Tax Through FY17]:[Mortgage Recording Tax FY18 and After]])</f>
        <v>361.05549999999999</v>
      </c>
      <c r="AU321" s="17">
        <v>0</v>
      </c>
      <c r="AV321" s="17">
        <v>0</v>
      </c>
      <c r="AW321" s="17">
        <v>0</v>
      </c>
      <c r="AX321" s="18">
        <f>SUM(Table2[[#This Row],[Pilot Savings Through FY17]:[Pilot Savings FY18 and After]])</f>
        <v>0</v>
      </c>
      <c r="AY321" s="17">
        <v>0</v>
      </c>
      <c r="AZ321" s="17">
        <v>361.05549999999999</v>
      </c>
      <c r="BA321" s="17">
        <v>0</v>
      </c>
      <c r="BB321" s="18">
        <f>SUM(Table2[[#This Row],[Mortgage Recording Tax Exemption Through FY17]:[Mortgage Recording Tax Exemption FY18 and After]])</f>
        <v>361.05549999999999</v>
      </c>
      <c r="BC321" s="17">
        <v>105.8742</v>
      </c>
      <c r="BD321" s="17">
        <v>1043.5308</v>
      </c>
      <c r="BE321" s="17">
        <v>311.35050000000001</v>
      </c>
      <c r="BF321" s="18">
        <f>SUM(Table2[[#This Row],[Indirect and Induced Land Through FY17]:[Indirect and Induced Land FY18 and After]])</f>
        <v>1354.8813</v>
      </c>
      <c r="BG321" s="17">
        <v>196.62350000000001</v>
      </c>
      <c r="BH321" s="17">
        <v>1937.9857</v>
      </c>
      <c r="BI321" s="17">
        <v>578.22230000000002</v>
      </c>
      <c r="BJ321" s="18">
        <f>SUM(Table2[[#This Row],[Indirect and Induced Building Through FY17]:[Indirect and Induced Building FY18 and After]])</f>
        <v>2516.2080000000001</v>
      </c>
      <c r="BK321" s="17">
        <v>302.49770000000001</v>
      </c>
      <c r="BL321" s="17">
        <v>2981.5165000000002</v>
      </c>
      <c r="BM321" s="17">
        <v>889.57280000000003</v>
      </c>
      <c r="BN321" s="18">
        <f>SUM(Table2[[#This Row],[TOTAL Real Property Related Taxes Through FY17]:[TOTAL Real Property Related Taxes FY18 and After]])</f>
        <v>3871.0893000000001</v>
      </c>
      <c r="BO321" s="17">
        <v>290.10739999999998</v>
      </c>
      <c r="BP321" s="17">
        <v>2765.3128999999999</v>
      </c>
      <c r="BQ321" s="17">
        <v>853.13599999999997</v>
      </c>
      <c r="BR321" s="18">
        <f>SUM(Table2[[#This Row],[Company Direct Through FY17]:[Company Direct FY18 and After]])</f>
        <v>3618.4488999999999</v>
      </c>
      <c r="BS321" s="17">
        <v>0</v>
      </c>
      <c r="BT321" s="17">
        <v>0</v>
      </c>
      <c r="BU321" s="17">
        <v>0</v>
      </c>
      <c r="BV321" s="18">
        <f>SUM(Table2[[#This Row],[Sales Tax Exemption Through FY17]:[Sales Tax Exemption FY18 and After]])</f>
        <v>0</v>
      </c>
      <c r="BW321" s="17">
        <v>0</v>
      </c>
      <c r="BX321" s="17">
        <v>0</v>
      </c>
      <c r="BY321" s="17">
        <v>0</v>
      </c>
      <c r="BZ321" s="17">
        <f>SUM(Table2[[#This Row],[Energy Tax Savings Through FY17]:[Energy Tax Savings FY18 and After]])</f>
        <v>0</v>
      </c>
      <c r="CA321" s="17">
        <v>2.0785</v>
      </c>
      <c r="CB321" s="17">
        <v>18.3066</v>
      </c>
      <c r="CC321" s="17">
        <v>5.6191000000000004</v>
      </c>
      <c r="CD321" s="18">
        <f>SUM(Table2[[#This Row],[Tax Exempt Bond Savings Through FY17]:[Tax Exempt Bond Savings FY18 and After]])</f>
        <v>23.925699999999999</v>
      </c>
      <c r="CE321" s="17">
        <v>334.13249999999999</v>
      </c>
      <c r="CF321" s="17">
        <v>3314.9962</v>
      </c>
      <c r="CG321" s="17">
        <v>982.60289999999998</v>
      </c>
      <c r="CH321" s="18">
        <f>SUM(Table2[[#This Row],[Indirect and Induced Through FY17]:[Indirect and Induced FY18 and After]])</f>
        <v>4297.5991000000004</v>
      </c>
      <c r="CI321" s="17">
        <v>622.16139999999996</v>
      </c>
      <c r="CJ321" s="17">
        <v>6062.0024999999996</v>
      </c>
      <c r="CK321" s="17">
        <v>1830.1197999999999</v>
      </c>
      <c r="CL321" s="18">
        <f>SUM(Table2[[#This Row],[TOTAL Income Consumption Use Taxes Through FY17]:[TOTAL Income Consumption Use Taxes FY18 and After]])</f>
        <v>7892.1222999999991</v>
      </c>
      <c r="CM321" s="17">
        <v>2.0785</v>
      </c>
      <c r="CN321" s="17">
        <v>379.3621</v>
      </c>
      <c r="CO321" s="17">
        <v>5.6191000000000004</v>
      </c>
      <c r="CP321" s="18">
        <f>SUM(Table2[[#This Row],[Assistance Provided Through FY17]:[Assistance Provided FY18 and After]])</f>
        <v>384.9812</v>
      </c>
      <c r="CQ321" s="17">
        <v>0</v>
      </c>
      <c r="CR321" s="17">
        <v>0</v>
      </c>
      <c r="CS321" s="17">
        <v>0</v>
      </c>
      <c r="CT321" s="18">
        <f>SUM(Table2[[#This Row],[Recapture Cancellation Reduction Amount Through FY17]:[Recapture Cancellation Reduction Amount FY18 and After]])</f>
        <v>0</v>
      </c>
      <c r="CU321" s="17">
        <v>0</v>
      </c>
      <c r="CV321" s="17">
        <v>0</v>
      </c>
      <c r="CW321" s="17">
        <v>0</v>
      </c>
      <c r="CX321" s="18">
        <f>SUM(Table2[[#This Row],[Penalty Paid Through FY17]:[Penalty Paid FY18 and After]])</f>
        <v>0</v>
      </c>
      <c r="CY321" s="17">
        <v>2.0785</v>
      </c>
      <c r="CZ321" s="17">
        <v>379.3621</v>
      </c>
      <c r="DA321" s="17">
        <v>5.6191000000000004</v>
      </c>
      <c r="DB321" s="18">
        <f>SUM(Table2[[#This Row],[TOTAL Assistance Net of Recapture Penalties Through FY17]:[TOTAL Assistance Net of Recapture Penalties FY18 and After]])</f>
        <v>384.9812</v>
      </c>
      <c r="DC321" s="17">
        <v>290.10739999999998</v>
      </c>
      <c r="DD321" s="17">
        <v>3126.3683999999998</v>
      </c>
      <c r="DE321" s="17">
        <v>853.13599999999997</v>
      </c>
      <c r="DF321" s="18">
        <f>SUM(Table2[[#This Row],[Company Direct Tax Revenue Before Assistance Through FY17]:[Company Direct Tax Revenue Before Assistance FY18 and After]])</f>
        <v>3979.5043999999998</v>
      </c>
      <c r="DG321" s="17">
        <v>636.63019999999995</v>
      </c>
      <c r="DH321" s="17">
        <v>6296.5127000000002</v>
      </c>
      <c r="DI321" s="17">
        <v>1872.1757</v>
      </c>
      <c r="DJ321" s="18">
        <f>SUM(Table2[[#This Row],[Indirect and Induced Tax Revenues Through FY17]:[Indirect and Induced Tax Revenues FY18 and After]])</f>
        <v>8168.6884</v>
      </c>
      <c r="DK321" s="17">
        <v>926.73760000000004</v>
      </c>
      <c r="DL321" s="17">
        <v>9422.8811000000005</v>
      </c>
      <c r="DM321" s="17">
        <v>2725.3117000000002</v>
      </c>
      <c r="DN321" s="17">
        <f>SUM(Table2[[#This Row],[TOTAL Tax Revenues Before Assistance Through FY17]:[TOTAL Tax Revenues Before Assistance FY18 and After]])</f>
        <v>12148.192800000001</v>
      </c>
      <c r="DO321" s="17">
        <v>924.65909999999997</v>
      </c>
      <c r="DP321" s="17">
        <v>9043.5190000000002</v>
      </c>
      <c r="DQ321" s="17">
        <v>2719.6925999999999</v>
      </c>
      <c r="DR321" s="20">
        <f>SUM(Table2[[#This Row],[TOTAL Tax Revenues Net of Assistance Recapture and Penalty Through FY17]:[TOTAL Tax Revenues Net of Assistance Recapture and Penalty FY18 and After]])</f>
        <v>11763.211600000001</v>
      </c>
      <c r="DS321" s="20">
        <v>0</v>
      </c>
      <c r="DT321" s="20">
        <v>0</v>
      </c>
      <c r="DU321" s="20">
        <v>0</v>
      </c>
      <c r="DV321" s="20">
        <v>0</v>
      </c>
      <c r="DW321" s="15">
        <v>0</v>
      </c>
      <c r="DX321" s="15">
        <v>0</v>
      </c>
      <c r="DY321" s="15">
        <v>0</v>
      </c>
      <c r="DZ321" s="15">
        <v>0</v>
      </c>
      <c r="EA321" s="15">
        <v>0</v>
      </c>
      <c r="EB321" s="15">
        <v>0</v>
      </c>
      <c r="EC321" s="15">
        <v>0</v>
      </c>
      <c r="ED321" s="15">
        <v>0</v>
      </c>
      <c r="EE321" s="15">
        <v>0</v>
      </c>
      <c r="EF321" s="15">
        <v>0</v>
      </c>
      <c r="EG321" s="15">
        <v>0</v>
      </c>
      <c r="EH321" s="15">
        <v>0</v>
      </c>
      <c r="EI321" s="15">
        <v>0</v>
      </c>
      <c r="EJ321" s="15">
        <v>0</v>
      </c>
      <c r="EK321" s="15">
        <v>0</v>
      </c>
    </row>
    <row r="322" spans="1:141" x14ac:dyDescent="0.2">
      <c r="A322" s="6">
        <v>93955</v>
      </c>
      <c r="B322" s="6" t="s">
        <v>703</v>
      </c>
      <c r="C322" s="7" t="s">
        <v>704</v>
      </c>
      <c r="D322" s="7" t="s">
        <v>6</v>
      </c>
      <c r="E322" s="33">
        <v>11</v>
      </c>
      <c r="F322" s="8" t="s">
        <v>2330</v>
      </c>
      <c r="G322" s="41" t="s">
        <v>2331</v>
      </c>
      <c r="H322" s="35">
        <v>57750</v>
      </c>
      <c r="I322" s="35">
        <v>2100</v>
      </c>
      <c r="J322" s="39" t="s">
        <v>3267</v>
      </c>
      <c r="K322" s="11" t="s">
        <v>2804</v>
      </c>
      <c r="L322" s="13" t="s">
        <v>2979</v>
      </c>
      <c r="M322" s="13" t="s">
        <v>2980</v>
      </c>
      <c r="N322" s="23">
        <v>27000000</v>
      </c>
      <c r="O322" s="6" t="s">
        <v>2518</v>
      </c>
      <c r="P322" s="15">
        <v>0</v>
      </c>
      <c r="Q322" s="15">
        <v>0</v>
      </c>
      <c r="R322" s="15">
        <v>0</v>
      </c>
      <c r="S322" s="15">
        <v>0</v>
      </c>
      <c r="T322" s="15">
        <v>0</v>
      </c>
      <c r="U322" s="15">
        <v>0</v>
      </c>
      <c r="V322" s="15">
        <v>31</v>
      </c>
      <c r="W322" s="15">
        <v>0</v>
      </c>
      <c r="X322" s="15">
        <v>0</v>
      </c>
      <c r="Y322" s="15">
        <v>10</v>
      </c>
      <c r="Z322" s="15">
        <v>14</v>
      </c>
      <c r="AA322" s="15">
        <v>0</v>
      </c>
      <c r="AB322" s="15">
        <v>0</v>
      </c>
      <c r="AC322" s="15">
        <v>0</v>
      </c>
      <c r="AD322" s="15">
        <v>0</v>
      </c>
      <c r="AE322" s="15">
        <v>0</v>
      </c>
      <c r="AF322" s="15">
        <v>0</v>
      </c>
      <c r="AG322" s="15"/>
      <c r="AH322" s="15"/>
      <c r="AI322" s="17">
        <v>0</v>
      </c>
      <c r="AJ322" s="17">
        <v>0</v>
      </c>
      <c r="AK322" s="17">
        <v>0</v>
      </c>
      <c r="AL322" s="17">
        <f>SUM(Table2[[#This Row],[Company Direct Land Through FY17]:[Company Direct Land FY18 and After]])</f>
        <v>0</v>
      </c>
      <c r="AM322" s="17">
        <v>0</v>
      </c>
      <c r="AN322" s="17">
        <v>0</v>
      </c>
      <c r="AO322" s="17">
        <v>0</v>
      </c>
      <c r="AP322" s="18">
        <f>SUM(Table2[[#This Row],[Company Direct Building Through FY17]:[Company Direct Building FY18 and After]])</f>
        <v>0</v>
      </c>
      <c r="AQ322" s="17">
        <v>0</v>
      </c>
      <c r="AR322" s="17">
        <v>452.08800000000002</v>
      </c>
      <c r="AS322" s="17">
        <v>0</v>
      </c>
      <c r="AT322" s="18">
        <f>SUM(Table2[[#This Row],[Mortgage Recording Tax Through FY17]:[Mortgage Recording Tax FY18 and After]])</f>
        <v>452.08800000000002</v>
      </c>
      <c r="AU322" s="17">
        <v>0</v>
      </c>
      <c r="AV322" s="17">
        <v>0</v>
      </c>
      <c r="AW322" s="17">
        <v>0</v>
      </c>
      <c r="AX322" s="18">
        <f>SUM(Table2[[#This Row],[Pilot Savings Through FY17]:[Pilot Savings FY18 and After]])</f>
        <v>0</v>
      </c>
      <c r="AY322" s="17">
        <v>0</v>
      </c>
      <c r="AZ322" s="17">
        <v>452.08800000000002</v>
      </c>
      <c r="BA322" s="17">
        <v>0</v>
      </c>
      <c r="BB322" s="18">
        <f>SUM(Table2[[#This Row],[Mortgage Recording Tax Exemption Through FY17]:[Mortgage Recording Tax Exemption FY18 and After]])</f>
        <v>452.08800000000002</v>
      </c>
      <c r="BC322" s="17">
        <v>20.642600000000002</v>
      </c>
      <c r="BD322" s="17">
        <v>58.256599999999999</v>
      </c>
      <c r="BE322" s="17">
        <v>328.64139999999998</v>
      </c>
      <c r="BF322" s="18">
        <f>SUM(Table2[[#This Row],[Indirect and Induced Land Through FY17]:[Indirect and Induced Land FY18 and After]])</f>
        <v>386.89799999999997</v>
      </c>
      <c r="BG322" s="17">
        <v>38.336300000000001</v>
      </c>
      <c r="BH322" s="17">
        <v>108.1908</v>
      </c>
      <c r="BI322" s="17">
        <v>610.33389999999997</v>
      </c>
      <c r="BJ322" s="18">
        <f>SUM(Table2[[#This Row],[Indirect and Induced Building Through FY17]:[Indirect and Induced Building FY18 and After]])</f>
        <v>718.52469999999994</v>
      </c>
      <c r="BK322" s="17">
        <v>58.978900000000003</v>
      </c>
      <c r="BL322" s="17">
        <v>166.44739999999999</v>
      </c>
      <c r="BM322" s="17">
        <v>938.97529999999995</v>
      </c>
      <c r="BN322" s="18">
        <f>SUM(Table2[[#This Row],[TOTAL Real Property Related Taxes Through FY17]:[TOTAL Real Property Related Taxes FY18 and After]])</f>
        <v>1105.4226999999998</v>
      </c>
      <c r="BO322" s="17">
        <v>56.561799999999998</v>
      </c>
      <c r="BP322" s="17">
        <v>161.25370000000001</v>
      </c>
      <c r="BQ322" s="17">
        <v>900.49630000000002</v>
      </c>
      <c r="BR322" s="18">
        <f>SUM(Table2[[#This Row],[Company Direct Through FY17]:[Company Direct FY18 and After]])</f>
        <v>1061.75</v>
      </c>
      <c r="BS322" s="17">
        <v>0</v>
      </c>
      <c r="BT322" s="17">
        <v>0</v>
      </c>
      <c r="BU322" s="17">
        <v>0</v>
      </c>
      <c r="BV322" s="18">
        <f>SUM(Table2[[#This Row],[Sales Tax Exemption Through FY17]:[Sales Tax Exemption FY18 and After]])</f>
        <v>0</v>
      </c>
      <c r="BW322" s="17">
        <v>0</v>
      </c>
      <c r="BX322" s="17">
        <v>0</v>
      </c>
      <c r="BY322" s="17">
        <v>0</v>
      </c>
      <c r="BZ322" s="17">
        <f>SUM(Table2[[#This Row],[Energy Tax Savings Through FY17]:[Energy Tax Savings FY18 and After]])</f>
        <v>0</v>
      </c>
      <c r="CA322" s="17">
        <v>4.6939000000000002</v>
      </c>
      <c r="CB322" s="17">
        <v>32.243200000000002</v>
      </c>
      <c r="CC322" s="17">
        <v>50.429499999999997</v>
      </c>
      <c r="CD322" s="18">
        <f>SUM(Table2[[#This Row],[Tax Exempt Bond Savings Through FY17]:[Tax Exempt Bond Savings FY18 and After]])</f>
        <v>82.672699999999992</v>
      </c>
      <c r="CE322" s="17">
        <v>65.146900000000002</v>
      </c>
      <c r="CF322" s="17">
        <v>186.52860000000001</v>
      </c>
      <c r="CG322" s="17">
        <v>1037.1721</v>
      </c>
      <c r="CH322" s="18">
        <f>SUM(Table2[[#This Row],[Indirect and Induced Through FY17]:[Indirect and Induced FY18 and After]])</f>
        <v>1223.7007000000001</v>
      </c>
      <c r="CI322" s="17">
        <v>117.01479999999999</v>
      </c>
      <c r="CJ322" s="17">
        <v>315.53910000000002</v>
      </c>
      <c r="CK322" s="17">
        <v>1887.2389000000001</v>
      </c>
      <c r="CL322" s="18">
        <f>SUM(Table2[[#This Row],[TOTAL Income Consumption Use Taxes Through FY17]:[TOTAL Income Consumption Use Taxes FY18 and After]])</f>
        <v>2202.7780000000002</v>
      </c>
      <c r="CM322" s="17">
        <v>4.6939000000000002</v>
      </c>
      <c r="CN322" s="17">
        <v>484.33120000000002</v>
      </c>
      <c r="CO322" s="17">
        <v>50.429499999999997</v>
      </c>
      <c r="CP322" s="18">
        <f>SUM(Table2[[#This Row],[Assistance Provided Through FY17]:[Assistance Provided FY18 and After]])</f>
        <v>534.76070000000004</v>
      </c>
      <c r="CQ322" s="17">
        <v>0</v>
      </c>
      <c r="CR322" s="17">
        <v>0</v>
      </c>
      <c r="CS322" s="17">
        <v>0</v>
      </c>
      <c r="CT322" s="18">
        <f>SUM(Table2[[#This Row],[Recapture Cancellation Reduction Amount Through FY17]:[Recapture Cancellation Reduction Amount FY18 and After]])</f>
        <v>0</v>
      </c>
      <c r="CU322" s="17">
        <v>0</v>
      </c>
      <c r="CV322" s="17">
        <v>0</v>
      </c>
      <c r="CW322" s="17">
        <v>0</v>
      </c>
      <c r="CX322" s="18">
        <f>SUM(Table2[[#This Row],[Penalty Paid Through FY17]:[Penalty Paid FY18 and After]])</f>
        <v>0</v>
      </c>
      <c r="CY322" s="17">
        <v>4.6939000000000002</v>
      </c>
      <c r="CZ322" s="17">
        <v>484.33120000000002</v>
      </c>
      <c r="DA322" s="17">
        <v>50.429499999999997</v>
      </c>
      <c r="DB322" s="18">
        <f>SUM(Table2[[#This Row],[TOTAL Assistance Net of Recapture Penalties Through FY17]:[TOTAL Assistance Net of Recapture Penalties FY18 and After]])</f>
        <v>534.76070000000004</v>
      </c>
      <c r="DC322" s="17">
        <v>56.561799999999998</v>
      </c>
      <c r="DD322" s="17">
        <v>613.34169999999995</v>
      </c>
      <c r="DE322" s="17">
        <v>900.49630000000002</v>
      </c>
      <c r="DF322" s="18">
        <f>SUM(Table2[[#This Row],[Company Direct Tax Revenue Before Assistance Through FY17]:[Company Direct Tax Revenue Before Assistance FY18 and After]])</f>
        <v>1513.838</v>
      </c>
      <c r="DG322" s="17">
        <v>124.1258</v>
      </c>
      <c r="DH322" s="17">
        <v>352.976</v>
      </c>
      <c r="DI322" s="17">
        <v>1976.1474000000001</v>
      </c>
      <c r="DJ322" s="18">
        <f>SUM(Table2[[#This Row],[Indirect and Induced Tax Revenues Through FY17]:[Indirect and Induced Tax Revenues FY18 and After]])</f>
        <v>2329.1233999999999</v>
      </c>
      <c r="DK322" s="17">
        <v>180.6876</v>
      </c>
      <c r="DL322" s="17">
        <v>966.31769999999995</v>
      </c>
      <c r="DM322" s="17">
        <v>2876.6437000000001</v>
      </c>
      <c r="DN322" s="17">
        <f>SUM(Table2[[#This Row],[TOTAL Tax Revenues Before Assistance Through FY17]:[TOTAL Tax Revenues Before Assistance FY18 and After]])</f>
        <v>3842.9614000000001</v>
      </c>
      <c r="DO322" s="17">
        <v>175.99369999999999</v>
      </c>
      <c r="DP322" s="17">
        <v>481.98649999999998</v>
      </c>
      <c r="DQ322" s="17">
        <v>2826.2141999999999</v>
      </c>
      <c r="DR322" s="20">
        <f>SUM(Table2[[#This Row],[TOTAL Tax Revenues Net of Assistance Recapture and Penalty Through FY17]:[TOTAL Tax Revenues Net of Assistance Recapture and Penalty FY18 and After]])</f>
        <v>3308.2006999999999</v>
      </c>
      <c r="DS322" s="20">
        <v>0</v>
      </c>
      <c r="DT322" s="20">
        <v>0</v>
      </c>
      <c r="DU322" s="20">
        <v>0</v>
      </c>
      <c r="DV322" s="20">
        <v>0</v>
      </c>
      <c r="DW322" s="15">
        <v>0</v>
      </c>
      <c r="DX322" s="15">
        <v>0</v>
      </c>
      <c r="DY322" s="15">
        <v>0</v>
      </c>
      <c r="DZ322" s="15">
        <v>0</v>
      </c>
      <c r="EA322" s="15">
        <v>0</v>
      </c>
      <c r="EB322" s="15">
        <v>0</v>
      </c>
      <c r="EC322" s="15">
        <v>0</v>
      </c>
      <c r="ED322" s="15">
        <v>0</v>
      </c>
      <c r="EE322" s="15">
        <v>0</v>
      </c>
      <c r="EF322" s="15">
        <v>0</v>
      </c>
      <c r="EG322" s="15">
        <v>0</v>
      </c>
      <c r="EH322" s="15">
        <v>0</v>
      </c>
      <c r="EI322" s="15">
        <v>0</v>
      </c>
      <c r="EJ322" s="15">
        <v>0</v>
      </c>
      <c r="EK322" s="15">
        <v>0</v>
      </c>
    </row>
    <row r="323" spans="1:141" x14ac:dyDescent="0.2">
      <c r="A323" s="24">
        <v>94135</v>
      </c>
      <c r="B323" s="24" t="s">
        <v>1720</v>
      </c>
      <c r="C323" s="25" t="s">
        <v>1771</v>
      </c>
      <c r="D323" s="25" t="s">
        <v>6</v>
      </c>
      <c r="E323" s="34">
        <v>11</v>
      </c>
      <c r="F323" s="26" t="s">
        <v>2446</v>
      </c>
      <c r="G323" s="42" t="s">
        <v>1996</v>
      </c>
      <c r="H323" s="36">
        <v>141714</v>
      </c>
      <c r="I323" s="36">
        <v>1080167</v>
      </c>
      <c r="J323" s="31" t="s">
        <v>3389</v>
      </c>
      <c r="K323" s="11" t="s">
        <v>2804</v>
      </c>
      <c r="L323" s="27" t="s">
        <v>3137</v>
      </c>
      <c r="M323" s="27" t="s">
        <v>3165</v>
      </c>
      <c r="N323" s="28">
        <v>90575000</v>
      </c>
      <c r="O323" s="24" t="s">
        <v>2503</v>
      </c>
      <c r="P323" s="15">
        <v>0</v>
      </c>
      <c r="Q323" s="15">
        <v>0</v>
      </c>
      <c r="R323" s="15">
        <v>0</v>
      </c>
      <c r="S323" s="15">
        <v>0</v>
      </c>
      <c r="T323" s="15">
        <v>0</v>
      </c>
      <c r="U323" s="15">
        <v>0</v>
      </c>
      <c r="V323" s="15">
        <v>694</v>
      </c>
      <c r="W323" s="15">
        <v>0</v>
      </c>
      <c r="X323" s="15">
        <v>0</v>
      </c>
      <c r="Y323" s="15">
        <v>694</v>
      </c>
      <c r="Z323" s="15">
        <v>56</v>
      </c>
      <c r="AA323" s="15">
        <v>0</v>
      </c>
      <c r="AB323" s="15">
        <v>0</v>
      </c>
      <c r="AC323" s="15">
        <v>0</v>
      </c>
      <c r="AD323" s="15">
        <v>0</v>
      </c>
      <c r="AE323" s="15">
        <v>0</v>
      </c>
      <c r="AF323" s="15">
        <v>0</v>
      </c>
      <c r="AG323" s="15"/>
      <c r="AH323" s="15"/>
      <c r="AI323" s="29">
        <v>0</v>
      </c>
      <c r="AJ323" s="29">
        <v>0</v>
      </c>
      <c r="AK323" s="29">
        <v>0</v>
      </c>
      <c r="AL323" s="17">
        <f>SUM(Table2[[#This Row],[Company Direct Land Through FY17]:[Company Direct Land FY18 and After]])</f>
        <v>0</v>
      </c>
      <c r="AM323" s="29">
        <v>0</v>
      </c>
      <c r="AN323" s="29">
        <v>0</v>
      </c>
      <c r="AO323" s="29">
        <v>0</v>
      </c>
      <c r="AP323" s="18">
        <f>SUM(Table2[[#This Row],[Company Direct Building Through FY17]:[Company Direct Building FY18 and After]])</f>
        <v>0</v>
      </c>
      <c r="AQ323" s="29">
        <v>0</v>
      </c>
      <c r="AR323" s="29">
        <v>0</v>
      </c>
      <c r="AS323" s="29">
        <v>0</v>
      </c>
      <c r="AT323" s="18">
        <f>SUM(Table2[[#This Row],[Mortgage Recording Tax Through FY17]:[Mortgage Recording Tax FY18 and After]])</f>
        <v>0</v>
      </c>
      <c r="AU323" s="29">
        <v>0</v>
      </c>
      <c r="AV323" s="29">
        <v>0</v>
      </c>
      <c r="AW323" s="29">
        <v>0</v>
      </c>
      <c r="AX323" s="18">
        <f>SUM(Table2[[#This Row],[Pilot Savings Through FY17]:[Pilot Savings FY18 and After]])</f>
        <v>0</v>
      </c>
      <c r="AY323" s="29">
        <v>0</v>
      </c>
      <c r="AZ323" s="29">
        <v>0</v>
      </c>
      <c r="BA323" s="29">
        <v>0</v>
      </c>
      <c r="BB323" s="18">
        <f>SUM(Table2[[#This Row],[Mortgage Recording Tax Exemption Through FY17]:[Mortgage Recording Tax Exemption FY18 and After]])</f>
        <v>0</v>
      </c>
      <c r="BC323" s="29">
        <v>462.11520000000002</v>
      </c>
      <c r="BD323" s="29">
        <v>462.11520000000002</v>
      </c>
      <c r="BE323" s="29">
        <v>9677.7654999999995</v>
      </c>
      <c r="BF323" s="18">
        <f>SUM(Table2[[#This Row],[Indirect and Induced Land Through FY17]:[Indirect and Induced Land FY18 and After]])</f>
        <v>10139.8807</v>
      </c>
      <c r="BG323" s="29">
        <v>858.21389999999997</v>
      </c>
      <c r="BH323" s="29">
        <v>858.21389999999997</v>
      </c>
      <c r="BI323" s="29">
        <v>17972.993900000001</v>
      </c>
      <c r="BJ323" s="18">
        <f>SUM(Table2[[#This Row],[Indirect and Induced Building Through FY17]:[Indirect and Induced Building FY18 and After]])</f>
        <v>18831.2078</v>
      </c>
      <c r="BK323" s="29">
        <v>1320.3290999999999</v>
      </c>
      <c r="BL323" s="29">
        <v>1320.3290999999999</v>
      </c>
      <c r="BM323" s="29">
        <v>27650.759399999999</v>
      </c>
      <c r="BN323" s="18">
        <f>SUM(Table2[[#This Row],[TOTAL Real Property Related Taxes Through FY17]:[TOTAL Real Property Related Taxes FY18 and After]])</f>
        <v>28971.088499999998</v>
      </c>
      <c r="BO323" s="29">
        <v>1266.2550000000001</v>
      </c>
      <c r="BP323" s="29">
        <v>1266.2550000000001</v>
      </c>
      <c r="BQ323" s="29">
        <v>26518.325799999999</v>
      </c>
      <c r="BR323" s="18">
        <f>SUM(Table2[[#This Row],[Company Direct Through FY17]:[Company Direct FY18 and After]])</f>
        <v>27784.5808</v>
      </c>
      <c r="BS323" s="29">
        <v>0</v>
      </c>
      <c r="BT323" s="29">
        <v>0</v>
      </c>
      <c r="BU323" s="29">
        <v>0</v>
      </c>
      <c r="BV323" s="18">
        <f>SUM(Table2[[#This Row],[Sales Tax Exemption Through FY17]:[Sales Tax Exemption FY18 and After]])</f>
        <v>0</v>
      </c>
      <c r="BW323" s="29">
        <v>0</v>
      </c>
      <c r="BX323" s="29">
        <v>0</v>
      </c>
      <c r="BY323" s="29">
        <v>0</v>
      </c>
      <c r="BZ323" s="17">
        <f>SUM(Table2[[#This Row],[Energy Tax Savings Through FY17]:[Energy Tax Savings FY18 and After]])</f>
        <v>0</v>
      </c>
      <c r="CA323" s="29">
        <v>0.38129999999999997</v>
      </c>
      <c r="CB323" s="29">
        <v>0.38129999999999997</v>
      </c>
      <c r="CC323" s="29">
        <v>5.1692999999999998</v>
      </c>
      <c r="CD323" s="18">
        <f>SUM(Table2[[#This Row],[Tax Exempt Bond Savings Through FY17]:[Tax Exempt Bond Savings FY18 and After]])</f>
        <v>5.5505999999999993</v>
      </c>
      <c r="CE323" s="29">
        <v>1458.4074000000001</v>
      </c>
      <c r="CF323" s="29">
        <v>1458.4074000000001</v>
      </c>
      <c r="CG323" s="29">
        <v>30542.445199999998</v>
      </c>
      <c r="CH323" s="18">
        <f>SUM(Table2[[#This Row],[Indirect and Induced Through FY17]:[Indirect and Induced FY18 and After]])</f>
        <v>32000.852599999998</v>
      </c>
      <c r="CI323" s="29">
        <v>2724.2811000000002</v>
      </c>
      <c r="CJ323" s="29">
        <v>2724.2811000000002</v>
      </c>
      <c r="CK323" s="29">
        <v>57055.601699999999</v>
      </c>
      <c r="CL323" s="18">
        <f>SUM(Table2[[#This Row],[TOTAL Income Consumption Use Taxes Through FY17]:[TOTAL Income Consumption Use Taxes FY18 and After]])</f>
        <v>59779.882799999999</v>
      </c>
      <c r="CM323" s="17">
        <v>0.38129999999999997</v>
      </c>
      <c r="CN323" s="17">
        <v>0.38129999999999997</v>
      </c>
      <c r="CO323" s="29">
        <v>5.1692999999999998</v>
      </c>
      <c r="CP323" s="18">
        <f>SUM(Table2[[#This Row],[Assistance Provided Through FY17]:[Assistance Provided FY18 and After]])</f>
        <v>5.5505999999999993</v>
      </c>
      <c r="CQ323" s="29">
        <v>0</v>
      </c>
      <c r="CR323" s="29">
        <v>0</v>
      </c>
      <c r="CS323" s="29">
        <v>0</v>
      </c>
      <c r="CT323" s="18">
        <f>SUM(Table2[[#This Row],[Recapture Cancellation Reduction Amount Through FY17]:[Recapture Cancellation Reduction Amount FY18 and After]])</f>
        <v>0</v>
      </c>
      <c r="CU323" s="17">
        <v>0</v>
      </c>
      <c r="CV323" s="17">
        <v>0</v>
      </c>
      <c r="CW323" s="29">
        <v>0</v>
      </c>
      <c r="CX323" s="18">
        <f>SUM(Table2[[#This Row],[Penalty Paid Through FY17]:[Penalty Paid FY18 and After]])</f>
        <v>0</v>
      </c>
      <c r="CY323" s="29">
        <v>0.38129999999999997</v>
      </c>
      <c r="CZ323" s="29">
        <v>0.38129999999999997</v>
      </c>
      <c r="DA323" s="29">
        <v>5.1692999999999998</v>
      </c>
      <c r="DB323" s="18">
        <f>SUM(Table2[[#This Row],[TOTAL Assistance Net of Recapture Penalties Through FY17]:[TOTAL Assistance Net of Recapture Penalties FY18 and After]])</f>
        <v>5.5505999999999993</v>
      </c>
      <c r="DC323" s="29">
        <v>1266.2550000000001</v>
      </c>
      <c r="DD323" s="29">
        <v>1266.2550000000001</v>
      </c>
      <c r="DE323" s="29">
        <v>26518.325799999999</v>
      </c>
      <c r="DF323" s="18">
        <f>SUM(Table2[[#This Row],[Company Direct Tax Revenue Before Assistance Through FY17]:[Company Direct Tax Revenue Before Assistance FY18 and After]])</f>
        <v>27784.5808</v>
      </c>
      <c r="DG323" s="29">
        <v>2778.7365</v>
      </c>
      <c r="DH323" s="29">
        <v>2778.7365</v>
      </c>
      <c r="DI323" s="29">
        <v>58193.204599999997</v>
      </c>
      <c r="DJ323" s="18">
        <f>SUM(Table2[[#This Row],[Indirect and Induced Tax Revenues Through FY17]:[Indirect and Induced Tax Revenues FY18 and After]])</f>
        <v>60971.941099999996</v>
      </c>
      <c r="DK323" s="29">
        <v>4044.9915000000001</v>
      </c>
      <c r="DL323" s="29">
        <v>4044.9915000000001</v>
      </c>
      <c r="DM323" s="29">
        <v>84711.530400000003</v>
      </c>
      <c r="DN323" s="17">
        <f>SUM(Table2[[#This Row],[TOTAL Tax Revenues Before Assistance Through FY17]:[TOTAL Tax Revenues Before Assistance FY18 and After]])</f>
        <v>88756.521900000007</v>
      </c>
      <c r="DO323" s="29">
        <v>4044.6102000000001</v>
      </c>
      <c r="DP323" s="29">
        <v>4044.6102000000001</v>
      </c>
      <c r="DQ323" s="29">
        <v>84706.361099999995</v>
      </c>
      <c r="DR323" s="20">
        <f>SUM(Table2[[#This Row],[TOTAL Tax Revenues Net of Assistance Recapture and Penalty Through FY17]:[TOTAL Tax Revenues Net of Assistance Recapture and Penalty FY18 and After]])</f>
        <v>88750.97129999999</v>
      </c>
      <c r="DS323" s="30">
        <v>90575</v>
      </c>
      <c r="DT323" s="30">
        <v>0</v>
      </c>
      <c r="DU323" s="30">
        <v>0</v>
      </c>
      <c r="DV323" s="30">
        <v>0</v>
      </c>
      <c r="DW323" s="15">
        <v>0</v>
      </c>
      <c r="DX323" s="15">
        <v>0</v>
      </c>
      <c r="DY323" s="15">
        <v>0</v>
      </c>
      <c r="DZ323" s="15">
        <v>0</v>
      </c>
      <c r="EA323" s="15">
        <v>0</v>
      </c>
      <c r="EB323" s="15">
        <v>0</v>
      </c>
      <c r="EC323" s="15">
        <v>0</v>
      </c>
      <c r="ED323" s="15">
        <v>0</v>
      </c>
      <c r="EE323" s="15">
        <v>0</v>
      </c>
      <c r="EF323" s="15">
        <v>0</v>
      </c>
      <c r="EG323" s="15">
        <v>0</v>
      </c>
      <c r="EH323" s="15">
        <v>0</v>
      </c>
      <c r="EI323" s="15">
        <v>0</v>
      </c>
      <c r="EJ323" s="15">
        <v>0</v>
      </c>
      <c r="EK323" s="15">
        <v>0</v>
      </c>
    </row>
    <row r="324" spans="1:141" x14ac:dyDescent="0.2">
      <c r="A324" s="6">
        <v>93219</v>
      </c>
      <c r="B324" s="6" t="s">
        <v>480</v>
      </c>
      <c r="C324" s="7" t="s">
        <v>481</v>
      </c>
      <c r="D324" s="7" t="s">
        <v>19</v>
      </c>
      <c r="E324" s="33">
        <v>8</v>
      </c>
      <c r="F324" s="8" t="s">
        <v>2186</v>
      </c>
      <c r="G324" s="41" t="s">
        <v>1983</v>
      </c>
      <c r="H324" s="35">
        <v>2523</v>
      </c>
      <c r="I324" s="35">
        <v>10518</v>
      </c>
      <c r="J324" s="39" t="s">
        <v>3222</v>
      </c>
      <c r="K324" s="11" t="s">
        <v>2519</v>
      </c>
      <c r="L324" s="13" t="s">
        <v>2783</v>
      </c>
      <c r="M324" s="13" t="s">
        <v>2703</v>
      </c>
      <c r="N324" s="23">
        <v>5000000</v>
      </c>
      <c r="O324" s="6" t="s">
        <v>2518</v>
      </c>
      <c r="P324" s="15">
        <v>0</v>
      </c>
      <c r="Q324" s="15">
        <v>0</v>
      </c>
      <c r="R324" s="15">
        <v>0</v>
      </c>
      <c r="S324" s="15">
        <v>0</v>
      </c>
      <c r="T324" s="15">
        <v>0</v>
      </c>
      <c r="U324" s="15">
        <v>0</v>
      </c>
      <c r="V324" s="15">
        <v>11</v>
      </c>
      <c r="W324" s="15">
        <v>0</v>
      </c>
      <c r="X324" s="15">
        <v>0</v>
      </c>
      <c r="Y324" s="15">
        <v>0</v>
      </c>
      <c r="Z324" s="15">
        <v>8</v>
      </c>
      <c r="AA324" s="15">
        <v>0</v>
      </c>
      <c r="AB324" s="15">
        <v>0</v>
      </c>
      <c r="AC324" s="15">
        <v>0</v>
      </c>
      <c r="AD324" s="15">
        <v>0</v>
      </c>
      <c r="AE324" s="15">
        <v>0</v>
      </c>
      <c r="AF324" s="15">
        <v>0</v>
      </c>
      <c r="AG324" s="15"/>
      <c r="AH324" s="15"/>
      <c r="AI324" s="17">
        <v>0</v>
      </c>
      <c r="AJ324" s="17">
        <v>0</v>
      </c>
      <c r="AK324" s="17">
        <v>0</v>
      </c>
      <c r="AL324" s="17">
        <f>SUM(Table2[[#This Row],[Company Direct Land Through FY17]:[Company Direct Land FY18 and After]])</f>
        <v>0</v>
      </c>
      <c r="AM324" s="17">
        <v>0</v>
      </c>
      <c r="AN324" s="17">
        <v>0</v>
      </c>
      <c r="AO324" s="17">
        <v>0</v>
      </c>
      <c r="AP324" s="18">
        <f>SUM(Table2[[#This Row],[Company Direct Building Through FY17]:[Company Direct Building FY18 and After]])</f>
        <v>0</v>
      </c>
      <c r="AQ324" s="17">
        <v>0</v>
      </c>
      <c r="AR324" s="17">
        <v>877.25</v>
      </c>
      <c r="AS324" s="17">
        <v>0</v>
      </c>
      <c r="AT324" s="18">
        <f>SUM(Table2[[#This Row],[Mortgage Recording Tax Through FY17]:[Mortgage Recording Tax FY18 and After]])</f>
        <v>877.25</v>
      </c>
      <c r="AU324" s="17">
        <v>0</v>
      </c>
      <c r="AV324" s="17">
        <v>0</v>
      </c>
      <c r="AW324" s="17">
        <v>0</v>
      </c>
      <c r="AX324" s="18">
        <f>SUM(Table2[[#This Row],[Pilot Savings Through FY17]:[Pilot Savings FY18 and After]])</f>
        <v>0</v>
      </c>
      <c r="AY324" s="17">
        <v>0</v>
      </c>
      <c r="AZ324" s="17">
        <v>877.25</v>
      </c>
      <c r="BA324" s="17">
        <v>0</v>
      </c>
      <c r="BB324" s="18">
        <f>SUM(Table2[[#This Row],[Mortgage Recording Tax Exemption Through FY17]:[Mortgage Recording Tax Exemption FY18 and After]])</f>
        <v>877.25</v>
      </c>
      <c r="BC324" s="17">
        <v>30.8263</v>
      </c>
      <c r="BD324" s="17">
        <v>118.7736</v>
      </c>
      <c r="BE324" s="17">
        <v>258.24709999999999</v>
      </c>
      <c r="BF324" s="18">
        <f>SUM(Table2[[#This Row],[Indirect and Induced Land Through FY17]:[Indirect and Induced Land FY18 and After]])</f>
        <v>377.02069999999998</v>
      </c>
      <c r="BG324" s="17">
        <v>57.248899999999999</v>
      </c>
      <c r="BH324" s="17">
        <v>220.5797</v>
      </c>
      <c r="BI324" s="17">
        <v>479.60180000000003</v>
      </c>
      <c r="BJ324" s="18">
        <f>SUM(Table2[[#This Row],[Indirect and Induced Building Through FY17]:[Indirect and Induced Building FY18 and After]])</f>
        <v>700.18150000000003</v>
      </c>
      <c r="BK324" s="17">
        <v>88.075199999999995</v>
      </c>
      <c r="BL324" s="17">
        <v>339.35329999999999</v>
      </c>
      <c r="BM324" s="17">
        <v>737.84889999999996</v>
      </c>
      <c r="BN324" s="18">
        <f>SUM(Table2[[#This Row],[TOTAL Real Property Related Taxes Through FY17]:[TOTAL Real Property Related Taxes FY18 and After]])</f>
        <v>1077.2021999999999</v>
      </c>
      <c r="BO324" s="17">
        <v>81.578900000000004</v>
      </c>
      <c r="BP324" s="17">
        <v>287.51940000000002</v>
      </c>
      <c r="BQ324" s="17">
        <v>683.42700000000002</v>
      </c>
      <c r="BR324" s="18">
        <f>SUM(Table2[[#This Row],[Company Direct Through FY17]:[Company Direct FY18 and After]])</f>
        <v>970.94640000000004</v>
      </c>
      <c r="BS324" s="17">
        <v>0</v>
      </c>
      <c r="BT324" s="17">
        <v>0</v>
      </c>
      <c r="BU324" s="17">
        <v>0</v>
      </c>
      <c r="BV324" s="18">
        <f>SUM(Table2[[#This Row],[Sales Tax Exemption Through FY17]:[Sales Tax Exemption FY18 and After]])</f>
        <v>0</v>
      </c>
      <c r="BW324" s="17">
        <v>0</v>
      </c>
      <c r="BX324" s="17">
        <v>0</v>
      </c>
      <c r="BY324" s="17">
        <v>0</v>
      </c>
      <c r="BZ324" s="17">
        <f>SUM(Table2[[#This Row],[Energy Tax Savings Through FY17]:[Energy Tax Savings FY18 and After]])</f>
        <v>0</v>
      </c>
      <c r="CA324" s="17">
        <v>1.3949</v>
      </c>
      <c r="CB324" s="17">
        <v>33.9985</v>
      </c>
      <c r="CC324" s="17">
        <v>8.5515000000000008</v>
      </c>
      <c r="CD324" s="18">
        <f>SUM(Table2[[#This Row],[Tax Exempt Bond Savings Through FY17]:[Tax Exempt Bond Savings FY18 and After]])</f>
        <v>42.55</v>
      </c>
      <c r="CE324" s="17">
        <v>88.213999999999999</v>
      </c>
      <c r="CF324" s="17">
        <v>349.1182</v>
      </c>
      <c r="CG324" s="17">
        <v>739.01260000000002</v>
      </c>
      <c r="CH324" s="18">
        <f>SUM(Table2[[#This Row],[Indirect and Induced Through FY17]:[Indirect and Induced FY18 and After]])</f>
        <v>1088.1307999999999</v>
      </c>
      <c r="CI324" s="17">
        <v>168.398</v>
      </c>
      <c r="CJ324" s="17">
        <v>602.63909999999998</v>
      </c>
      <c r="CK324" s="17">
        <v>1413.8880999999999</v>
      </c>
      <c r="CL324" s="18">
        <f>SUM(Table2[[#This Row],[TOTAL Income Consumption Use Taxes Through FY17]:[TOTAL Income Consumption Use Taxes FY18 and After]])</f>
        <v>2016.5272</v>
      </c>
      <c r="CM324" s="17">
        <v>1.3949</v>
      </c>
      <c r="CN324" s="17">
        <v>911.24850000000004</v>
      </c>
      <c r="CO324" s="17">
        <v>8.5515000000000008</v>
      </c>
      <c r="CP324" s="18">
        <f>SUM(Table2[[#This Row],[Assistance Provided Through FY17]:[Assistance Provided FY18 and After]])</f>
        <v>919.80000000000007</v>
      </c>
      <c r="CQ324" s="17">
        <v>0</v>
      </c>
      <c r="CR324" s="17">
        <v>0</v>
      </c>
      <c r="CS324" s="17">
        <v>0</v>
      </c>
      <c r="CT324" s="18">
        <f>SUM(Table2[[#This Row],[Recapture Cancellation Reduction Amount Through FY17]:[Recapture Cancellation Reduction Amount FY18 and After]])</f>
        <v>0</v>
      </c>
      <c r="CU324" s="17">
        <v>0</v>
      </c>
      <c r="CV324" s="17">
        <v>0</v>
      </c>
      <c r="CW324" s="17">
        <v>0</v>
      </c>
      <c r="CX324" s="18">
        <f>SUM(Table2[[#This Row],[Penalty Paid Through FY17]:[Penalty Paid FY18 and After]])</f>
        <v>0</v>
      </c>
      <c r="CY324" s="17">
        <v>1.3949</v>
      </c>
      <c r="CZ324" s="17">
        <v>911.24850000000004</v>
      </c>
      <c r="DA324" s="17">
        <v>8.5515000000000008</v>
      </c>
      <c r="DB324" s="18">
        <f>SUM(Table2[[#This Row],[TOTAL Assistance Net of Recapture Penalties Through FY17]:[TOTAL Assistance Net of Recapture Penalties FY18 and After]])</f>
        <v>919.80000000000007</v>
      </c>
      <c r="DC324" s="17">
        <v>81.578900000000004</v>
      </c>
      <c r="DD324" s="17">
        <v>1164.7693999999999</v>
      </c>
      <c r="DE324" s="17">
        <v>683.42700000000002</v>
      </c>
      <c r="DF324" s="18">
        <f>SUM(Table2[[#This Row],[Company Direct Tax Revenue Before Assistance Through FY17]:[Company Direct Tax Revenue Before Assistance FY18 and After]])</f>
        <v>1848.1963999999998</v>
      </c>
      <c r="DG324" s="17">
        <v>176.28919999999999</v>
      </c>
      <c r="DH324" s="17">
        <v>688.47149999999999</v>
      </c>
      <c r="DI324" s="17">
        <v>1476.8615</v>
      </c>
      <c r="DJ324" s="18">
        <f>SUM(Table2[[#This Row],[Indirect and Induced Tax Revenues Through FY17]:[Indirect and Induced Tax Revenues FY18 and After]])</f>
        <v>2165.3330000000001</v>
      </c>
      <c r="DK324" s="17">
        <v>257.86810000000003</v>
      </c>
      <c r="DL324" s="17">
        <v>1853.2409</v>
      </c>
      <c r="DM324" s="17">
        <v>2160.2885000000001</v>
      </c>
      <c r="DN324" s="17">
        <f>SUM(Table2[[#This Row],[TOTAL Tax Revenues Before Assistance Through FY17]:[TOTAL Tax Revenues Before Assistance FY18 and After]])</f>
        <v>4013.5294000000004</v>
      </c>
      <c r="DO324" s="17">
        <v>256.47320000000002</v>
      </c>
      <c r="DP324" s="17">
        <v>941.99239999999998</v>
      </c>
      <c r="DQ324" s="17">
        <v>2151.7370000000001</v>
      </c>
      <c r="DR324" s="20">
        <f>SUM(Table2[[#This Row],[TOTAL Tax Revenues Net of Assistance Recapture and Penalty Through FY17]:[TOTAL Tax Revenues Net of Assistance Recapture and Penalty FY18 and After]])</f>
        <v>3093.7294000000002</v>
      </c>
      <c r="DS324" s="20">
        <v>0</v>
      </c>
      <c r="DT324" s="20">
        <v>0</v>
      </c>
      <c r="DU324" s="20">
        <v>0</v>
      </c>
      <c r="DV324" s="20">
        <v>0</v>
      </c>
      <c r="DW324" s="15">
        <v>0</v>
      </c>
      <c r="DX324" s="15">
        <v>0</v>
      </c>
      <c r="DY324" s="15">
        <v>0</v>
      </c>
      <c r="DZ324" s="15">
        <v>0</v>
      </c>
      <c r="EA324" s="15">
        <v>0</v>
      </c>
      <c r="EB324" s="15">
        <v>0</v>
      </c>
      <c r="EC324" s="15">
        <v>0</v>
      </c>
      <c r="ED324" s="15">
        <v>0</v>
      </c>
      <c r="EE324" s="15">
        <v>0</v>
      </c>
      <c r="EF324" s="15">
        <v>0</v>
      </c>
      <c r="EG324" s="15">
        <v>0</v>
      </c>
      <c r="EH324" s="15">
        <v>0</v>
      </c>
      <c r="EI324" s="15">
        <v>0</v>
      </c>
      <c r="EJ324" s="15">
        <v>0</v>
      </c>
      <c r="EK324" s="15">
        <v>0</v>
      </c>
    </row>
    <row r="325" spans="1:141" ht="25.5" x14ac:dyDescent="0.2">
      <c r="A325" s="6">
        <v>94104</v>
      </c>
      <c r="B325" s="6" t="s">
        <v>1620</v>
      </c>
      <c r="C325" s="7" t="s">
        <v>1660</v>
      </c>
      <c r="D325" s="7" t="s">
        <v>19</v>
      </c>
      <c r="E325" s="33">
        <v>6</v>
      </c>
      <c r="F325" s="8" t="s">
        <v>2422</v>
      </c>
      <c r="G325" s="41" t="s">
        <v>2171</v>
      </c>
      <c r="H325" s="35">
        <v>0</v>
      </c>
      <c r="I325" s="35">
        <v>35457</v>
      </c>
      <c r="J325" s="39" t="s">
        <v>3204</v>
      </c>
      <c r="K325" s="11" t="s">
        <v>2804</v>
      </c>
      <c r="L325" s="13" t="s">
        <v>3124</v>
      </c>
      <c r="M325" s="13" t="s">
        <v>2907</v>
      </c>
      <c r="N325" s="23">
        <v>22000000</v>
      </c>
      <c r="O325" s="6" t="s">
        <v>2518</v>
      </c>
      <c r="P325" s="15">
        <v>12</v>
      </c>
      <c r="Q325" s="15">
        <v>22</v>
      </c>
      <c r="R325" s="15">
        <v>65</v>
      </c>
      <c r="S325" s="15">
        <v>0</v>
      </c>
      <c r="T325" s="15">
        <v>12</v>
      </c>
      <c r="U325" s="15">
        <v>111</v>
      </c>
      <c r="V325" s="15">
        <v>94</v>
      </c>
      <c r="W325" s="15">
        <v>19</v>
      </c>
      <c r="X325" s="15">
        <v>0</v>
      </c>
      <c r="Y325" s="15">
        <v>59</v>
      </c>
      <c r="Z325" s="15">
        <v>28</v>
      </c>
      <c r="AA325" s="15">
        <v>0</v>
      </c>
      <c r="AB325" s="15">
        <v>0</v>
      </c>
      <c r="AC325" s="15">
        <v>0</v>
      </c>
      <c r="AD325" s="15">
        <v>0</v>
      </c>
      <c r="AE325" s="15">
        <v>0</v>
      </c>
      <c r="AF325" s="15">
        <v>0</v>
      </c>
      <c r="AG325" s="15" t="s">
        <v>1860</v>
      </c>
      <c r="AH325" s="15" t="s">
        <v>1861</v>
      </c>
      <c r="AI325" s="17">
        <v>0</v>
      </c>
      <c r="AJ325" s="17">
        <v>0</v>
      </c>
      <c r="AK325" s="17">
        <v>0</v>
      </c>
      <c r="AL325" s="17">
        <f>SUM(Table2[[#This Row],[Company Direct Land Through FY17]:[Company Direct Land FY18 and After]])</f>
        <v>0</v>
      </c>
      <c r="AM325" s="17">
        <v>0</v>
      </c>
      <c r="AN325" s="17">
        <v>0</v>
      </c>
      <c r="AO325" s="17">
        <v>0</v>
      </c>
      <c r="AP325" s="18">
        <f>SUM(Table2[[#This Row],[Company Direct Building Through FY17]:[Company Direct Building FY18 and After]])</f>
        <v>0</v>
      </c>
      <c r="AQ325" s="17">
        <v>0</v>
      </c>
      <c r="AR325" s="17">
        <v>360.36</v>
      </c>
      <c r="AS325" s="17">
        <v>0</v>
      </c>
      <c r="AT325" s="18">
        <f>SUM(Table2[[#This Row],[Mortgage Recording Tax Through FY17]:[Mortgage Recording Tax FY18 and After]])</f>
        <v>360.36</v>
      </c>
      <c r="AU325" s="17">
        <v>0</v>
      </c>
      <c r="AV325" s="17">
        <v>0</v>
      </c>
      <c r="AW325" s="17">
        <v>0</v>
      </c>
      <c r="AX325" s="18">
        <f>SUM(Table2[[#This Row],[Pilot Savings Through FY17]:[Pilot Savings FY18 and After]])</f>
        <v>0</v>
      </c>
      <c r="AY325" s="17">
        <v>0</v>
      </c>
      <c r="AZ325" s="17">
        <v>360.36</v>
      </c>
      <c r="BA325" s="17">
        <v>0</v>
      </c>
      <c r="BB325" s="18">
        <f>SUM(Table2[[#This Row],[Mortgage Recording Tax Exemption Through FY17]:[Mortgage Recording Tax Exemption FY18 and After]])</f>
        <v>360.36</v>
      </c>
      <c r="BC325" s="17">
        <v>91.657300000000006</v>
      </c>
      <c r="BD325" s="17">
        <v>138.13480000000001</v>
      </c>
      <c r="BE325" s="17">
        <v>1257.5456999999999</v>
      </c>
      <c r="BF325" s="18">
        <f>SUM(Table2[[#This Row],[Indirect and Induced Land Through FY17]:[Indirect and Induced Land FY18 and After]])</f>
        <v>1395.6804999999999</v>
      </c>
      <c r="BG325" s="17">
        <v>170.22069999999999</v>
      </c>
      <c r="BH325" s="17">
        <v>256.53609999999998</v>
      </c>
      <c r="BI325" s="17">
        <v>2335.4371999999998</v>
      </c>
      <c r="BJ325" s="18">
        <f>SUM(Table2[[#This Row],[Indirect and Induced Building Through FY17]:[Indirect and Induced Building FY18 and After]])</f>
        <v>2591.9732999999997</v>
      </c>
      <c r="BK325" s="17">
        <v>261.87799999999999</v>
      </c>
      <c r="BL325" s="17">
        <v>394.67090000000002</v>
      </c>
      <c r="BM325" s="17">
        <v>3592.9829</v>
      </c>
      <c r="BN325" s="18">
        <f>SUM(Table2[[#This Row],[TOTAL Real Property Related Taxes Through FY17]:[TOTAL Real Property Related Taxes FY18 and After]])</f>
        <v>3987.6538</v>
      </c>
      <c r="BO325" s="17">
        <v>227.73249999999999</v>
      </c>
      <c r="BP325" s="17">
        <v>343.97070000000002</v>
      </c>
      <c r="BQ325" s="17">
        <v>2722.9657999999999</v>
      </c>
      <c r="BR325" s="18">
        <f>SUM(Table2[[#This Row],[Company Direct Through FY17]:[Company Direct FY18 and After]])</f>
        <v>3066.9364999999998</v>
      </c>
      <c r="BS325" s="17">
        <v>0</v>
      </c>
      <c r="BT325" s="17">
        <v>0</v>
      </c>
      <c r="BU325" s="17">
        <v>0</v>
      </c>
      <c r="BV325" s="18">
        <f>SUM(Table2[[#This Row],[Sales Tax Exemption Through FY17]:[Sales Tax Exemption FY18 and After]])</f>
        <v>0</v>
      </c>
      <c r="BW325" s="17">
        <v>0</v>
      </c>
      <c r="BX325" s="17">
        <v>0</v>
      </c>
      <c r="BY325" s="17">
        <v>0</v>
      </c>
      <c r="BZ325" s="17">
        <f>SUM(Table2[[#This Row],[Energy Tax Savings Through FY17]:[Energy Tax Savings FY18 and After]])</f>
        <v>0</v>
      </c>
      <c r="CA325" s="17">
        <v>12.04</v>
      </c>
      <c r="CB325" s="17">
        <v>17.351800000000001</v>
      </c>
      <c r="CC325" s="17">
        <v>143.82259999999999</v>
      </c>
      <c r="CD325" s="18">
        <f>SUM(Table2[[#This Row],[Tax Exempt Bond Savings Through FY17]:[Tax Exempt Bond Savings FY18 and After]])</f>
        <v>161.17439999999999</v>
      </c>
      <c r="CE325" s="17">
        <v>262.29050000000001</v>
      </c>
      <c r="CF325" s="17">
        <v>397.09249999999997</v>
      </c>
      <c r="CG325" s="17">
        <v>4592.4894000000004</v>
      </c>
      <c r="CH325" s="18">
        <f>SUM(Table2[[#This Row],[Indirect and Induced Through FY17]:[Indirect and Induced FY18 and After]])</f>
        <v>4989.5819000000001</v>
      </c>
      <c r="CI325" s="17">
        <v>477.983</v>
      </c>
      <c r="CJ325" s="17">
        <v>723.71140000000003</v>
      </c>
      <c r="CK325" s="17">
        <v>7171.6325999999999</v>
      </c>
      <c r="CL325" s="18">
        <f>SUM(Table2[[#This Row],[TOTAL Income Consumption Use Taxes Through FY17]:[TOTAL Income Consumption Use Taxes FY18 and After]])</f>
        <v>7895.3440000000001</v>
      </c>
      <c r="CM325" s="17">
        <v>12.04</v>
      </c>
      <c r="CN325" s="17">
        <v>377.71179999999998</v>
      </c>
      <c r="CO325" s="17">
        <v>143.82259999999999</v>
      </c>
      <c r="CP325" s="18">
        <f>SUM(Table2[[#This Row],[Assistance Provided Through FY17]:[Assistance Provided FY18 and After]])</f>
        <v>521.53440000000001</v>
      </c>
      <c r="CQ325" s="17">
        <v>0</v>
      </c>
      <c r="CR325" s="17">
        <v>0</v>
      </c>
      <c r="CS325" s="17">
        <v>0</v>
      </c>
      <c r="CT325" s="18">
        <f>SUM(Table2[[#This Row],[Recapture Cancellation Reduction Amount Through FY17]:[Recapture Cancellation Reduction Amount FY18 and After]])</f>
        <v>0</v>
      </c>
      <c r="CU325" s="17">
        <v>0</v>
      </c>
      <c r="CV325" s="17">
        <v>0</v>
      </c>
      <c r="CW325" s="17">
        <v>0</v>
      </c>
      <c r="CX325" s="18">
        <f>SUM(Table2[[#This Row],[Penalty Paid Through FY17]:[Penalty Paid FY18 and After]])</f>
        <v>0</v>
      </c>
      <c r="CY325" s="17">
        <v>12.04</v>
      </c>
      <c r="CZ325" s="17">
        <v>377.71179999999998</v>
      </c>
      <c r="DA325" s="17">
        <v>143.82259999999999</v>
      </c>
      <c r="DB325" s="18">
        <f>SUM(Table2[[#This Row],[TOTAL Assistance Net of Recapture Penalties Through FY17]:[TOTAL Assistance Net of Recapture Penalties FY18 and After]])</f>
        <v>521.53440000000001</v>
      </c>
      <c r="DC325" s="17">
        <v>227.73249999999999</v>
      </c>
      <c r="DD325" s="17">
        <v>704.33069999999998</v>
      </c>
      <c r="DE325" s="17">
        <v>2722.9657999999999</v>
      </c>
      <c r="DF325" s="18">
        <f>SUM(Table2[[#This Row],[Company Direct Tax Revenue Before Assistance Through FY17]:[Company Direct Tax Revenue Before Assistance FY18 and After]])</f>
        <v>3427.2964999999999</v>
      </c>
      <c r="DG325" s="17">
        <v>524.16849999999999</v>
      </c>
      <c r="DH325" s="17">
        <v>791.76340000000005</v>
      </c>
      <c r="DI325" s="17">
        <v>8185.4723000000004</v>
      </c>
      <c r="DJ325" s="18">
        <f>SUM(Table2[[#This Row],[Indirect and Induced Tax Revenues Through FY17]:[Indirect and Induced Tax Revenues FY18 and After]])</f>
        <v>8977.2357000000011</v>
      </c>
      <c r="DK325" s="17">
        <v>751.90099999999995</v>
      </c>
      <c r="DL325" s="17">
        <v>1496.0941</v>
      </c>
      <c r="DM325" s="17">
        <v>10908.438099999999</v>
      </c>
      <c r="DN325" s="17">
        <f>SUM(Table2[[#This Row],[TOTAL Tax Revenues Before Assistance Through FY17]:[TOTAL Tax Revenues Before Assistance FY18 and After]])</f>
        <v>12404.5322</v>
      </c>
      <c r="DO325" s="17">
        <v>739.86099999999999</v>
      </c>
      <c r="DP325" s="17">
        <v>1118.3823</v>
      </c>
      <c r="DQ325" s="17">
        <v>10764.6155</v>
      </c>
      <c r="DR325" s="20">
        <f>SUM(Table2[[#This Row],[TOTAL Tax Revenues Net of Assistance Recapture and Penalty Through FY17]:[TOTAL Tax Revenues Net of Assistance Recapture and Penalty FY18 and After]])</f>
        <v>11882.997799999999</v>
      </c>
      <c r="DS325" s="20">
        <v>0</v>
      </c>
      <c r="DT325" s="20">
        <v>0</v>
      </c>
      <c r="DU325" s="20">
        <v>0</v>
      </c>
      <c r="DV325" s="20">
        <v>0</v>
      </c>
      <c r="DW325" s="15">
        <v>0</v>
      </c>
      <c r="DX325" s="15">
        <v>0</v>
      </c>
      <c r="DY325" s="15">
        <v>0</v>
      </c>
      <c r="DZ325" s="15">
        <v>31</v>
      </c>
      <c r="EA325" s="15">
        <v>0</v>
      </c>
      <c r="EB325" s="15">
        <v>0</v>
      </c>
      <c r="EC325" s="15">
        <v>0</v>
      </c>
      <c r="ED325" s="15">
        <v>31</v>
      </c>
      <c r="EE325" s="15">
        <v>0</v>
      </c>
      <c r="EF325" s="15">
        <v>0</v>
      </c>
      <c r="EG325" s="15">
        <v>0</v>
      </c>
      <c r="EH325" s="15">
        <v>100</v>
      </c>
      <c r="EI325" s="15">
        <f>SUM(Table2[[#This Row],[Total Industrial Employees FY17]:[Total Other Employees FY17]])</f>
        <v>31</v>
      </c>
      <c r="EJ325" s="15">
        <f>SUM(Table2[[#This Row],[Number of Industrial Employees Earning More than Living Wage FY17]:[Number of Other Employees Earning More than Living Wage FY17]])</f>
        <v>31</v>
      </c>
      <c r="EK325" s="15">
        <v>100</v>
      </c>
    </row>
    <row r="326" spans="1:141" x14ac:dyDescent="0.2">
      <c r="A326" s="6">
        <v>93302</v>
      </c>
      <c r="B326" s="6" t="s">
        <v>520</v>
      </c>
      <c r="C326" s="7" t="s">
        <v>521</v>
      </c>
      <c r="D326" s="7" t="s">
        <v>12</v>
      </c>
      <c r="E326" s="33">
        <v>24</v>
      </c>
      <c r="F326" s="8" t="s">
        <v>2203</v>
      </c>
      <c r="G326" s="41" t="s">
        <v>1909</v>
      </c>
      <c r="H326" s="35">
        <v>50451</v>
      </c>
      <c r="I326" s="35">
        <v>97766</v>
      </c>
      <c r="J326" s="39" t="s">
        <v>3224</v>
      </c>
      <c r="K326" s="11" t="s">
        <v>2519</v>
      </c>
      <c r="L326" s="13" t="s">
        <v>2814</v>
      </c>
      <c r="M326" s="13" t="s">
        <v>2815</v>
      </c>
      <c r="N326" s="23">
        <v>18965000</v>
      </c>
      <c r="O326" s="6" t="s">
        <v>2518</v>
      </c>
      <c r="P326" s="15">
        <v>110</v>
      </c>
      <c r="Q326" s="15">
        <v>1</v>
      </c>
      <c r="R326" s="15">
        <v>140</v>
      </c>
      <c r="S326" s="15">
        <v>2</v>
      </c>
      <c r="T326" s="15">
        <v>0</v>
      </c>
      <c r="U326" s="15">
        <v>253</v>
      </c>
      <c r="V326" s="15">
        <v>197</v>
      </c>
      <c r="W326" s="15">
        <v>0</v>
      </c>
      <c r="X326" s="15">
        <v>0</v>
      </c>
      <c r="Y326" s="15">
        <v>285</v>
      </c>
      <c r="Z326" s="15">
        <v>0</v>
      </c>
      <c r="AA326" s="15">
        <v>86</v>
      </c>
      <c r="AB326" s="15">
        <v>37</v>
      </c>
      <c r="AC326" s="15">
        <v>35</v>
      </c>
      <c r="AD326" s="15">
        <v>11</v>
      </c>
      <c r="AE326" s="15">
        <v>2</v>
      </c>
      <c r="AF326" s="15">
        <v>86</v>
      </c>
      <c r="AG326" s="15" t="s">
        <v>1860</v>
      </c>
      <c r="AH326" s="15" t="s">
        <v>1861</v>
      </c>
      <c r="AI326" s="17">
        <v>0</v>
      </c>
      <c r="AJ326" s="17">
        <v>0</v>
      </c>
      <c r="AK326" s="17">
        <v>0</v>
      </c>
      <c r="AL326" s="17">
        <f>SUM(Table2[[#This Row],[Company Direct Land Through FY17]:[Company Direct Land FY18 and After]])</f>
        <v>0</v>
      </c>
      <c r="AM326" s="17">
        <v>0</v>
      </c>
      <c r="AN326" s="17">
        <v>0</v>
      </c>
      <c r="AO326" s="17">
        <v>0</v>
      </c>
      <c r="AP326" s="18">
        <f>SUM(Table2[[#This Row],[Company Direct Building Through FY17]:[Company Direct Building FY18 and After]])</f>
        <v>0</v>
      </c>
      <c r="AQ326" s="17">
        <v>0</v>
      </c>
      <c r="AR326" s="17">
        <v>338.79079999999999</v>
      </c>
      <c r="AS326" s="17">
        <v>0</v>
      </c>
      <c r="AT326" s="18">
        <f>SUM(Table2[[#This Row],[Mortgage Recording Tax Through FY17]:[Mortgage Recording Tax FY18 and After]])</f>
        <v>338.79079999999999</v>
      </c>
      <c r="AU326" s="17">
        <v>0</v>
      </c>
      <c r="AV326" s="17">
        <v>0</v>
      </c>
      <c r="AW326" s="17">
        <v>0</v>
      </c>
      <c r="AX326" s="18">
        <f>SUM(Table2[[#This Row],[Pilot Savings Through FY17]:[Pilot Savings FY18 and After]])</f>
        <v>0</v>
      </c>
      <c r="AY326" s="17">
        <v>0</v>
      </c>
      <c r="AZ326" s="17">
        <v>338.79079999999999</v>
      </c>
      <c r="BA326" s="17">
        <v>0</v>
      </c>
      <c r="BB326" s="18">
        <f>SUM(Table2[[#This Row],[Mortgage Recording Tax Exemption Through FY17]:[Mortgage Recording Tax Exemption FY18 and After]])</f>
        <v>338.79079999999999</v>
      </c>
      <c r="BC326" s="17">
        <v>115.711</v>
      </c>
      <c r="BD326" s="17">
        <v>1027.2845</v>
      </c>
      <c r="BE326" s="17">
        <v>1106.271</v>
      </c>
      <c r="BF326" s="18">
        <f>SUM(Table2[[#This Row],[Indirect and Induced Land Through FY17]:[Indirect and Induced Land FY18 and After]])</f>
        <v>2133.5554999999999</v>
      </c>
      <c r="BG326" s="17">
        <v>214.892</v>
      </c>
      <c r="BH326" s="17">
        <v>1907.8137999999999</v>
      </c>
      <c r="BI326" s="17">
        <v>2054.5065</v>
      </c>
      <c r="BJ326" s="18">
        <f>SUM(Table2[[#This Row],[Indirect and Induced Building Through FY17]:[Indirect and Induced Building FY18 and After]])</f>
        <v>3962.3202999999999</v>
      </c>
      <c r="BK326" s="17">
        <v>330.60300000000001</v>
      </c>
      <c r="BL326" s="17">
        <v>2935.0983000000001</v>
      </c>
      <c r="BM326" s="17">
        <v>3160.7775000000001</v>
      </c>
      <c r="BN326" s="18">
        <f>SUM(Table2[[#This Row],[TOTAL Real Property Related Taxes Through FY17]:[TOTAL Real Property Related Taxes FY18 and After]])</f>
        <v>6095.8757999999998</v>
      </c>
      <c r="BO326" s="17">
        <v>327.00549999999998</v>
      </c>
      <c r="BP326" s="17">
        <v>3177.3843000000002</v>
      </c>
      <c r="BQ326" s="17">
        <v>3126.3831</v>
      </c>
      <c r="BR326" s="18">
        <f>SUM(Table2[[#This Row],[Company Direct Through FY17]:[Company Direct FY18 and After]])</f>
        <v>6303.7674000000006</v>
      </c>
      <c r="BS326" s="17">
        <v>0</v>
      </c>
      <c r="BT326" s="17">
        <v>0</v>
      </c>
      <c r="BU326" s="17">
        <v>0</v>
      </c>
      <c r="BV326" s="18">
        <f>SUM(Table2[[#This Row],[Sales Tax Exemption Through FY17]:[Sales Tax Exemption FY18 and After]])</f>
        <v>0</v>
      </c>
      <c r="BW326" s="17">
        <v>0</v>
      </c>
      <c r="BX326" s="17">
        <v>0</v>
      </c>
      <c r="BY326" s="17">
        <v>0</v>
      </c>
      <c r="BZ326" s="17">
        <f>SUM(Table2[[#This Row],[Energy Tax Savings Through FY17]:[Energy Tax Savings FY18 and After]])</f>
        <v>0</v>
      </c>
      <c r="CA326" s="17">
        <v>14.1272</v>
      </c>
      <c r="CB326" s="17">
        <v>126.4183</v>
      </c>
      <c r="CC326" s="17">
        <v>96.470500000000001</v>
      </c>
      <c r="CD326" s="18">
        <f>SUM(Table2[[#This Row],[Tax Exempt Bond Savings Through FY17]:[Tax Exempt Bond Savings FY18 and After]])</f>
        <v>222.8888</v>
      </c>
      <c r="CE326" s="17">
        <v>363.83280000000002</v>
      </c>
      <c r="CF326" s="17">
        <v>3685.672</v>
      </c>
      <c r="CG326" s="17">
        <v>3478.4742000000001</v>
      </c>
      <c r="CH326" s="18">
        <f>SUM(Table2[[#This Row],[Indirect and Induced Through FY17]:[Indirect and Induced FY18 and After]])</f>
        <v>7164.1462000000001</v>
      </c>
      <c r="CI326" s="17">
        <v>676.71109999999999</v>
      </c>
      <c r="CJ326" s="17">
        <v>6736.6379999999999</v>
      </c>
      <c r="CK326" s="17">
        <v>6508.3868000000002</v>
      </c>
      <c r="CL326" s="18">
        <f>SUM(Table2[[#This Row],[TOTAL Income Consumption Use Taxes Through FY17]:[TOTAL Income Consumption Use Taxes FY18 and After]])</f>
        <v>13245.024799999999</v>
      </c>
      <c r="CM326" s="17">
        <v>14.1272</v>
      </c>
      <c r="CN326" s="17">
        <v>465.20909999999998</v>
      </c>
      <c r="CO326" s="17">
        <v>96.470500000000001</v>
      </c>
      <c r="CP326" s="18">
        <f>SUM(Table2[[#This Row],[Assistance Provided Through FY17]:[Assistance Provided FY18 and After]])</f>
        <v>561.67959999999994</v>
      </c>
      <c r="CQ326" s="17">
        <v>0</v>
      </c>
      <c r="CR326" s="17">
        <v>0</v>
      </c>
      <c r="CS326" s="17">
        <v>0</v>
      </c>
      <c r="CT326" s="18">
        <f>SUM(Table2[[#This Row],[Recapture Cancellation Reduction Amount Through FY17]:[Recapture Cancellation Reduction Amount FY18 and After]])</f>
        <v>0</v>
      </c>
      <c r="CU326" s="17">
        <v>0</v>
      </c>
      <c r="CV326" s="17">
        <v>0</v>
      </c>
      <c r="CW326" s="17">
        <v>0</v>
      </c>
      <c r="CX326" s="18">
        <f>SUM(Table2[[#This Row],[Penalty Paid Through FY17]:[Penalty Paid FY18 and After]])</f>
        <v>0</v>
      </c>
      <c r="CY326" s="17">
        <v>14.1272</v>
      </c>
      <c r="CZ326" s="17">
        <v>465.20909999999998</v>
      </c>
      <c r="DA326" s="17">
        <v>96.470500000000001</v>
      </c>
      <c r="DB326" s="18">
        <f>SUM(Table2[[#This Row],[TOTAL Assistance Net of Recapture Penalties Through FY17]:[TOTAL Assistance Net of Recapture Penalties FY18 and After]])</f>
        <v>561.67959999999994</v>
      </c>
      <c r="DC326" s="17">
        <v>327.00549999999998</v>
      </c>
      <c r="DD326" s="17">
        <v>3516.1750999999999</v>
      </c>
      <c r="DE326" s="17">
        <v>3126.3831</v>
      </c>
      <c r="DF326" s="18">
        <f>SUM(Table2[[#This Row],[Company Direct Tax Revenue Before Assistance Through FY17]:[Company Direct Tax Revenue Before Assistance FY18 and After]])</f>
        <v>6642.5581999999995</v>
      </c>
      <c r="DG326" s="17">
        <v>694.43579999999997</v>
      </c>
      <c r="DH326" s="17">
        <v>6620.7703000000001</v>
      </c>
      <c r="DI326" s="17">
        <v>6639.2516999999998</v>
      </c>
      <c r="DJ326" s="18">
        <f>SUM(Table2[[#This Row],[Indirect and Induced Tax Revenues Through FY17]:[Indirect and Induced Tax Revenues FY18 and After]])</f>
        <v>13260.022000000001</v>
      </c>
      <c r="DK326" s="17">
        <v>1021.4413</v>
      </c>
      <c r="DL326" s="17">
        <v>10136.945400000001</v>
      </c>
      <c r="DM326" s="17">
        <v>9765.6347999999998</v>
      </c>
      <c r="DN326" s="17">
        <f>SUM(Table2[[#This Row],[TOTAL Tax Revenues Before Assistance Through FY17]:[TOTAL Tax Revenues Before Assistance FY18 and After]])</f>
        <v>19902.5802</v>
      </c>
      <c r="DO326" s="17">
        <v>1007.3141000000001</v>
      </c>
      <c r="DP326" s="17">
        <v>9671.7363000000005</v>
      </c>
      <c r="DQ326" s="17">
        <v>9669.1643000000004</v>
      </c>
      <c r="DR326" s="20">
        <f>SUM(Table2[[#This Row],[TOTAL Tax Revenues Net of Assistance Recapture and Penalty Through FY17]:[TOTAL Tax Revenues Net of Assistance Recapture and Penalty FY18 and After]])</f>
        <v>19340.900600000001</v>
      </c>
      <c r="DS326" s="20">
        <v>0</v>
      </c>
      <c r="DT326" s="20">
        <v>0</v>
      </c>
      <c r="DU326" s="20">
        <v>0</v>
      </c>
      <c r="DV326" s="20">
        <v>0</v>
      </c>
      <c r="DW326" s="15">
        <v>0</v>
      </c>
      <c r="DX326" s="15">
        <v>0</v>
      </c>
      <c r="DY326" s="15">
        <v>0</v>
      </c>
      <c r="DZ326" s="15">
        <v>253</v>
      </c>
      <c r="EA326" s="15">
        <v>0</v>
      </c>
      <c r="EB326" s="15">
        <v>0</v>
      </c>
      <c r="EC326" s="15">
        <v>0</v>
      </c>
      <c r="ED326" s="15">
        <v>253</v>
      </c>
      <c r="EE326" s="15">
        <v>0</v>
      </c>
      <c r="EF326" s="15">
        <v>0</v>
      </c>
      <c r="EG326" s="15">
        <v>0</v>
      </c>
      <c r="EH326" s="15">
        <v>100</v>
      </c>
      <c r="EI326" s="15">
        <f>SUM(Table2[[#This Row],[Total Industrial Employees FY17]:[Total Other Employees FY17]])</f>
        <v>253</v>
      </c>
      <c r="EJ326" s="15">
        <f>SUM(Table2[[#This Row],[Number of Industrial Employees Earning More than Living Wage FY17]:[Number of Other Employees Earning More than Living Wage FY17]])</f>
        <v>253</v>
      </c>
      <c r="EK326" s="15">
        <v>100</v>
      </c>
    </row>
    <row r="327" spans="1:141" x14ac:dyDescent="0.2">
      <c r="A327" s="6">
        <v>93875</v>
      </c>
      <c r="B327" s="6" t="s">
        <v>668</v>
      </c>
      <c r="C327" s="7" t="s">
        <v>669</v>
      </c>
      <c r="D327" s="7" t="s">
        <v>12</v>
      </c>
      <c r="E327" s="33">
        <v>22</v>
      </c>
      <c r="F327" s="8" t="s">
        <v>2277</v>
      </c>
      <c r="G327" s="41" t="s">
        <v>2005</v>
      </c>
      <c r="H327" s="35">
        <v>30003</v>
      </c>
      <c r="I327" s="35">
        <v>31300</v>
      </c>
      <c r="J327" s="39" t="s">
        <v>3338</v>
      </c>
      <c r="K327" s="11" t="s">
        <v>2453</v>
      </c>
      <c r="L327" s="13" t="s">
        <v>2904</v>
      </c>
      <c r="M327" s="13" t="s">
        <v>2871</v>
      </c>
      <c r="N327" s="23">
        <v>1195565</v>
      </c>
      <c r="O327" s="6" t="s">
        <v>2527</v>
      </c>
      <c r="P327" s="15">
        <v>1</v>
      </c>
      <c r="Q327" s="15">
        <v>0</v>
      </c>
      <c r="R327" s="15">
        <v>42</v>
      </c>
      <c r="S327" s="15">
        <v>3</v>
      </c>
      <c r="T327" s="15">
        <v>0</v>
      </c>
      <c r="U327" s="15">
        <v>46</v>
      </c>
      <c r="V327" s="15">
        <v>45</v>
      </c>
      <c r="W327" s="15">
        <v>0</v>
      </c>
      <c r="X327" s="15">
        <v>0</v>
      </c>
      <c r="Y327" s="15">
        <v>0</v>
      </c>
      <c r="Z327" s="15">
        <v>9</v>
      </c>
      <c r="AA327" s="15">
        <v>46</v>
      </c>
      <c r="AB327" s="15">
        <v>0</v>
      </c>
      <c r="AC327" s="15">
        <v>0</v>
      </c>
      <c r="AD327" s="15">
        <v>0</v>
      </c>
      <c r="AE327" s="15">
        <v>0</v>
      </c>
      <c r="AF327" s="15">
        <v>46</v>
      </c>
      <c r="AG327" s="15" t="s">
        <v>1861</v>
      </c>
      <c r="AH327" s="15" t="s">
        <v>1861</v>
      </c>
      <c r="AI327" s="17">
        <v>48.147799999999997</v>
      </c>
      <c r="AJ327" s="17">
        <v>214.13300000000001</v>
      </c>
      <c r="AK327" s="17">
        <v>602.09900000000005</v>
      </c>
      <c r="AL327" s="17">
        <f>SUM(Table2[[#This Row],[Company Direct Land Through FY17]:[Company Direct Land FY18 and After]])</f>
        <v>816.23200000000008</v>
      </c>
      <c r="AM327" s="17">
        <v>94.629000000000005</v>
      </c>
      <c r="AN327" s="17">
        <v>335.6798</v>
      </c>
      <c r="AO327" s="17">
        <v>1183.3525999999999</v>
      </c>
      <c r="AP327" s="18">
        <f>SUM(Table2[[#This Row],[Company Direct Building Through FY17]:[Company Direct Building FY18 and After]])</f>
        <v>1519.0324000000001</v>
      </c>
      <c r="AQ327" s="17">
        <v>0</v>
      </c>
      <c r="AR327" s="17">
        <v>0</v>
      </c>
      <c r="AS327" s="17">
        <v>0</v>
      </c>
      <c r="AT327" s="18">
        <f>SUM(Table2[[#This Row],[Mortgage Recording Tax Through FY17]:[Mortgage Recording Tax FY18 and After]])</f>
        <v>0</v>
      </c>
      <c r="AU327" s="17">
        <v>79.099400000000003</v>
      </c>
      <c r="AV327" s="17">
        <v>208.71680000000001</v>
      </c>
      <c r="AW327" s="17">
        <v>989.1549</v>
      </c>
      <c r="AX327" s="18">
        <f>SUM(Table2[[#This Row],[Pilot Savings Through FY17]:[Pilot Savings FY18 and After]])</f>
        <v>1197.8716999999999</v>
      </c>
      <c r="AY327" s="17">
        <v>0</v>
      </c>
      <c r="AZ327" s="17">
        <v>0</v>
      </c>
      <c r="BA327" s="17">
        <v>0</v>
      </c>
      <c r="BB327" s="18">
        <f>SUM(Table2[[#This Row],[Mortgage Recording Tax Exemption Through FY17]:[Mortgage Recording Tax Exemption FY18 and After]])</f>
        <v>0</v>
      </c>
      <c r="BC327" s="17">
        <v>56.870399999999997</v>
      </c>
      <c r="BD327" s="17">
        <v>246.23840000000001</v>
      </c>
      <c r="BE327" s="17">
        <v>711.1748</v>
      </c>
      <c r="BF327" s="18">
        <f>SUM(Table2[[#This Row],[Indirect and Induced Land Through FY17]:[Indirect and Induced Land FY18 and After]])</f>
        <v>957.41319999999996</v>
      </c>
      <c r="BG327" s="17">
        <v>105.6165</v>
      </c>
      <c r="BH327" s="17">
        <v>457.2998</v>
      </c>
      <c r="BI327" s="17">
        <v>1320.7561000000001</v>
      </c>
      <c r="BJ327" s="18">
        <f>SUM(Table2[[#This Row],[Indirect and Induced Building Through FY17]:[Indirect and Induced Building FY18 and After]])</f>
        <v>1778.0559000000001</v>
      </c>
      <c r="BK327" s="17">
        <v>226.1643</v>
      </c>
      <c r="BL327" s="17">
        <v>1044.6342</v>
      </c>
      <c r="BM327" s="17">
        <v>2828.2276000000002</v>
      </c>
      <c r="BN327" s="18">
        <f>SUM(Table2[[#This Row],[TOTAL Real Property Related Taxes Through FY17]:[TOTAL Real Property Related Taxes FY18 and After]])</f>
        <v>3872.8618000000001</v>
      </c>
      <c r="BO327" s="17">
        <v>474.03789999999998</v>
      </c>
      <c r="BP327" s="17">
        <v>2075.6190999999999</v>
      </c>
      <c r="BQ327" s="17">
        <v>5927.9345999999996</v>
      </c>
      <c r="BR327" s="18">
        <f>SUM(Table2[[#This Row],[Company Direct Through FY17]:[Company Direct FY18 and After]])</f>
        <v>8003.5536999999995</v>
      </c>
      <c r="BS327" s="17">
        <v>0</v>
      </c>
      <c r="BT327" s="17">
        <v>0</v>
      </c>
      <c r="BU327" s="17">
        <v>0</v>
      </c>
      <c r="BV327" s="18">
        <f>SUM(Table2[[#This Row],[Sales Tax Exemption Through FY17]:[Sales Tax Exemption FY18 and After]])</f>
        <v>0</v>
      </c>
      <c r="BW327" s="17">
        <v>0</v>
      </c>
      <c r="BX327" s="17">
        <v>0</v>
      </c>
      <c r="BY327" s="17">
        <v>0</v>
      </c>
      <c r="BZ327" s="17">
        <f>SUM(Table2[[#This Row],[Energy Tax Savings Through FY17]:[Energy Tax Savings FY18 and After]])</f>
        <v>0</v>
      </c>
      <c r="CA327" s="17">
        <v>0</v>
      </c>
      <c r="CB327" s="17">
        <v>0</v>
      </c>
      <c r="CC327" s="17">
        <v>0</v>
      </c>
      <c r="CD327" s="18">
        <f>SUM(Table2[[#This Row],[Tax Exempt Bond Savings Through FY17]:[Tax Exempt Bond Savings FY18 and After]])</f>
        <v>0</v>
      </c>
      <c r="CE327" s="17">
        <v>178.81890000000001</v>
      </c>
      <c r="CF327" s="17">
        <v>785.89850000000001</v>
      </c>
      <c r="CG327" s="17">
        <v>2236.1660000000002</v>
      </c>
      <c r="CH327" s="18">
        <f>SUM(Table2[[#This Row],[Indirect and Induced Through FY17]:[Indirect and Induced FY18 and After]])</f>
        <v>3022.0645000000004</v>
      </c>
      <c r="CI327" s="17">
        <v>652.85680000000002</v>
      </c>
      <c r="CJ327" s="17">
        <v>2861.5176000000001</v>
      </c>
      <c r="CK327" s="17">
        <v>8164.1005999999998</v>
      </c>
      <c r="CL327" s="18">
        <f>SUM(Table2[[#This Row],[TOTAL Income Consumption Use Taxes Through FY17]:[TOTAL Income Consumption Use Taxes FY18 and After]])</f>
        <v>11025.618200000001</v>
      </c>
      <c r="CM327" s="17">
        <v>79.099400000000003</v>
      </c>
      <c r="CN327" s="17">
        <v>208.71680000000001</v>
      </c>
      <c r="CO327" s="17">
        <v>989.1549</v>
      </c>
      <c r="CP327" s="18">
        <f>SUM(Table2[[#This Row],[Assistance Provided Through FY17]:[Assistance Provided FY18 and After]])</f>
        <v>1197.8716999999999</v>
      </c>
      <c r="CQ327" s="17">
        <v>0</v>
      </c>
      <c r="CR327" s="17">
        <v>0</v>
      </c>
      <c r="CS327" s="17">
        <v>0</v>
      </c>
      <c r="CT327" s="18">
        <f>SUM(Table2[[#This Row],[Recapture Cancellation Reduction Amount Through FY17]:[Recapture Cancellation Reduction Amount FY18 and After]])</f>
        <v>0</v>
      </c>
      <c r="CU327" s="17">
        <v>0</v>
      </c>
      <c r="CV327" s="17">
        <v>0</v>
      </c>
      <c r="CW327" s="17">
        <v>0</v>
      </c>
      <c r="CX327" s="18">
        <f>SUM(Table2[[#This Row],[Penalty Paid Through FY17]:[Penalty Paid FY18 and After]])</f>
        <v>0</v>
      </c>
      <c r="CY327" s="17">
        <v>79.099400000000003</v>
      </c>
      <c r="CZ327" s="17">
        <v>208.71680000000001</v>
      </c>
      <c r="DA327" s="17">
        <v>989.1549</v>
      </c>
      <c r="DB327" s="18">
        <f>SUM(Table2[[#This Row],[TOTAL Assistance Net of Recapture Penalties Through FY17]:[TOTAL Assistance Net of Recapture Penalties FY18 and After]])</f>
        <v>1197.8716999999999</v>
      </c>
      <c r="DC327" s="17">
        <v>616.81470000000002</v>
      </c>
      <c r="DD327" s="17">
        <v>2625.4319</v>
      </c>
      <c r="DE327" s="17">
        <v>7713.3861999999999</v>
      </c>
      <c r="DF327" s="18">
        <f>SUM(Table2[[#This Row],[Company Direct Tax Revenue Before Assistance Through FY17]:[Company Direct Tax Revenue Before Assistance FY18 and After]])</f>
        <v>10338.8181</v>
      </c>
      <c r="DG327" s="17">
        <v>341.30579999999998</v>
      </c>
      <c r="DH327" s="17">
        <v>1489.4367</v>
      </c>
      <c r="DI327" s="17">
        <v>4268.0968999999996</v>
      </c>
      <c r="DJ327" s="18">
        <f>SUM(Table2[[#This Row],[Indirect and Induced Tax Revenues Through FY17]:[Indirect and Induced Tax Revenues FY18 and After]])</f>
        <v>5757.5335999999998</v>
      </c>
      <c r="DK327" s="17">
        <v>958.12049999999999</v>
      </c>
      <c r="DL327" s="17">
        <v>4114.8685999999998</v>
      </c>
      <c r="DM327" s="17">
        <v>11981.483099999999</v>
      </c>
      <c r="DN327" s="17">
        <f>SUM(Table2[[#This Row],[TOTAL Tax Revenues Before Assistance Through FY17]:[TOTAL Tax Revenues Before Assistance FY18 and After]])</f>
        <v>16096.351699999999</v>
      </c>
      <c r="DO327" s="17">
        <v>879.02110000000005</v>
      </c>
      <c r="DP327" s="17">
        <v>3906.1518000000001</v>
      </c>
      <c r="DQ327" s="17">
        <v>10992.3282</v>
      </c>
      <c r="DR327" s="20">
        <f>SUM(Table2[[#This Row],[TOTAL Tax Revenues Net of Assistance Recapture and Penalty Through FY17]:[TOTAL Tax Revenues Net of Assistance Recapture and Penalty FY18 and After]])</f>
        <v>14898.48</v>
      </c>
      <c r="DS327" s="20">
        <v>0</v>
      </c>
      <c r="DT327" s="20">
        <v>0</v>
      </c>
      <c r="DU327" s="20">
        <v>0</v>
      </c>
      <c r="DV327" s="20">
        <v>0</v>
      </c>
      <c r="DW327" s="15">
        <v>46</v>
      </c>
      <c r="DX327" s="15">
        <v>0</v>
      </c>
      <c r="DY327" s="15">
        <v>0</v>
      </c>
      <c r="DZ327" s="15">
        <v>0</v>
      </c>
      <c r="EA327" s="15">
        <v>46</v>
      </c>
      <c r="EB327" s="15">
        <v>0</v>
      </c>
      <c r="EC327" s="15">
        <v>0</v>
      </c>
      <c r="ED327" s="15">
        <v>0</v>
      </c>
      <c r="EE327" s="15">
        <v>100</v>
      </c>
      <c r="EF327" s="15">
        <v>0</v>
      </c>
      <c r="EG327" s="15">
        <v>0</v>
      </c>
      <c r="EH327" s="15">
        <v>0</v>
      </c>
      <c r="EI327" s="15">
        <f>SUM(Table2[[#This Row],[Total Industrial Employees FY17]:[Total Other Employees FY17]])</f>
        <v>46</v>
      </c>
      <c r="EJ327" s="15">
        <f>SUM(Table2[[#This Row],[Number of Industrial Employees Earning More than Living Wage FY17]:[Number of Other Employees Earning More than Living Wage FY17]])</f>
        <v>46</v>
      </c>
      <c r="EK327" s="15">
        <v>100</v>
      </c>
    </row>
    <row r="328" spans="1:141" x14ac:dyDescent="0.2">
      <c r="A328" s="6">
        <v>92971</v>
      </c>
      <c r="B328" s="6" t="s">
        <v>359</v>
      </c>
      <c r="C328" s="7" t="s">
        <v>360</v>
      </c>
      <c r="D328" s="7" t="s">
        <v>9</v>
      </c>
      <c r="E328" s="33">
        <v>34</v>
      </c>
      <c r="F328" s="8" t="s">
        <v>2002</v>
      </c>
      <c r="G328" s="41" t="s">
        <v>1883</v>
      </c>
      <c r="H328" s="35">
        <v>108742</v>
      </c>
      <c r="I328" s="35">
        <v>49275</v>
      </c>
      <c r="J328" s="39" t="s">
        <v>3286</v>
      </c>
      <c r="K328" s="11" t="s">
        <v>2453</v>
      </c>
      <c r="L328" s="13" t="s">
        <v>2677</v>
      </c>
      <c r="M328" s="13" t="s">
        <v>2598</v>
      </c>
      <c r="N328" s="23">
        <v>5200000</v>
      </c>
      <c r="O328" s="6" t="s">
        <v>2527</v>
      </c>
      <c r="P328" s="15">
        <v>1</v>
      </c>
      <c r="Q328" s="15">
        <v>0</v>
      </c>
      <c r="R328" s="15">
        <v>117</v>
      </c>
      <c r="S328" s="15">
        <v>0</v>
      </c>
      <c r="T328" s="15">
        <v>0</v>
      </c>
      <c r="U328" s="15">
        <v>118</v>
      </c>
      <c r="V328" s="15">
        <v>117</v>
      </c>
      <c r="W328" s="15">
        <v>0</v>
      </c>
      <c r="X328" s="15">
        <v>0</v>
      </c>
      <c r="Y328" s="15">
        <v>0</v>
      </c>
      <c r="Z328" s="15">
        <v>25</v>
      </c>
      <c r="AA328" s="15">
        <v>0</v>
      </c>
      <c r="AB328" s="15">
        <v>0</v>
      </c>
      <c r="AC328" s="15">
        <v>0</v>
      </c>
      <c r="AD328" s="15">
        <v>0</v>
      </c>
      <c r="AE328" s="15">
        <v>0</v>
      </c>
      <c r="AF328" s="15">
        <v>0</v>
      </c>
      <c r="AG328" s="15" t="s">
        <v>1860</v>
      </c>
      <c r="AH328" s="15" t="s">
        <v>1861</v>
      </c>
      <c r="AI328" s="17">
        <v>101.7855</v>
      </c>
      <c r="AJ328" s="17">
        <v>454.7337</v>
      </c>
      <c r="AK328" s="17">
        <v>412.28280000000001</v>
      </c>
      <c r="AL328" s="17">
        <f>SUM(Table2[[#This Row],[Company Direct Land Through FY17]:[Company Direct Land FY18 and After]])</f>
        <v>867.01649999999995</v>
      </c>
      <c r="AM328" s="17">
        <v>20.596399999999999</v>
      </c>
      <c r="AN328" s="17">
        <v>453.63869999999997</v>
      </c>
      <c r="AO328" s="17">
        <v>83.425799999999995</v>
      </c>
      <c r="AP328" s="18">
        <f>SUM(Table2[[#This Row],[Company Direct Building Through FY17]:[Company Direct Building FY18 and After]])</f>
        <v>537.06449999999995</v>
      </c>
      <c r="AQ328" s="17">
        <v>0</v>
      </c>
      <c r="AR328" s="17">
        <v>0</v>
      </c>
      <c r="AS328" s="17">
        <v>0</v>
      </c>
      <c r="AT328" s="18">
        <f>SUM(Table2[[#This Row],[Mortgage Recording Tax Through FY17]:[Mortgage Recording Tax FY18 and After]])</f>
        <v>0</v>
      </c>
      <c r="AU328" s="17">
        <v>95.089299999999994</v>
      </c>
      <c r="AV328" s="17">
        <v>494.69170000000003</v>
      </c>
      <c r="AW328" s="17">
        <v>385.15989999999999</v>
      </c>
      <c r="AX328" s="18">
        <f>SUM(Table2[[#This Row],[Pilot Savings Through FY17]:[Pilot Savings FY18 and After]])</f>
        <v>879.85159999999996</v>
      </c>
      <c r="AY328" s="17">
        <v>0</v>
      </c>
      <c r="AZ328" s="17">
        <v>0</v>
      </c>
      <c r="BA328" s="17">
        <v>0</v>
      </c>
      <c r="BB328" s="18">
        <f>SUM(Table2[[#This Row],[Mortgage Recording Tax Exemption Through FY17]:[Mortgage Recording Tax Exemption FY18 and After]])</f>
        <v>0</v>
      </c>
      <c r="BC328" s="17">
        <v>223.01660000000001</v>
      </c>
      <c r="BD328" s="17">
        <v>762.59299999999996</v>
      </c>
      <c r="BE328" s="17">
        <v>903.33050000000003</v>
      </c>
      <c r="BF328" s="18">
        <f>SUM(Table2[[#This Row],[Indirect and Induced Land Through FY17]:[Indirect and Induced Land FY18 and After]])</f>
        <v>1665.9234999999999</v>
      </c>
      <c r="BG328" s="17">
        <v>414.17360000000002</v>
      </c>
      <c r="BH328" s="17">
        <v>1416.2439999999999</v>
      </c>
      <c r="BI328" s="17">
        <v>1677.6134</v>
      </c>
      <c r="BJ328" s="18">
        <f>SUM(Table2[[#This Row],[Indirect and Induced Building Through FY17]:[Indirect and Induced Building FY18 and After]])</f>
        <v>3093.8573999999999</v>
      </c>
      <c r="BK328" s="17">
        <v>664.4828</v>
      </c>
      <c r="BL328" s="17">
        <v>2592.5176999999999</v>
      </c>
      <c r="BM328" s="17">
        <v>2691.4926</v>
      </c>
      <c r="BN328" s="18">
        <f>SUM(Table2[[#This Row],[TOTAL Real Property Related Taxes Through FY17]:[TOTAL Real Property Related Taxes FY18 and After]])</f>
        <v>5284.0102999999999</v>
      </c>
      <c r="BO328" s="17">
        <v>1373.894</v>
      </c>
      <c r="BP328" s="17">
        <v>5213.7269999999999</v>
      </c>
      <c r="BQ328" s="17">
        <v>5564.9674000000005</v>
      </c>
      <c r="BR328" s="18">
        <f>SUM(Table2[[#This Row],[Company Direct Through FY17]:[Company Direct FY18 and After]])</f>
        <v>10778.6944</v>
      </c>
      <c r="BS328" s="17">
        <v>0</v>
      </c>
      <c r="BT328" s="17">
        <v>6.3455000000000004</v>
      </c>
      <c r="BU328" s="17">
        <v>0</v>
      </c>
      <c r="BV328" s="18">
        <f>SUM(Table2[[#This Row],[Sales Tax Exemption Through FY17]:[Sales Tax Exemption FY18 and After]])</f>
        <v>6.3455000000000004</v>
      </c>
      <c r="BW328" s="17">
        <v>0</v>
      </c>
      <c r="BX328" s="17">
        <v>0</v>
      </c>
      <c r="BY328" s="17">
        <v>0</v>
      </c>
      <c r="BZ328" s="17">
        <f>SUM(Table2[[#This Row],[Energy Tax Savings Through FY17]:[Energy Tax Savings FY18 and After]])</f>
        <v>0</v>
      </c>
      <c r="CA328" s="17">
        <v>0</v>
      </c>
      <c r="CB328" s="17">
        <v>0</v>
      </c>
      <c r="CC328" s="17">
        <v>0</v>
      </c>
      <c r="CD328" s="18">
        <f>SUM(Table2[[#This Row],[Tax Exempt Bond Savings Through FY17]:[Tax Exempt Bond Savings FY18 and After]])</f>
        <v>0</v>
      </c>
      <c r="CE328" s="17">
        <v>763.41449999999998</v>
      </c>
      <c r="CF328" s="17">
        <v>2897.4218999999998</v>
      </c>
      <c r="CG328" s="17">
        <v>3092.2159999999999</v>
      </c>
      <c r="CH328" s="18">
        <f>SUM(Table2[[#This Row],[Indirect and Induced Through FY17]:[Indirect and Induced FY18 and After]])</f>
        <v>5989.6378999999997</v>
      </c>
      <c r="CI328" s="17">
        <v>2137.3085000000001</v>
      </c>
      <c r="CJ328" s="17">
        <v>8104.8033999999998</v>
      </c>
      <c r="CK328" s="17">
        <v>8657.1833999999999</v>
      </c>
      <c r="CL328" s="18">
        <f>SUM(Table2[[#This Row],[TOTAL Income Consumption Use Taxes Through FY17]:[TOTAL Income Consumption Use Taxes FY18 and After]])</f>
        <v>16761.986799999999</v>
      </c>
      <c r="CM328" s="17">
        <v>95.089299999999994</v>
      </c>
      <c r="CN328" s="17">
        <v>501.03719999999998</v>
      </c>
      <c r="CO328" s="17">
        <v>385.15989999999999</v>
      </c>
      <c r="CP328" s="18">
        <f>SUM(Table2[[#This Row],[Assistance Provided Through FY17]:[Assistance Provided FY18 and After]])</f>
        <v>886.19709999999998</v>
      </c>
      <c r="CQ328" s="17">
        <v>0</v>
      </c>
      <c r="CR328" s="17">
        <v>0</v>
      </c>
      <c r="CS328" s="17">
        <v>0</v>
      </c>
      <c r="CT328" s="18">
        <f>SUM(Table2[[#This Row],[Recapture Cancellation Reduction Amount Through FY17]:[Recapture Cancellation Reduction Amount FY18 and After]])</f>
        <v>0</v>
      </c>
      <c r="CU328" s="17">
        <v>0</v>
      </c>
      <c r="CV328" s="17">
        <v>0</v>
      </c>
      <c r="CW328" s="17">
        <v>0</v>
      </c>
      <c r="CX328" s="18">
        <f>SUM(Table2[[#This Row],[Penalty Paid Through FY17]:[Penalty Paid FY18 and After]])</f>
        <v>0</v>
      </c>
      <c r="CY328" s="17">
        <v>95.089299999999994</v>
      </c>
      <c r="CZ328" s="17">
        <v>501.03719999999998</v>
      </c>
      <c r="DA328" s="17">
        <v>385.15989999999999</v>
      </c>
      <c r="DB328" s="18">
        <f>SUM(Table2[[#This Row],[TOTAL Assistance Net of Recapture Penalties Through FY17]:[TOTAL Assistance Net of Recapture Penalties FY18 and After]])</f>
        <v>886.19709999999998</v>
      </c>
      <c r="DC328" s="17">
        <v>1496.2759000000001</v>
      </c>
      <c r="DD328" s="17">
        <v>6122.0994000000001</v>
      </c>
      <c r="DE328" s="17">
        <v>6060.6760000000004</v>
      </c>
      <c r="DF328" s="18">
        <f>SUM(Table2[[#This Row],[Company Direct Tax Revenue Before Assistance Through FY17]:[Company Direct Tax Revenue Before Assistance FY18 and After]])</f>
        <v>12182.7754</v>
      </c>
      <c r="DG328" s="17">
        <v>1400.6047000000001</v>
      </c>
      <c r="DH328" s="17">
        <v>5076.2588999999998</v>
      </c>
      <c r="DI328" s="17">
        <v>5673.1598999999997</v>
      </c>
      <c r="DJ328" s="18">
        <f>SUM(Table2[[#This Row],[Indirect and Induced Tax Revenues Through FY17]:[Indirect and Induced Tax Revenues FY18 and After]])</f>
        <v>10749.418799999999</v>
      </c>
      <c r="DK328" s="17">
        <v>2896.8806</v>
      </c>
      <c r="DL328" s="17">
        <v>11198.3583</v>
      </c>
      <c r="DM328" s="17">
        <v>11733.8359</v>
      </c>
      <c r="DN328" s="17">
        <f>SUM(Table2[[#This Row],[TOTAL Tax Revenues Before Assistance Through FY17]:[TOTAL Tax Revenues Before Assistance FY18 and After]])</f>
        <v>22932.194199999998</v>
      </c>
      <c r="DO328" s="17">
        <v>2801.7912999999999</v>
      </c>
      <c r="DP328" s="17">
        <v>10697.321099999999</v>
      </c>
      <c r="DQ328" s="17">
        <v>11348.675999999999</v>
      </c>
      <c r="DR328" s="20">
        <f>SUM(Table2[[#This Row],[TOTAL Tax Revenues Net of Assistance Recapture and Penalty Through FY17]:[TOTAL Tax Revenues Net of Assistance Recapture and Penalty FY18 and After]])</f>
        <v>22045.997100000001</v>
      </c>
      <c r="DS328" s="20">
        <v>0</v>
      </c>
      <c r="DT328" s="20">
        <v>0</v>
      </c>
      <c r="DU328" s="20">
        <v>229.41</v>
      </c>
      <c r="DV328" s="20">
        <v>4.8620000000000001</v>
      </c>
      <c r="DW328" s="15">
        <v>0</v>
      </c>
      <c r="DX328" s="15">
        <v>0</v>
      </c>
      <c r="DY328" s="15">
        <v>0</v>
      </c>
      <c r="DZ328" s="15">
        <v>118</v>
      </c>
      <c r="EA328" s="15">
        <v>0</v>
      </c>
      <c r="EB328" s="15">
        <v>0</v>
      </c>
      <c r="EC328" s="15">
        <v>0</v>
      </c>
      <c r="ED328" s="15">
        <v>118</v>
      </c>
      <c r="EE328" s="15">
        <v>0</v>
      </c>
      <c r="EF328" s="15">
        <v>0</v>
      </c>
      <c r="EG328" s="15">
        <v>0</v>
      </c>
      <c r="EH328" s="15">
        <v>100</v>
      </c>
      <c r="EI328" s="15">
        <f>SUM(Table2[[#This Row],[Total Industrial Employees FY17]:[Total Other Employees FY17]])</f>
        <v>118</v>
      </c>
      <c r="EJ328" s="15">
        <f>SUM(Table2[[#This Row],[Number of Industrial Employees Earning More than Living Wage FY17]:[Number of Other Employees Earning More than Living Wage FY17]])</f>
        <v>118</v>
      </c>
      <c r="EK328" s="15">
        <v>100</v>
      </c>
    </row>
    <row r="329" spans="1:141" x14ac:dyDescent="0.2">
      <c r="A329" s="6">
        <v>93969</v>
      </c>
      <c r="B329" s="6" t="s">
        <v>727</v>
      </c>
      <c r="C329" s="7" t="s">
        <v>728</v>
      </c>
      <c r="D329" s="7" t="s">
        <v>9</v>
      </c>
      <c r="E329" s="33">
        <v>33</v>
      </c>
      <c r="F329" s="8" t="s">
        <v>2344</v>
      </c>
      <c r="G329" s="41" t="s">
        <v>1903</v>
      </c>
      <c r="H329" s="35">
        <v>7003</v>
      </c>
      <c r="I329" s="35">
        <v>20800</v>
      </c>
      <c r="J329" s="39" t="s">
        <v>3204</v>
      </c>
      <c r="K329" s="11" t="s">
        <v>2804</v>
      </c>
      <c r="L329" s="13" t="s">
        <v>2998</v>
      </c>
      <c r="M329" s="13" t="s">
        <v>2999</v>
      </c>
      <c r="N329" s="23">
        <v>7500000</v>
      </c>
      <c r="O329" s="6" t="s">
        <v>2518</v>
      </c>
      <c r="P329" s="15">
        <v>16</v>
      </c>
      <c r="Q329" s="15">
        <v>15</v>
      </c>
      <c r="R329" s="15">
        <v>131</v>
      </c>
      <c r="S329" s="15">
        <v>0</v>
      </c>
      <c r="T329" s="15">
        <v>15</v>
      </c>
      <c r="U329" s="15">
        <v>177</v>
      </c>
      <c r="V329" s="15">
        <v>161</v>
      </c>
      <c r="W329" s="15">
        <v>0</v>
      </c>
      <c r="X329" s="15">
        <v>0</v>
      </c>
      <c r="Y329" s="15">
        <v>85</v>
      </c>
      <c r="Z329" s="15">
        <v>10</v>
      </c>
      <c r="AA329" s="15">
        <v>84</v>
      </c>
      <c r="AB329" s="15">
        <v>0</v>
      </c>
      <c r="AC329" s="15">
        <v>0</v>
      </c>
      <c r="AD329" s="15">
        <v>0</v>
      </c>
      <c r="AE329" s="15">
        <v>0</v>
      </c>
      <c r="AF329" s="15">
        <v>84</v>
      </c>
      <c r="AG329" s="15" t="s">
        <v>1860</v>
      </c>
      <c r="AH329" s="15" t="s">
        <v>1861</v>
      </c>
      <c r="AI329" s="17">
        <v>0</v>
      </c>
      <c r="AJ329" s="17">
        <v>0</v>
      </c>
      <c r="AK329" s="17">
        <v>0</v>
      </c>
      <c r="AL329" s="17">
        <f>SUM(Table2[[#This Row],[Company Direct Land Through FY17]:[Company Direct Land FY18 and After]])</f>
        <v>0</v>
      </c>
      <c r="AM329" s="17">
        <v>0</v>
      </c>
      <c r="AN329" s="17">
        <v>0</v>
      </c>
      <c r="AO329" s="17">
        <v>0</v>
      </c>
      <c r="AP329" s="18">
        <f>SUM(Table2[[#This Row],[Company Direct Building Through FY17]:[Company Direct Building FY18 and After]])</f>
        <v>0</v>
      </c>
      <c r="AQ329" s="17">
        <v>0</v>
      </c>
      <c r="AR329" s="17">
        <v>168.80459999999999</v>
      </c>
      <c r="AS329" s="17">
        <v>0</v>
      </c>
      <c r="AT329" s="18">
        <f>SUM(Table2[[#This Row],[Mortgage Recording Tax Through FY17]:[Mortgage Recording Tax FY18 and After]])</f>
        <v>168.80459999999999</v>
      </c>
      <c r="AU329" s="17">
        <v>0</v>
      </c>
      <c r="AV329" s="17">
        <v>0</v>
      </c>
      <c r="AW329" s="17">
        <v>0</v>
      </c>
      <c r="AX329" s="18">
        <f>SUM(Table2[[#This Row],[Pilot Savings Through FY17]:[Pilot Savings FY18 and After]])</f>
        <v>0</v>
      </c>
      <c r="AY329" s="17">
        <v>0</v>
      </c>
      <c r="AZ329" s="17">
        <v>168.80459999999999</v>
      </c>
      <c r="BA329" s="17">
        <v>0</v>
      </c>
      <c r="BB329" s="18">
        <f>SUM(Table2[[#This Row],[Mortgage Recording Tax Exemption Through FY17]:[Mortgage Recording Tax Exemption FY18 and After]])</f>
        <v>168.80459999999999</v>
      </c>
      <c r="BC329" s="17">
        <v>107.2052</v>
      </c>
      <c r="BD329" s="17">
        <v>329.54070000000002</v>
      </c>
      <c r="BE329" s="17">
        <v>87.064400000000006</v>
      </c>
      <c r="BF329" s="18">
        <f>SUM(Table2[[#This Row],[Indirect and Induced Land Through FY17]:[Indirect and Induced Land FY18 and After]])</f>
        <v>416.60509999999999</v>
      </c>
      <c r="BG329" s="17">
        <v>199.09540000000001</v>
      </c>
      <c r="BH329" s="17">
        <v>612.00400000000002</v>
      </c>
      <c r="BI329" s="17">
        <v>161.691</v>
      </c>
      <c r="BJ329" s="18">
        <f>SUM(Table2[[#This Row],[Indirect and Induced Building Through FY17]:[Indirect and Induced Building FY18 and After]])</f>
        <v>773.69500000000005</v>
      </c>
      <c r="BK329" s="17">
        <v>306.30059999999997</v>
      </c>
      <c r="BL329" s="17">
        <v>941.54470000000003</v>
      </c>
      <c r="BM329" s="17">
        <v>248.75540000000001</v>
      </c>
      <c r="BN329" s="18">
        <f>SUM(Table2[[#This Row],[TOTAL Real Property Related Taxes Through FY17]:[TOTAL Real Property Related Taxes FY18 and After]])</f>
        <v>1190.3000999999999</v>
      </c>
      <c r="BO329" s="17">
        <v>318.62670000000003</v>
      </c>
      <c r="BP329" s="17">
        <v>973.51480000000004</v>
      </c>
      <c r="BQ329" s="17">
        <v>258.76569999999998</v>
      </c>
      <c r="BR329" s="18">
        <f>SUM(Table2[[#This Row],[Company Direct Through FY17]:[Company Direct FY18 and After]])</f>
        <v>1232.2805000000001</v>
      </c>
      <c r="BS329" s="17">
        <v>0</v>
      </c>
      <c r="BT329" s="17">
        <v>0</v>
      </c>
      <c r="BU329" s="17">
        <v>0</v>
      </c>
      <c r="BV329" s="18">
        <f>SUM(Table2[[#This Row],[Sales Tax Exemption Through FY17]:[Sales Tax Exemption FY18 and After]])</f>
        <v>0</v>
      </c>
      <c r="BW329" s="17">
        <v>0</v>
      </c>
      <c r="BX329" s="17">
        <v>0</v>
      </c>
      <c r="BY329" s="17">
        <v>0</v>
      </c>
      <c r="BZ329" s="17">
        <f>SUM(Table2[[#This Row],[Energy Tax Savings Through FY17]:[Energy Tax Savings FY18 and After]])</f>
        <v>0</v>
      </c>
      <c r="CA329" s="17">
        <v>7.4421999999999997</v>
      </c>
      <c r="CB329" s="17">
        <v>11.0876</v>
      </c>
      <c r="CC329" s="17">
        <v>5.8395999999999999</v>
      </c>
      <c r="CD329" s="18">
        <f>SUM(Table2[[#This Row],[Tax Exempt Bond Savings Through FY17]:[Tax Exempt Bond Savings FY18 and After]])</f>
        <v>16.927199999999999</v>
      </c>
      <c r="CE329" s="17">
        <v>366.97719999999998</v>
      </c>
      <c r="CF329" s="17">
        <v>1138.0800999999999</v>
      </c>
      <c r="CG329" s="17">
        <v>298.03250000000003</v>
      </c>
      <c r="CH329" s="18">
        <f>SUM(Table2[[#This Row],[Indirect and Induced Through FY17]:[Indirect and Induced FY18 and After]])</f>
        <v>1436.1125999999999</v>
      </c>
      <c r="CI329" s="17">
        <v>678.1617</v>
      </c>
      <c r="CJ329" s="17">
        <v>2100.5073000000002</v>
      </c>
      <c r="CK329" s="17">
        <v>550.95860000000005</v>
      </c>
      <c r="CL329" s="18">
        <f>SUM(Table2[[#This Row],[TOTAL Income Consumption Use Taxes Through FY17]:[TOTAL Income Consumption Use Taxes FY18 and After]])</f>
        <v>2651.4659000000001</v>
      </c>
      <c r="CM329" s="17">
        <v>7.4421999999999997</v>
      </c>
      <c r="CN329" s="17">
        <v>179.8922</v>
      </c>
      <c r="CO329" s="17">
        <v>5.8395999999999999</v>
      </c>
      <c r="CP329" s="18">
        <f>SUM(Table2[[#This Row],[Assistance Provided Through FY17]:[Assistance Provided FY18 and After]])</f>
        <v>185.73179999999999</v>
      </c>
      <c r="CQ329" s="17">
        <v>0</v>
      </c>
      <c r="CR329" s="17">
        <v>0</v>
      </c>
      <c r="CS329" s="17">
        <v>0</v>
      </c>
      <c r="CT329" s="18">
        <f>SUM(Table2[[#This Row],[Recapture Cancellation Reduction Amount Through FY17]:[Recapture Cancellation Reduction Amount FY18 and After]])</f>
        <v>0</v>
      </c>
      <c r="CU329" s="17">
        <v>0</v>
      </c>
      <c r="CV329" s="17">
        <v>0</v>
      </c>
      <c r="CW329" s="17">
        <v>0</v>
      </c>
      <c r="CX329" s="18">
        <f>SUM(Table2[[#This Row],[Penalty Paid Through FY17]:[Penalty Paid FY18 and After]])</f>
        <v>0</v>
      </c>
      <c r="CY329" s="17">
        <v>7.4421999999999997</v>
      </c>
      <c r="CZ329" s="17">
        <v>179.8922</v>
      </c>
      <c r="DA329" s="17">
        <v>5.8395999999999999</v>
      </c>
      <c r="DB329" s="18">
        <f>SUM(Table2[[#This Row],[TOTAL Assistance Net of Recapture Penalties Through FY17]:[TOTAL Assistance Net of Recapture Penalties FY18 and After]])</f>
        <v>185.73179999999999</v>
      </c>
      <c r="DC329" s="17">
        <v>318.62670000000003</v>
      </c>
      <c r="DD329" s="17">
        <v>1142.3194000000001</v>
      </c>
      <c r="DE329" s="17">
        <v>258.76569999999998</v>
      </c>
      <c r="DF329" s="18">
        <f>SUM(Table2[[#This Row],[Company Direct Tax Revenue Before Assistance Through FY17]:[Company Direct Tax Revenue Before Assistance FY18 and After]])</f>
        <v>1401.0851</v>
      </c>
      <c r="DG329" s="17">
        <v>673.27779999999996</v>
      </c>
      <c r="DH329" s="17">
        <v>2079.6248000000001</v>
      </c>
      <c r="DI329" s="17">
        <v>546.78790000000004</v>
      </c>
      <c r="DJ329" s="18">
        <f>SUM(Table2[[#This Row],[Indirect and Induced Tax Revenues Through FY17]:[Indirect and Induced Tax Revenues FY18 and After]])</f>
        <v>2626.4126999999999</v>
      </c>
      <c r="DK329" s="17">
        <v>991.90449999999998</v>
      </c>
      <c r="DL329" s="17">
        <v>3221.9441999999999</v>
      </c>
      <c r="DM329" s="17">
        <v>805.55359999999996</v>
      </c>
      <c r="DN329" s="17">
        <f>SUM(Table2[[#This Row],[TOTAL Tax Revenues Before Assistance Through FY17]:[TOTAL Tax Revenues Before Assistance FY18 and After]])</f>
        <v>4027.4978000000001</v>
      </c>
      <c r="DO329" s="17">
        <v>984.46230000000003</v>
      </c>
      <c r="DP329" s="17">
        <v>3042.0520000000001</v>
      </c>
      <c r="DQ329" s="17">
        <v>799.71400000000006</v>
      </c>
      <c r="DR329" s="20">
        <f>SUM(Table2[[#This Row],[TOTAL Tax Revenues Net of Assistance Recapture and Penalty Through FY17]:[TOTAL Tax Revenues Net of Assistance Recapture and Penalty FY18 and After]])</f>
        <v>3841.7660000000001</v>
      </c>
      <c r="DS329" s="20">
        <v>0</v>
      </c>
      <c r="DT329" s="20">
        <v>0</v>
      </c>
      <c r="DU329" s="20">
        <v>0</v>
      </c>
      <c r="DV329" s="20">
        <v>0</v>
      </c>
      <c r="DW329" s="15">
        <v>0</v>
      </c>
      <c r="DX329" s="15">
        <v>0</v>
      </c>
      <c r="DY329" s="15">
        <v>0</v>
      </c>
      <c r="DZ329" s="15">
        <v>0</v>
      </c>
      <c r="EA329" s="15">
        <v>0</v>
      </c>
      <c r="EB329" s="15">
        <v>0</v>
      </c>
      <c r="EC329" s="15">
        <v>0</v>
      </c>
      <c r="ED329" s="15">
        <v>0</v>
      </c>
      <c r="EE329" s="15">
        <v>0</v>
      </c>
      <c r="EF329" s="15">
        <v>0</v>
      </c>
      <c r="EG329" s="15">
        <v>0</v>
      </c>
      <c r="EH329" s="15">
        <v>0</v>
      </c>
      <c r="EI329" s="15">
        <f>SUM(Table2[[#This Row],[Total Industrial Employees FY17]:[Total Other Employees FY17]])</f>
        <v>0</v>
      </c>
      <c r="EJ329" s="15">
        <f>SUM(Table2[[#This Row],[Number of Industrial Employees Earning More than Living Wage FY17]:[Number of Other Employees Earning More than Living Wage FY17]])</f>
        <v>0</v>
      </c>
      <c r="EK329" s="15">
        <v>0</v>
      </c>
    </row>
    <row r="330" spans="1:141" x14ac:dyDescent="0.2">
      <c r="A330" s="6">
        <v>93873</v>
      </c>
      <c r="B330" s="6" t="s">
        <v>664</v>
      </c>
      <c r="C330" s="7" t="s">
        <v>665</v>
      </c>
      <c r="D330" s="7" t="s">
        <v>19</v>
      </c>
      <c r="E330" s="33">
        <v>4</v>
      </c>
      <c r="F330" s="8" t="s">
        <v>2274</v>
      </c>
      <c r="G330" s="41" t="s">
        <v>2275</v>
      </c>
      <c r="H330" s="35">
        <v>4771</v>
      </c>
      <c r="I330" s="35">
        <v>12316</v>
      </c>
      <c r="J330" s="39" t="s">
        <v>3204</v>
      </c>
      <c r="K330" s="11" t="s">
        <v>2804</v>
      </c>
      <c r="L330" s="13" t="s">
        <v>2891</v>
      </c>
      <c r="M330" s="13" t="s">
        <v>2901</v>
      </c>
      <c r="N330" s="23">
        <v>19480000</v>
      </c>
      <c r="O330" s="6" t="s">
        <v>2518</v>
      </c>
      <c r="P330" s="15">
        <v>5</v>
      </c>
      <c r="Q330" s="15">
        <v>0</v>
      </c>
      <c r="R330" s="15">
        <v>45</v>
      </c>
      <c r="S330" s="15">
        <v>0</v>
      </c>
      <c r="T330" s="15">
        <v>2</v>
      </c>
      <c r="U330" s="15">
        <v>52</v>
      </c>
      <c r="V330" s="15">
        <v>49</v>
      </c>
      <c r="W330" s="15">
        <v>0</v>
      </c>
      <c r="X330" s="15">
        <v>0</v>
      </c>
      <c r="Y330" s="15">
        <v>0</v>
      </c>
      <c r="Z330" s="15">
        <v>0</v>
      </c>
      <c r="AA330" s="15">
        <v>80</v>
      </c>
      <c r="AB330" s="15">
        <v>0</v>
      </c>
      <c r="AC330" s="15">
        <v>0</v>
      </c>
      <c r="AD330" s="15">
        <v>0</v>
      </c>
      <c r="AE330" s="15">
        <v>0</v>
      </c>
      <c r="AF330" s="15">
        <v>80</v>
      </c>
      <c r="AG330" s="15" t="s">
        <v>1860</v>
      </c>
      <c r="AH330" s="15" t="s">
        <v>1861</v>
      </c>
      <c r="AI330" s="17">
        <v>0</v>
      </c>
      <c r="AJ330" s="17">
        <v>0</v>
      </c>
      <c r="AK330" s="17">
        <v>0</v>
      </c>
      <c r="AL330" s="17">
        <f>SUM(Table2[[#This Row],[Company Direct Land Through FY17]:[Company Direct Land FY18 and After]])</f>
        <v>0</v>
      </c>
      <c r="AM330" s="17">
        <v>0</v>
      </c>
      <c r="AN330" s="17">
        <v>0</v>
      </c>
      <c r="AO330" s="17">
        <v>0</v>
      </c>
      <c r="AP330" s="18">
        <f>SUM(Table2[[#This Row],[Company Direct Building Through FY17]:[Company Direct Building FY18 and After]])</f>
        <v>0</v>
      </c>
      <c r="AQ330" s="17">
        <v>0</v>
      </c>
      <c r="AR330" s="17">
        <v>210.27860000000001</v>
      </c>
      <c r="AS330" s="17">
        <v>0</v>
      </c>
      <c r="AT330" s="18">
        <f>SUM(Table2[[#This Row],[Mortgage Recording Tax Through FY17]:[Mortgage Recording Tax FY18 and After]])</f>
        <v>210.27860000000001</v>
      </c>
      <c r="AU330" s="17">
        <v>0</v>
      </c>
      <c r="AV330" s="17">
        <v>0</v>
      </c>
      <c r="AW330" s="17">
        <v>0</v>
      </c>
      <c r="AX330" s="18">
        <f>SUM(Table2[[#This Row],[Pilot Savings Through FY17]:[Pilot Savings FY18 and After]])</f>
        <v>0</v>
      </c>
      <c r="AY330" s="17">
        <v>0</v>
      </c>
      <c r="AZ330" s="17">
        <v>210.27860000000001</v>
      </c>
      <c r="BA330" s="17">
        <v>0</v>
      </c>
      <c r="BB330" s="18">
        <f>SUM(Table2[[#This Row],[Mortgage Recording Tax Exemption Through FY17]:[Mortgage Recording Tax Exemption FY18 and After]])</f>
        <v>210.27860000000001</v>
      </c>
      <c r="BC330" s="17">
        <v>32.627499999999998</v>
      </c>
      <c r="BD330" s="17">
        <v>142.31890000000001</v>
      </c>
      <c r="BE330" s="17">
        <v>476.28050000000002</v>
      </c>
      <c r="BF330" s="18">
        <f>SUM(Table2[[#This Row],[Indirect and Induced Land Through FY17]:[Indirect and Induced Land FY18 and After]])</f>
        <v>618.59940000000006</v>
      </c>
      <c r="BG330" s="17">
        <v>60.593899999999998</v>
      </c>
      <c r="BH330" s="17">
        <v>264.30630000000002</v>
      </c>
      <c r="BI330" s="17">
        <v>884.52009999999996</v>
      </c>
      <c r="BJ330" s="18">
        <f>SUM(Table2[[#This Row],[Indirect and Induced Building Through FY17]:[Indirect and Induced Building FY18 and After]])</f>
        <v>1148.8263999999999</v>
      </c>
      <c r="BK330" s="17">
        <v>93.221400000000003</v>
      </c>
      <c r="BL330" s="17">
        <v>406.62520000000001</v>
      </c>
      <c r="BM330" s="17">
        <v>1360.8006</v>
      </c>
      <c r="BN330" s="18">
        <f>SUM(Table2[[#This Row],[TOTAL Real Property Related Taxes Through FY17]:[TOTAL Real Property Related Taxes FY18 and After]])</f>
        <v>1767.4258</v>
      </c>
      <c r="BO330" s="17">
        <v>81.067099999999996</v>
      </c>
      <c r="BP330" s="17">
        <v>347.73480000000001</v>
      </c>
      <c r="BQ330" s="17">
        <v>1183.376</v>
      </c>
      <c r="BR330" s="18">
        <f>SUM(Table2[[#This Row],[Company Direct Through FY17]:[Company Direct FY18 and After]])</f>
        <v>1531.1107999999999</v>
      </c>
      <c r="BS330" s="17">
        <v>0</v>
      </c>
      <c r="BT330" s="17">
        <v>0</v>
      </c>
      <c r="BU330" s="17">
        <v>0</v>
      </c>
      <c r="BV330" s="18">
        <f>SUM(Table2[[#This Row],[Sales Tax Exemption Through FY17]:[Sales Tax Exemption FY18 and After]])</f>
        <v>0</v>
      </c>
      <c r="BW330" s="17">
        <v>0</v>
      </c>
      <c r="BX330" s="17">
        <v>0</v>
      </c>
      <c r="BY330" s="17">
        <v>0</v>
      </c>
      <c r="BZ330" s="17">
        <f>SUM(Table2[[#This Row],[Energy Tax Savings Through FY17]:[Energy Tax Savings FY18 and After]])</f>
        <v>0</v>
      </c>
      <c r="CA330" s="17">
        <v>4.0513000000000003</v>
      </c>
      <c r="CB330" s="17">
        <v>13.5649</v>
      </c>
      <c r="CC330" s="17">
        <v>40.346899999999998</v>
      </c>
      <c r="CD330" s="18">
        <f>SUM(Table2[[#This Row],[Tax Exempt Bond Savings Through FY17]:[Tax Exempt Bond Savings FY18 and After]])</f>
        <v>53.911799999999999</v>
      </c>
      <c r="CE330" s="17">
        <v>93.368099999999998</v>
      </c>
      <c r="CF330" s="17">
        <v>410.7414</v>
      </c>
      <c r="CG330" s="17">
        <v>1362.9431</v>
      </c>
      <c r="CH330" s="18">
        <f>SUM(Table2[[#This Row],[Indirect and Induced Through FY17]:[Indirect and Induced FY18 and After]])</f>
        <v>1773.6844999999998</v>
      </c>
      <c r="CI330" s="17">
        <v>170.38390000000001</v>
      </c>
      <c r="CJ330" s="17">
        <v>744.91129999999998</v>
      </c>
      <c r="CK330" s="17">
        <v>2505.9722000000002</v>
      </c>
      <c r="CL330" s="18">
        <f>SUM(Table2[[#This Row],[TOTAL Income Consumption Use Taxes Through FY17]:[TOTAL Income Consumption Use Taxes FY18 and After]])</f>
        <v>3250.8834999999999</v>
      </c>
      <c r="CM330" s="17">
        <v>4.0513000000000003</v>
      </c>
      <c r="CN330" s="17">
        <v>223.84350000000001</v>
      </c>
      <c r="CO330" s="17">
        <v>40.346899999999998</v>
      </c>
      <c r="CP330" s="18">
        <f>SUM(Table2[[#This Row],[Assistance Provided Through FY17]:[Assistance Provided FY18 and After]])</f>
        <v>264.19040000000001</v>
      </c>
      <c r="CQ330" s="17">
        <v>0</v>
      </c>
      <c r="CR330" s="17">
        <v>0</v>
      </c>
      <c r="CS330" s="17">
        <v>0</v>
      </c>
      <c r="CT330" s="18">
        <f>SUM(Table2[[#This Row],[Recapture Cancellation Reduction Amount Through FY17]:[Recapture Cancellation Reduction Amount FY18 and After]])</f>
        <v>0</v>
      </c>
      <c r="CU330" s="17">
        <v>0</v>
      </c>
      <c r="CV330" s="17">
        <v>0</v>
      </c>
      <c r="CW330" s="17">
        <v>0</v>
      </c>
      <c r="CX330" s="18">
        <f>SUM(Table2[[#This Row],[Penalty Paid Through FY17]:[Penalty Paid FY18 and After]])</f>
        <v>0</v>
      </c>
      <c r="CY330" s="17">
        <v>4.0513000000000003</v>
      </c>
      <c r="CZ330" s="17">
        <v>223.84350000000001</v>
      </c>
      <c r="DA330" s="17">
        <v>40.346899999999998</v>
      </c>
      <c r="DB330" s="18">
        <f>SUM(Table2[[#This Row],[TOTAL Assistance Net of Recapture Penalties Through FY17]:[TOTAL Assistance Net of Recapture Penalties FY18 and After]])</f>
        <v>264.19040000000001</v>
      </c>
      <c r="DC330" s="17">
        <v>81.067099999999996</v>
      </c>
      <c r="DD330" s="17">
        <v>558.01340000000005</v>
      </c>
      <c r="DE330" s="17">
        <v>1183.376</v>
      </c>
      <c r="DF330" s="18">
        <f>SUM(Table2[[#This Row],[Company Direct Tax Revenue Before Assistance Through FY17]:[Company Direct Tax Revenue Before Assistance FY18 and After]])</f>
        <v>1741.3894</v>
      </c>
      <c r="DG330" s="17">
        <v>186.58949999999999</v>
      </c>
      <c r="DH330" s="17">
        <v>817.36659999999995</v>
      </c>
      <c r="DI330" s="17">
        <v>2723.7437</v>
      </c>
      <c r="DJ330" s="18">
        <f>SUM(Table2[[#This Row],[Indirect and Induced Tax Revenues Through FY17]:[Indirect and Induced Tax Revenues FY18 and After]])</f>
        <v>3541.1102999999998</v>
      </c>
      <c r="DK330" s="17">
        <v>267.65660000000003</v>
      </c>
      <c r="DL330" s="17">
        <v>1375.38</v>
      </c>
      <c r="DM330" s="17">
        <v>3907.1197000000002</v>
      </c>
      <c r="DN330" s="17">
        <f>SUM(Table2[[#This Row],[TOTAL Tax Revenues Before Assistance Through FY17]:[TOTAL Tax Revenues Before Assistance FY18 and After]])</f>
        <v>5282.4997000000003</v>
      </c>
      <c r="DO330" s="17">
        <v>263.6053</v>
      </c>
      <c r="DP330" s="17">
        <v>1151.5364999999999</v>
      </c>
      <c r="DQ330" s="17">
        <v>3866.7728000000002</v>
      </c>
      <c r="DR330" s="20">
        <f>SUM(Table2[[#This Row],[TOTAL Tax Revenues Net of Assistance Recapture and Penalty Through FY17]:[TOTAL Tax Revenues Net of Assistance Recapture and Penalty FY18 and After]])</f>
        <v>5018.3092999999999</v>
      </c>
      <c r="DS330" s="20">
        <v>0</v>
      </c>
      <c r="DT330" s="20">
        <v>0</v>
      </c>
      <c r="DU330" s="20">
        <v>0</v>
      </c>
      <c r="DV330" s="20">
        <v>0</v>
      </c>
      <c r="DW330" s="15">
        <v>0</v>
      </c>
      <c r="DX330" s="15">
        <v>0</v>
      </c>
      <c r="DY330" s="15">
        <v>0</v>
      </c>
      <c r="DZ330" s="15">
        <v>50</v>
      </c>
      <c r="EA330" s="15">
        <v>0</v>
      </c>
      <c r="EB330" s="15">
        <v>0</v>
      </c>
      <c r="EC330" s="15">
        <v>0</v>
      </c>
      <c r="ED330" s="15">
        <v>50</v>
      </c>
      <c r="EE330" s="15">
        <v>0</v>
      </c>
      <c r="EF330" s="15">
        <v>0</v>
      </c>
      <c r="EG330" s="15">
        <v>0</v>
      </c>
      <c r="EH330" s="15">
        <v>100</v>
      </c>
      <c r="EI330" s="15">
        <f>SUM(Table2[[#This Row],[Total Industrial Employees FY17]:[Total Other Employees FY17]])</f>
        <v>50</v>
      </c>
      <c r="EJ330" s="15">
        <f>SUM(Table2[[#This Row],[Number of Industrial Employees Earning More than Living Wage FY17]:[Number of Other Employees Earning More than Living Wage FY17]])</f>
        <v>50</v>
      </c>
      <c r="EK330" s="15">
        <v>100</v>
      </c>
    </row>
    <row r="331" spans="1:141" x14ac:dyDescent="0.2">
      <c r="A331" s="6">
        <v>92789</v>
      </c>
      <c r="B331" s="6" t="s">
        <v>290</v>
      </c>
      <c r="C331" s="7" t="s">
        <v>291</v>
      </c>
      <c r="D331" s="7" t="s">
        <v>12</v>
      </c>
      <c r="E331" s="33">
        <v>30</v>
      </c>
      <c r="F331" s="8" t="s">
        <v>1906</v>
      </c>
      <c r="G331" s="41" t="s">
        <v>2055</v>
      </c>
      <c r="H331" s="35">
        <v>34479</v>
      </c>
      <c r="I331" s="35">
        <v>32000</v>
      </c>
      <c r="J331" s="39" t="s">
        <v>3180</v>
      </c>
      <c r="K331" s="11" t="s">
        <v>2453</v>
      </c>
      <c r="L331" s="13" t="s">
        <v>2640</v>
      </c>
      <c r="M331" s="13" t="s">
        <v>2611</v>
      </c>
      <c r="N331" s="23">
        <v>3300000</v>
      </c>
      <c r="O331" s="6" t="s">
        <v>2458</v>
      </c>
      <c r="P331" s="15">
        <v>0</v>
      </c>
      <c r="Q331" s="15">
        <v>0</v>
      </c>
      <c r="R331" s="15">
        <v>0</v>
      </c>
      <c r="S331" s="15">
        <v>0</v>
      </c>
      <c r="T331" s="15">
        <v>0</v>
      </c>
      <c r="U331" s="15">
        <v>0</v>
      </c>
      <c r="V331" s="15">
        <v>45</v>
      </c>
      <c r="W331" s="15">
        <v>0</v>
      </c>
      <c r="X331" s="15">
        <v>0</v>
      </c>
      <c r="Y331" s="15">
        <v>0</v>
      </c>
      <c r="Z331" s="15">
        <v>5</v>
      </c>
      <c r="AA331" s="15">
        <v>0</v>
      </c>
      <c r="AB331" s="15">
        <v>0</v>
      </c>
      <c r="AC331" s="15">
        <v>0</v>
      </c>
      <c r="AD331" s="15">
        <v>0</v>
      </c>
      <c r="AE331" s="15">
        <v>0</v>
      </c>
      <c r="AF331" s="15">
        <v>0</v>
      </c>
      <c r="AG331" s="15"/>
      <c r="AH331" s="15"/>
      <c r="AI331" s="17">
        <v>23.302099999999999</v>
      </c>
      <c r="AJ331" s="17">
        <v>255.56309999999999</v>
      </c>
      <c r="AK331" s="17">
        <v>82.363200000000006</v>
      </c>
      <c r="AL331" s="17">
        <f>SUM(Table2[[#This Row],[Company Direct Land Through FY17]:[Company Direct Land FY18 and After]])</f>
        <v>337.92629999999997</v>
      </c>
      <c r="AM331" s="17">
        <v>123.45480000000001</v>
      </c>
      <c r="AN331" s="17">
        <v>483.46469999999999</v>
      </c>
      <c r="AO331" s="17">
        <v>436.3621</v>
      </c>
      <c r="AP331" s="18">
        <f>SUM(Table2[[#This Row],[Company Direct Building Through FY17]:[Company Direct Building FY18 and After]])</f>
        <v>919.82680000000005</v>
      </c>
      <c r="AQ331" s="17">
        <v>0</v>
      </c>
      <c r="AR331" s="17">
        <v>48.003100000000003</v>
      </c>
      <c r="AS331" s="17">
        <v>0</v>
      </c>
      <c r="AT331" s="18">
        <f>SUM(Table2[[#This Row],[Mortgage Recording Tax Through FY17]:[Mortgage Recording Tax FY18 and After]])</f>
        <v>48.003100000000003</v>
      </c>
      <c r="AU331" s="17">
        <v>44.652299999999997</v>
      </c>
      <c r="AV331" s="17">
        <v>277.08339999999998</v>
      </c>
      <c r="AW331" s="17">
        <v>157.8272</v>
      </c>
      <c r="AX331" s="18">
        <f>SUM(Table2[[#This Row],[Pilot Savings Through FY17]:[Pilot Savings FY18 and After]])</f>
        <v>434.91059999999999</v>
      </c>
      <c r="AY331" s="17">
        <v>0</v>
      </c>
      <c r="AZ331" s="17">
        <v>48.003100000000003</v>
      </c>
      <c r="BA331" s="17">
        <v>0</v>
      </c>
      <c r="BB331" s="18">
        <f>SUM(Table2[[#This Row],[Mortgage Recording Tax Exemption Through FY17]:[Mortgage Recording Tax Exemption FY18 and After]])</f>
        <v>48.003100000000003</v>
      </c>
      <c r="BC331" s="17">
        <v>85.776200000000003</v>
      </c>
      <c r="BD331" s="17">
        <v>537.95320000000004</v>
      </c>
      <c r="BE331" s="17">
        <v>303.18369999999999</v>
      </c>
      <c r="BF331" s="18">
        <f>SUM(Table2[[#This Row],[Indirect and Induced Land Through FY17]:[Indirect and Induced Land FY18 and After]])</f>
        <v>841.13689999999997</v>
      </c>
      <c r="BG331" s="17">
        <v>159.29859999999999</v>
      </c>
      <c r="BH331" s="17">
        <v>999.05589999999995</v>
      </c>
      <c r="BI331" s="17">
        <v>563.05550000000005</v>
      </c>
      <c r="BJ331" s="18">
        <f>SUM(Table2[[#This Row],[Indirect and Induced Building Through FY17]:[Indirect and Induced Building FY18 and After]])</f>
        <v>1562.1114</v>
      </c>
      <c r="BK331" s="17">
        <v>347.17939999999999</v>
      </c>
      <c r="BL331" s="17">
        <v>1998.9535000000001</v>
      </c>
      <c r="BM331" s="17">
        <v>1227.1373000000001</v>
      </c>
      <c r="BN331" s="18">
        <f>SUM(Table2[[#This Row],[TOTAL Real Property Related Taxes Through FY17]:[TOTAL Real Property Related Taxes FY18 and After]])</f>
        <v>3226.0907999999999</v>
      </c>
      <c r="BO331" s="17">
        <v>485.38200000000001</v>
      </c>
      <c r="BP331" s="17">
        <v>3442.8964999999998</v>
      </c>
      <c r="BQ331" s="17">
        <v>1715.6261999999999</v>
      </c>
      <c r="BR331" s="18">
        <f>SUM(Table2[[#This Row],[Company Direct Through FY17]:[Company Direct FY18 and After]])</f>
        <v>5158.5226999999995</v>
      </c>
      <c r="BS331" s="17">
        <v>0</v>
      </c>
      <c r="BT331" s="17">
        <v>0</v>
      </c>
      <c r="BU331" s="17">
        <v>0</v>
      </c>
      <c r="BV331" s="18">
        <f>SUM(Table2[[#This Row],[Sales Tax Exemption Through FY17]:[Sales Tax Exemption FY18 and After]])</f>
        <v>0</v>
      </c>
      <c r="BW331" s="17">
        <v>0</v>
      </c>
      <c r="BX331" s="17">
        <v>0</v>
      </c>
      <c r="BY331" s="17">
        <v>0</v>
      </c>
      <c r="BZ331" s="17">
        <f>SUM(Table2[[#This Row],[Energy Tax Savings Through FY17]:[Energy Tax Savings FY18 and After]])</f>
        <v>0</v>
      </c>
      <c r="CA331" s="17">
        <v>0</v>
      </c>
      <c r="CB331" s="17">
        <v>0</v>
      </c>
      <c r="CC331" s="17">
        <v>0</v>
      </c>
      <c r="CD331" s="18">
        <f>SUM(Table2[[#This Row],[Tax Exempt Bond Savings Through FY17]:[Tax Exempt Bond Savings FY18 and After]])</f>
        <v>0</v>
      </c>
      <c r="CE331" s="17">
        <v>269.70800000000003</v>
      </c>
      <c r="CF331" s="17">
        <v>1919.0458000000001</v>
      </c>
      <c r="CG331" s="17">
        <v>953.30730000000005</v>
      </c>
      <c r="CH331" s="18">
        <f>SUM(Table2[[#This Row],[Indirect and Induced Through FY17]:[Indirect and Induced FY18 and After]])</f>
        <v>2872.3531000000003</v>
      </c>
      <c r="CI331" s="17">
        <v>755.09</v>
      </c>
      <c r="CJ331" s="17">
        <v>5361.9422999999997</v>
      </c>
      <c r="CK331" s="17">
        <v>2668.9335000000001</v>
      </c>
      <c r="CL331" s="18">
        <f>SUM(Table2[[#This Row],[TOTAL Income Consumption Use Taxes Through FY17]:[TOTAL Income Consumption Use Taxes FY18 and After]])</f>
        <v>8030.8757999999998</v>
      </c>
      <c r="CM331" s="17">
        <v>44.652299999999997</v>
      </c>
      <c r="CN331" s="17">
        <v>325.0865</v>
      </c>
      <c r="CO331" s="17">
        <v>157.8272</v>
      </c>
      <c r="CP331" s="18">
        <f>SUM(Table2[[#This Row],[Assistance Provided Through FY17]:[Assistance Provided FY18 and After]])</f>
        <v>482.91370000000001</v>
      </c>
      <c r="CQ331" s="17">
        <v>0</v>
      </c>
      <c r="CR331" s="17">
        <v>0</v>
      </c>
      <c r="CS331" s="17">
        <v>0</v>
      </c>
      <c r="CT331" s="18">
        <f>SUM(Table2[[#This Row],[Recapture Cancellation Reduction Amount Through FY17]:[Recapture Cancellation Reduction Amount FY18 and After]])</f>
        <v>0</v>
      </c>
      <c r="CU331" s="17">
        <v>0</v>
      </c>
      <c r="CV331" s="17">
        <v>0</v>
      </c>
      <c r="CW331" s="17">
        <v>0</v>
      </c>
      <c r="CX331" s="18">
        <f>SUM(Table2[[#This Row],[Penalty Paid Through FY17]:[Penalty Paid FY18 and After]])</f>
        <v>0</v>
      </c>
      <c r="CY331" s="17">
        <v>44.652299999999997</v>
      </c>
      <c r="CZ331" s="17">
        <v>325.0865</v>
      </c>
      <c r="DA331" s="17">
        <v>157.8272</v>
      </c>
      <c r="DB331" s="18">
        <f>SUM(Table2[[#This Row],[TOTAL Assistance Net of Recapture Penalties Through FY17]:[TOTAL Assistance Net of Recapture Penalties FY18 and After]])</f>
        <v>482.91370000000001</v>
      </c>
      <c r="DC331" s="17">
        <v>632.13890000000004</v>
      </c>
      <c r="DD331" s="17">
        <v>4229.9273999999996</v>
      </c>
      <c r="DE331" s="17">
        <v>2234.3515000000002</v>
      </c>
      <c r="DF331" s="18">
        <f>SUM(Table2[[#This Row],[Company Direct Tax Revenue Before Assistance Through FY17]:[Company Direct Tax Revenue Before Assistance FY18 and After]])</f>
        <v>6464.2788999999993</v>
      </c>
      <c r="DG331" s="17">
        <v>514.78279999999995</v>
      </c>
      <c r="DH331" s="17">
        <v>3456.0549000000001</v>
      </c>
      <c r="DI331" s="17">
        <v>1819.5464999999999</v>
      </c>
      <c r="DJ331" s="18">
        <f>SUM(Table2[[#This Row],[Indirect and Induced Tax Revenues Through FY17]:[Indirect and Induced Tax Revenues FY18 and After]])</f>
        <v>5275.6013999999996</v>
      </c>
      <c r="DK331" s="17">
        <v>1146.9217000000001</v>
      </c>
      <c r="DL331" s="17">
        <v>7685.9822999999997</v>
      </c>
      <c r="DM331" s="17">
        <v>4053.8980000000001</v>
      </c>
      <c r="DN331" s="17">
        <f>SUM(Table2[[#This Row],[TOTAL Tax Revenues Before Assistance Through FY17]:[TOTAL Tax Revenues Before Assistance FY18 and After]])</f>
        <v>11739.880300000001</v>
      </c>
      <c r="DO331" s="17">
        <v>1102.2693999999999</v>
      </c>
      <c r="DP331" s="17">
        <v>7360.8958000000002</v>
      </c>
      <c r="DQ331" s="17">
        <v>3896.0708</v>
      </c>
      <c r="DR331" s="20">
        <f>SUM(Table2[[#This Row],[TOTAL Tax Revenues Net of Assistance Recapture and Penalty Through FY17]:[TOTAL Tax Revenues Net of Assistance Recapture and Penalty FY18 and After]])</f>
        <v>11256.9666</v>
      </c>
      <c r="DS331" s="20">
        <v>0</v>
      </c>
      <c r="DT331" s="20">
        <v>0</v>
      </c>
      <c r="DU331" s="20">
        <v>0</v>
      </c>
      <c r="DV331" s="20">
        <v>0</v>
      </c>
      <c r="DW331" s="15">
        <v>0</v>
      </c>
      <c r="DX331" s="15">
        <v>0</v>
      </c>
      <c r="DY331" s="15">
        <v>0</v>
      </c>
      <c r="DZ331" s="15">
        <v>0</v>
      </c>
      <c r="EA331" s="15">
        <v>0</v>
      </c>
      <c r="EB331" s="15">
        <v>0</v>
      </c>
      <c r="EC331" s="15">
        <v>0</v>
      </c>
      <c r="ED331" s="15">
        <v>0</v>
      </c>
      <c r="EE331" s="15">
        <v>0</v>
      </c>
      <c r="EF331" s="15">
        <v>0</v>
      </c>
      <c r="EG331" s="15">
        <v>0</v>
      </c>
      <c r="EH331" s="15">
        <v>0</v>
      </c>
      <c r="EI331" s="15">
        <v>0</v>
      </c>
      <c r="EJ331" s="15">
        <v>0</v>
      </c>
      <c r="EK331" s="15">
        <v>0</v>
      </c>
    </row>
    <row r="332" spans="1:141" x14ac:dyDescent="0.2">
      <c r="A332" s="6">
        <v>92427</v>
      </c>
      <c r="B332" s="6" t="s">
        <v>81</v>
      </c>
      <c r="C332" s="7" t="s">
        <v>1632</v>
      </c>
      <c r="D332" s="7" t="s">
        <v>19</v>
      </c>
      <c r="E332" s="33">
        <v>1</v>
      </c>
      <c r="F332" s="8" t="s">
        <v>1872</v>
      </c>
      <c r="G332" s="41" t="s">
        <v>1938</v>
      </c>
      <c r="H332" s="35">
        <v>2513330</v>
      </c>
      <c r="I332" s="35">
        <v>5523587</v>
      </c>
      <c r="J332" s="39" t="s">
        <v>3211</v>
      </c>
      <c r="K332" s="11" t="s">
        <v>2509</v>
      </c>
      <c r="L332" s="13" t="s">
        <v>2533</v>
      </c>
      <c r="M332" s="13" t="s">
        <v>2534</v>
      </c>
      <c r="N332" s="23">
        <v>700000000</v>
      </c>
      <c r="O332" s="6" t="s">
        <v>2535</v>
      </c>
      <c r="P332" s="15">
        <v>0</v>
      </c>
      <c r="Q332" s="15">
        <v>0</v>
      </c>
      <c r="R332" s="15">
        <v>2886</v>
      </c>
      <c r="S332" s="15">
        <v>0</v>
      </c>
      <c r="T332" s="15">
        <v>165</v>
      </c>
      <c r="U332" s="15">
        <v>3051</v>
      </c>
      <c r="V332" s="15">
        <v>3051</v>
      </c>
      <c r="W332" s="15">
        <v>0</v>
      </c>
      <c r="X332" s="15">
        <v>4010</v>
      </c>
      <c r="Y332" s="15">
        <v>4010</v>
      </c>
      <c r="Z332" s="15">
        <v>2631</v>
      </c>
      <c r="AA332" s="15">
        <v>0</v>
      </c>
      <c r="AB332" s="15">
        <v>0</v>
      </c>
      <c r="AC332" s="15">
        <v>0</v>
      </c>
      <c r="AD332" s="15">
        <v>0</v>
      </c>
      <c r="AE332" s="15">
        <v>0</v>
      </c>
      <c r="AF332" s="15">
        <v>0</v>
      </c>
      <c r="AG332" s="15" t="s">
        <v>1860</v>
      </c>
      <c r="AH332" s="15" t="s">
        <v>1861</v>
      </c>
      <c r="AI332" s="17">
        <v>1739.2753</v>
      </c>
      <c r="AJ332" s="17">
        <v>83027.976699999999</v>
      </c>
      <c r="AK332" s="17">
        <v>854.59400000000005</v>
      </c>
      <c r="AL332" s="17">
        <f>SUM(Table2[[#This Row],[Company Direct Land Through FY17]:[Company Direct Land FY18 and After]])</f>
        <v>83882.570699999997</v>
      </c>
      <c r="AM332" s="17">
        <v>6571.4638000000004</v>
      </c>
      <c r="AN332" s="17">
        <v>178276.79240000001</v>
      </c>
      <c r="AO332" s="17">
        <v>3228.8926999999999</v>
      </c>
      <c r="AP332" s="18">
        <f>SUM(Table2[[#This Row],[Company Direct Building Through FY17]:[Company Direct Building FY18 and After]])</f>
        <v>181505.6851</v>
      </c>
      <c r="AQ332" s="17">
        <v>0</v>
      </c>
      <c r="AR332" s="17">
        <v>0</v>
      </c>
      <c r="AS332" s="17">
        <v>0</v>
      </c>
      <c r="AT332" s="18">
        <f>SUM(Table2[[#This Row],[Mortgage Recording Tax Through FY17]:[Mortgage Recording Tax FY18 and After]])</f>
        <v>0</v>
      </c>
      <c r="AU332" s="17">
        <v>0</v>
      </c>
      <c r="AV332" s="17">
        <v>10735.9396</v>
      </c>
      <c r="AW332" s="17">
        <v>7264.0604000000003</v>
      </c>
      <c r="AX332" s="18">
        <f>SUM(Table2[[#This Row],[Pilot Savings Through FY17]:[Pilot Savings FY18 and After]])</f>
        <v>18000</v>
      </c>
      <c r="AY332" s="17">
        <v>0</v>
      </c>
      <c r="AZ332" s="17">
        <v>0</v>
      </c>
      <c r="BA332" s="17">
        <v>0</v>
      </c>
      <c r="BB332" s="18">
        <f>SUM(Table2[[#This Row],[Mortgage Recording Tax Exemption Through FY17]:[Mortgage Recording Tax Exemption FY18 and After]])</f>
        <v>0</v>
      </c>
      <c r="BC332" s="17">
        <v>8044.6039000000001</v>
      </c>
      <c r="BD332" s="17">
        <v>88095.701799999995</v>
      </c>
      <c r="BE332" s="17">
        <v>3952.721</v>
      </c>
      <c r="BF332" s="18">
        <f>SUM(Table2[[#This Row],[Indirect and Induced Land Through FY17]:[Indirect and Induced Land FY18 and After]])</f>
        <v>92048.4228</v>
      </c>
      <c r="BG332" s="17">
        <v>14939.9786</v>
      </c>
      <c r="BH332" s="17">
        <v>163606.30290000001</v>
      </c>
      <c r="BI332" s="17">
        <v>7340.7674999999999</v>
      </c>
      <c r="BJ332" s="18">
        <f>SUM(Table2[[#This Row],[Indirect and Induced Building Through FY17]:[Indirect and Induced Building FY18 and After]])</f>
        <v>170947.0704</v>
      </c>
      <c r="BK332" s="17">
        <v>31295.321599999999</v>
      </c>
      <c r="BL332" s="17">
        <v>502270.83419999998</v>
      </c>
      <c r="BM332" s="17">
        <v>8112.9147999999996</v>
      </c>
      <c r="BN332" s="18">
        <f>SUM(Table2[[#This Row],[TOTAL Real Property Related Taxes Through FY17]:[TOTAL Real Property Related Taxes FY18 and After]])</f>
        <v>510383.74900000001</v>
      </c>
      <c r="BO332" s="17">
        <v>40256.125099999997</v>
      </c>
      <c r="BP332" s="17">
        <v>474079.21309999999</v>
      </c>
      <c r="BQ332" s="17">
        <v>19779.871200000001</v>
      </c>
      <c r="BR332" s="18">
        <f>SUM(Table2[[#This Row],[Company Direct Through FY17]:[Company Direct FY18 and After]])</f>
        <v>493859.08429999999</v>
      </c>
      <c r="BS332" s="17">
        <v>0</v>
      </c>
      <c r="BT332" s="17">
        <v>9222.6167999999998</v>
      </c>
      <c r="BU332" s="17">
        <v>21277.3832</v>
      </c>
      <c r="BV332" s="18">
        <f>SUM(Table2[[#This Row],[Sales Tax Exemption Through FY17]:[Sales Tax Exemption FY18 and After]])</f>
        <v>30500</v>
      </c>
      <c r="BW332" s="17">
        <v>0</v>
      </c>
      <c r="BX332" s="17">
        <v>153.15600000000001</v>
      </c>
      <c r="BY332" s="17">
        <v>0</v>
      </c>
      <c r="BZ332" s="17">
        <f>SUM(Table2[[#This Row],[Energy Tax Savings Through FY17]:[Energy Tax Savings FY18 and After]])</f>
        <v>153.15600000000001</v>
      </c>
      <c r="CA332" s="17">
        <v>0</v>
      </c>
      <c r="CB332" s="17">
        <v>0</v>
      </c>
      <c r="CC332" s="17">
        <v>0</v>
      </c>
      <c r="CD332" s="18">
        <f>SUM(Table2[[#This Row],[Tax Exempt Bond Savings Through FY17]:[Tax Exempt Bond Savings FY18 and After]])</f>
        <v>0</v>
      </c>
      <c r="CE332" s="17">
        <v>23020.785400000001</v>
      </c>
      <c r="CF332" s="17">
        <v>301323.41899999999</v>
      </c>
      <c r="CG332" s="17">
        <v>11311.2767</v>
      </c>
      <c r="CH332" s="18">
        <f>SUM(Table2[[#This Row],[Indirect and Induced Through FY17]:[Indirect and Induced FY18 and After]])</f>
        <v>312634.69569999998</v>
      </c>
      <c r="CI332" s="17">
        <v>63276.910499999998</v>
      </c>
      <c r="CJ332" s="17">
        <v>766026.85930000001</v>
      </c>
      <c r="CK332" s="17">
        <v>9813.7646999999997</v>
      </c>
      <c r="CL332" s="18">
        <f>SUM(Table2[[#This Row],[TOTAL Income Consumption Use Taxes Through FY17]:[TOTAL Income Consumption Use Taxes FY18 and After]])</f>
        <v>775840.62400000007</v>
      </c>
      <c r="CM332" s="17">
        <v>0</v>
      </c>
      <c r="CN332" s="17">
        <v>20111.7124</v>
      </c>
      <c r="CO332" s="17">
        <v>28541.443599999999</v>
      </c>
      <c r="CP332" s="18">
        <f>SUM(Table2[[#This Row],[Assistance Provided Through FY17]:[Assistance Provided FY18 and After]])</f>
        <v>48653.156000000003</v>
      </c>
      <c r="CQ332" s="17">
        <v>495.4495</v>
      </c>
      <c r="CR332" s="17">
        <v>344.80860000000001</v>
      </c>
      <c r="CS332" s="17">
        <v>0</v>
      </c>
      <c r="CT332" s="18">
        <f>SUM(Table2[[#This Row],[Recapture Cancellation Reduction Amount Through FY17]:[Recapture Cancellation Reduction Amount FY18 and After]])</f>
        <v>344.80860000000001</v>
      </c>
      <c r="CU332" s="17">
        <v>0</v>
      </c>
      <c r="CV332" s="17">
        <v>0</v>
      </c>
      <c r="CW332" s="17">
        <v>0</v>
      </c>
      <c r="CX332" s="18">
        <f>SUM(Table2[[#This Row],[Penalty Paid Through FY17]:[Penalty Paid FY18 and After]])</f>
        <v>0</v>
      </c>
      <c r="CY332" s="17">
        <v>-495.4495</v>
      </c>
      <c r="CZ332" s="17">
        <v>19766.9038</v>
      </c>
      <c r="DA332" s="17">
        <v>28541.443599999999</v>
      </c>
      <c r="DB332" s="18">
        <f>SUM(Table2[[#This Row],[TOTAL Assistance Net of Recapture Penalties Through FY17]:[TOTAL Assistance Net of Recapture Penalties FY18 and After]])</f>
        <v>48308.347399999999</v>
      </c>
      <c r="DC332" s="17">
        <v>48566.864200000004</v>
      </c>
      <c r="DD332" s="17">
        <v>735383.98219999997</v>
      </c>
      <c r="DE332" s="17">
        <v>23863.357899999999</v>
      </c>
      <c r="DF332" s="18">
        <f>SUM(Table2[[#This Row],[Company Direct Tax Revenue Before Assistance Through FY17]:[Company Direct Tax Revenue Before Assistance FY18 and After]])</f>
        <v>759247.34009999991</v>
      </c>
      <c r="DG332" s="17">
        <v>46005.367899999997</v>
      </c>
      <c r="DH332" s="17">
        <v>553025.42370000004</v>
      </c>
      <c r="DI332" s="17">
        <v>22604.765200000002</v>
      </c>
      <c r="DJ332" s="18">
        <f>SUM(Table2[[#This Row],[Indirect and Induced Tax Revenues Through FY17]:[Indirect and Induced Tax Revenues FY18 and After]])</f>
        <v>575630.18890000007</v>
      </c>
      <c r="DK332" s="17">
        <v>94572.232099999994</v>
      </c>
      <c r="DL332" s="17">
        <v>1288409.4058999999</v>
      </c>
      <c r="DM332" s="17">
        <v>46468.123099999997</v>
      </c>
      <c r="DN332" s="17">
        <f>SUM(Table2[[#This Row],[TOTAL Tax Revenues Before Assistance Through FY17]:[TOTAL Tax Revenues Before Assistance FY18 and After]])</f>
        <v>1334877.5289999999</v>
      </c>
      <c r="DO332" s="17">
        <v>95067.681599999996</v>
      </c>
      <c r="DP332" s="17">
        <v>1268642.5020999999</v>
      </c>
      <c r="DQ332" s="17">
        <v>17926.679499999998</v>
      </c>
      <c r="DR332" s="20">
        <f>SUM(Table2[[#This Row],[TOTAL Tax Revenues Net of Assistance Recapture and Penalty Through FY17]:[TOTAL Tax Revenues Net of Assistance Recapture and Penalty FY18 and After]])</f>
        <v>1286569.1816</v>
      </c>
      <c r="DS332" s="20">
        <v>0</v>
      </c>
      <c r="DT332" s="20">
        <v>0</v>
      </c>
      <c r="DU332" s="20">
        <v>0</v>
      </c>
      <c r="DV332" s="20">
        <v>0</v>
      </c>
      <c r="DW332" s="15">
        <v>0</v>
      </c>
      <c r="DX332" s="15">
        <v>0</v>
      </c>
      <c r="DY332" s="15">
        <v>0</v>
      </c>
      <c r="DZ332" s="15">
        <v>0</v>
      </c>
      <c r="EA332" s="15">
        <v>0</v>
      </c>
      <c r="EB332" s="15">
        <v>0</v>
      </c>
      <c r="EC332" s="15">
        <v>0</v>
      </c>
      <c r="ED332" s="15">
        <v>0</v>
      </c>
      <c r="EE332" s="15">
        <v>0</v>
      </c>
      <c r="EF332" s="15">
        <v>0</v>
      </c>
      <c r="EG332" s="15">
        <v>0</v>
      </c>
      <c r="EH332" s="15">
        <v>0</v>
      </c>
      <c r="EI332" s="15">
        <f>SUM(Table2[[#This Row],[Total Industrial Employees FY17]:[Total Other Employees FY17]])</f>
        <v>0</v>
      </c>
      <c r="EJ332" s="15">
        <f>SUM(Table2[[#This Row],[Number of Industrial Employees Earning More than Living Wage FY17]:[Number of Other Employees Earning More than Living Wage FY17]])</f>
        <v>0</v>
      </c>
      <c r="EK332" s="15">
        <v>0</v>
      </c>
    </row>
    <row r="333" spans="1:141" x14ac:dyDescent="0.2">
      <c r="A333" s="6">
        <v>93450</v>
      </c>
      <c r="B333" s="6" t="s">
        <v>568</v>
      </c>
      <c r="C333" s="7" t="s">
        <v>569</v>
      </c>
      <c r="D333" s="7" t="s">
        <v>12</v>
      </c>
      <c r="E333" s="33">
        <v>26</v>
      </c>
      <c r="F333" s="8" t="s">
        <v>2241</v>
      </c>
      <c r="G333" s="41" t="s">
        <v>1863</v>
      </c>
      <c r="H333" s="35">
        <v>5476</v>
      </c>
      <c r="I333" s="35">
        <v>7953</v>
      </c>
      <c r="J333" s="39" t="s">
        <v>3195</v>
      </c>
      <c r="K333" s="11" t="s">
        <v>2453</v>
      </c>
      <c r="L333" s="13" t="s">
        <v>2859</v>
      </c>
      <c r="M333" s="13" t="s">
        <v>2835</v>
      </c>
      <c r="N333" s="23">
        <v>2425000</v>
      </c>
      <c r="O333" s="6" t="s">
        <v>2458</v>
      </c>
      <c r="P333" s="15">
        <v>0</v>
      </c>
      <c r="Q333" s="15">
        <v>0</v>
      </c>
      <c r="R333" s="15">
        <v>55</v>
      </c>
      <c r="S333" s="15">
        <v>7</v>
      </c>
      <c r="T333" s="15">
        <v>7</v>
      </c>
      <c r="U333" s="15">
        <v>69</v>
      </c>
      <c r="V333" s="15">
        <v>69</v>
      </c>
      <c r="W333" s="15">
        <v>6</v>
      </c>
      <c r="X333" s="15">
        <v>0</v>
      </c>
      <c r="Y333" s="15">
        <v>0</v>
      </c>
      <c r="Z333" s="15">
        <v>5</v>
      </c>
      <c r="AA333" s="15">
        <v>85</v>
      </c>
      <c r="AB333" s="15">
        <v>0</v>
      </c>
      <c r="AC333" s="15">
        <v>0</v>
      </c>
      <c r="AD333" s="15">
        <v>0</v>
      </c>
      <c r="AE333" s="15">
        <v>0</v>
      </c>
      <c r="AF333" s="15">
        <v>85</v>
      </c>
      <c r="AG333" s="15" t="s">
        <v>1860</v>
      </c>
      <c r="AH333" s="15" t="s">
        <v>1861</v>
      </c>
      <c r="AI333" s="17">
        <v>6.9606000000000003</v>
      </c>
      <c r="AJ333" s="17">
        <v>52.149000000000001</v>
      </c>
      <c r="AK333" s="17">
        <v>71.451300000000003</v>
      </c>
      <c r="AL333" s="17">
        <f>SUM(Table2[[#This Row],[Company Direct Land Through FY17]:[Company Direct Land FY18 and After]])</f>
        <v>123.6003</v>
      </c>
      <c r="AM333" s="17">
        <v>33.967700000000001</v>
      </c>
      <c r="AN333" s="17">
        <v>108.2372</v>
      </c>
      <c r="AO333" s="17">
        <v>348.68299999999999</v>
      </c>
      <c r="AP333" s="18">
        <f>SUM(Table2[[#This Row],[Company Direct Building Through FY17]:[Company Direct Building FY18 and After]])</f>
        <v>456.92020000000002</v>
      </c>
      <c r="AQ333" s="17">
        <v>0</v>
      </c>
      <c r="AR333" s="17">
        <v>17.864000000000001</v>
      </c>
      <c r="AS333" s="17">
        <v>0</v>
      </c>
      <c r="AT333" s="18">
        <f>SUM(Table2[[#This Row],[Mortgage Recording Tax Through FY17]:[Mortgage Recording Tax FY18 and After]])</f>
        <v>17.864000000000001</v>
      </c>
      <c r="AU333" s="17">
        <v>19.234400000000001</v>
      </c>
      <c r="AV333" s="17">
        <v>56.495600000000003</v>
      </c>
      <c r="AW333" s="17">
        <v>197.44460000000001</v>
      </c>
      <c r="AX333" s="18">
        <f>SUM(Table2[[#This Row],[Pilot Savings Through FY17]:[Pilot Savings FY18 and After]])</f>
        <v>253.9402</v>
      </c>
      <c r="AY333" s="17">
        <v>0</v>
      </c>
      <c r="AZ333" s="17">
        <v>17.864000000000001</v>
      </c>
      <c r="BA333" s="17">
        <v>0</v>
      </c>
      <c r="BB333" s="18">
        <f>SUM(Table2[[#This Row],[Mortgage Recording Tax Exemption Through FY17]:[Mortgage Recording Tax Exemption FY18 and After]])</f>
        <v>17.864000000000001</v>
      </c>
      <c r="BC333" s="17">
        <v>95.656999999999996</v>
      </c>
      <c r="BD333" s="17">
        <v>430.41079999999999</v>
      </c>
      <c r="BE333" s="17">
        <v>917.63789999999995</v>
      </c>
      <c r="BF333" s="18">
        <f>SUM(Table2[[#This Row],[Indirect and Induced Land Through FY17]:[Indirect and Induced Land FY18 and After]])</f>
        <v>1348.0486999999998</v>
      </c>
      <c r="BG333" s="17">
        <v>177.64869999999999</v>
      </c>
      <c r="BH333" s="17">
        <v>799.33429999999998</v>
      </c>
      <c r="BI333" s="17">
        <v>1704.1858</v>
      </c>
      <c r="BJ333" s="18">
        <f>SUM(Table2[[#This Row],[Indirect and Induced Building Through FY17]:[Indirect and Induced Building FY18 and After]])</f>
        <v>2503.5200999999997</v>
      </c>
      <c r="BK333" s="17">
        <v>294.99959999999999</v>
      </c>
      <c r="BL333" s="17">
        <v>1333.6357</v>
      </c>
      <c r="BM333" s="17">
        <v>2844.5133999999998</v>
      </c>
      <c r="BN333" s="18">
        <f>SUM(Table2[[#This Row],[TOTAL Real Property Related Taxes Through FY17]:[TOTAL Real Property Related Taxes FY18 and After]])</f>
        <v>4178.1490999999996</v>
      </c>
      <c r="BO333" s="17">
        <v>931.71860000000004</v>
      </c>
      <c r="BP333" s="17">
        <v>4399.5569999999998</v>
      </c>
      <c r="BQ333" s="17">
        <v>9179.5172000000002</v>
      </c>
      <c r="BR333" s="18">
        <f>SUM(Table2[[#This Row],[Company Direct Through FY17]:[Company Direct FY18 and After]])</f>
        <v>13579.074199999999</v>
      </c>
      <c r="BS333" s="17">
        <v>0</v>
      </c>
      <c r="BT333" s="17">
        <v>1.1323000000000001</v>
      </c>
      <c r="BU333" s="17">
        <v>0</v>
      </c>
      <c r="BV333" s="18">
        <f>SUM(Table2[[#This Row],[Sales Tax Exemption Through FY17]:[Sales Tax Exemption FY18 and After]])</f>
        <v>1.1323000000000001</v>
      </c>
      <c r="BW333" s="17">
        <v>0</v>
      </c>
      <c r="BX333" s="17">
        <v>0</v>
      </c>
      <c r="BY333" s="17">
        <v>0</v>
      </c>
      <c r="BZ333" s="17">
        <f>SUM(Table2[[#This Row],[Energy Tax Savings Through FY17]:[Energy Tax Savings FY18 and After]])</f>
        <v>0</v>
      </c>
      <c r="CA333" s="17">
        <v>0</v>
      </c>
      <c r="CB333" s="17">
        <v>0</v>
      </c>
      <c r="CC333" s="17">
        <v>0</v>
      </c>
      <c r="CD333" s="18">
        <f>SUM(Table2[[#This Row],[Tax Exempt Bond Savings Through FY17]:[Tax Exempt Bond Savings FY18 and After]])</f>
        <v>0</v>
      </c>
      <c r="CE333" s="17">
        <v>300.7765</v>
      </c>
      <c r="CF333" s="17">
        <v>1409.7596000000001</v>
      </c>
      <c r="CG333" s="17">
        <v>3087.5109000000002</v>
      </c>
      <c r="CH333" s="18">
        <f>SUM(Table2[[#This Row],[Indirect and Induced Through FY17]:[Indirect and Induced FY18 and After]])</f>
        <v>4497.2705000000005</v>
      </c>
      <c r="CI333" s="17">
        <v>1232.4951000000001</v>
      </c>
      <c r="CJ333" s="17">
        <v>5808.1842999999999</v>
      </c>
      <c r="CK333" s="17">
        <v>12267.0281</v>
      </c>
      <c r="CL333" s="18">
        <f>SUM(Table2[[#This Row],[TOTAL Income Consumption Use Taxes Through FY17]:[TOTAL Income Consumption Use Taxes FY18 and After]])</f>
        <v>18075.2124</v>
      </c>
      <c r="CM333" s="17">
        <v>19.234400000000001</v>
      </c>
      <c r="CN333" s="17">
        <v>75.491900000000001</v>
      </c>
      <c r="CO333" s="17">
        <v>197.44460000000001</v>
      </c>
      <c r="CP333" s="18">
        <f>SUM(Table2[[#This Row],[Assistance Provided Through FY17]:[Assistance Provided FY18 and After]])</f>
        <v>272.93650000000002</v>
      </c>
      <c r="CQ333" s="17">
        <v>0</v>
      </c>
      <c r="CR333" s="17">
        <v>0</v>
      </c>
      <c r="CS333" s="17">
        <v>0</v>
      </c>
      <c r="CT333" s="18">
        <f>SUM(Table2[[#This Row],[Recapture Cancellation Reduction Amount Through FY17]:[Recapture Cancellation Reduction Amount FY18 and After]])</f>
        <v>0</v>
      </c>
      <c r="CU333" s="17">
        <v>0</v>
      </c>
      <c r="CV333" s="17">
        <v>0</v>
      </c>
      <c r="CW333" s="17">
        <v>0</v>
      </c>
      <c r="CX333" s="18">
        <f>SUM(Table2[[#This Row],[Penalty Paid Through FY17]:[Penalty Paid FY18 and After]])</f>
        <v>0</v>
      </c>
      <c r="CY333" s="17">
        <v>19.234400000000001</v>
      </c>
      <c r="CZ333" s="17">
        <v>75.491900000000001</v>
      </c>
      <c r="DA333" s="17">
        <v>197.44460000000001</v>
      </c>
      <c r="DB333" s="18">
        <f>SUM(Table2[[#This Row],[TOTAL Assistance Net of Recapture Penalties Through FY17]:[TOTAL Assistance Net of Recapture Penalties FY18 and After]])</f>
        <v>272.93650000000002</v>
      </c>
      <c r="DC333" s="17">
        <v>972.64689999999996</v>
      </c>
      <c r="DD333" s="17">
        <v>4577.8072000000002</v>
      </c>
      <c r="DE333" s="17">
        <v>9599.6514999999999</v>
      </c>
      <c r="DF333" s="18">
        <f>SUM(Table2[[#This Row],[Company Direct Tax Revenue Before Assistance Through FY17]:[Company Direct Tax Revenue Before Assistance FY18 and After]])</f>
        <v>14177.458699999999</v>
      </c>
      <c r="DG333" s="17">
        <v>574.08219999999994</v>
      </c>
      <c r="DH333" s="17">
        <v>2639.5047</v>
      </c>
      <c r="DI333" s="17">
        <v>5709.3346000000001</v>
      </c>
      <c r="DJ333" s="18">
        <f>SUM(Table2[[#This Row],[Indirect and Induced Tax Revenues Through FY17]:[Indirect and Induced Tax Revenues FY18 and After]])</f>
        <v>8348.8392999999996</v>
      </c>
      <c r="DK333" s="17">
        <v>1546.7291</v>
      </c>
      <c r="DL333" s="17">
        <v>7217.3118999999997</v>
      </c>
      <c r="DM333" s="17">
        <v>15308.9861</v>
      </c>
      <c r="DN333" s="17">
        <f>SUM(Table2[[#This Row],[TOTAL Tax Revenues Before Assistance Through FY17]:[TOTAL Tax Revenues Before Assistance FY18 and After]])</f>
        <v>22526.297999999999</v>
      </c>
      <c r="DO333" s="17">
        <v>1527.4947</v>
      </c>
      <c r="DP333" s="17">
        <v>7141.82</v>
      </c>
      <c r="DQ333" s="17">
        <v>15111.541499999999</v>
      </c>
      <c r="DR333" s="20">
        <f>SUM(Table2[[#This Row],[TOTAL Tax Revenues Net of Assistance Recapture and Penalty Through FY17]:[TOTAL Tax Revenues Net of Assistance Recapture and Penalty FY18 and After]])</f>
        <v>22253.361499999999</v>
      </c>
      <c r="DS333" s="20">
        <v>0</v>
      </c>
      <c r="DT333" s="20">
        <v>0</v>
      </c>
      <c r="DU333" s="20">
        <v>0</v>
      </c>
      <c r="DV333" s="20">
        <v>0</v>
      </c>
      <c r="DW333" s="15">
        <v>0</v>
      </c>
      <c r="DX333" s="15">
        <v>0</v>
      </c>
      <c r="DY333" s="15">
        <v>0</v>
      </c>
      <c r="DZ333" s="15">
        <v>62</v>
      </c>
      <c r="EA333" s="15">
        <v>0</v>
      </c>
      <c r="EB333" s="15">
        <v>0</v>
      </c>
      <c r="EC333" s="15">
        <v>0</v>
      </c>
      <c r="ED333" s="15">
        <v>55</v>
      </c>
      <c r="EE333" s="15">
        <v>0</v>
      </c>
      <c r="EF333" s="15">
        <v>0</v>
      </c>
      <c r="EG333" s="15">
        <v>0</v>
      </c>
      <c r="EH333" s="15">
        <v>88.71</v>
      </c>
      <c r="EI333" s="15">
        <f>SUM(Table2[[#This Row],[Total Industrial Employees FY17]:[Total Other Employees FY17]])</f>
        <v>62</v>
      </c>
      <c r="EJ333" s="15">
        <f>SUM(Table2[[#This Row],[Number of Industrial Employees Earning More than Living Wage FY17]:[Number of Other Employees Earning More than Living Wage FY17]])</f>
        <v>55</v>
      </c>
      <c r="EK333" s="15">
        <v>88.709677419354833</v>
      </c>
    </row>
    <row r="334" spans="1:141" x14ac:dyDescent="0.2">
      <c r="A334" s="6">
        <v>92899</v>
      </c>
      <c r="B334" s="6" t="s">
        <v>1677</v>
      </c>
      <c r="C334" s="7" t="s">
        <v>241</v>
      </c>
      <c r="D334" s="7" t="s">
        <v>19</v>
      </c>
      <c r="E334" s="33">
        <v>4</v>
      </c>
      <c r="F334" s="8" t="s">
        <v>2080</v>
      </c>
      <c r="G334" s="41" t="s">
        <v>1863</v>
      </c>
      <c r="H334" s="35">
        <v>424884</v>
      </c>
      <c r="I334" s="35">
        <v>1243070</v>
      </c>
      <c r="J334" s="39" t="s">
        <v>3267</v>
      </c>
      <c r="K334" s="11" t="s">
        <v>2519</v>
      </c>
      <c r="L334" s="13" t="s">
        <v>2662</v>
      </c>
      <c r="M334" s="13" t="s">
        <v>2663</v>
      </c>
      <c r="N334" s="23">
        <v>16220000</v>
      </c>
      <c r="O334" s="6" t="s">
        <v>2503</v>
      </c>
      <c r="P334" s="15">
        <v>72</v>
      </c>
      <c r="Q334" s="15">
        <v>0</v>
      </c>
      <c r="R334" s="15">
        <v>83</v>
      </c>
      <c r="S334" s="15">
        <v>0</v>
      </c>
      <c r="T334" s="15">
        <v>0</v>
      </c>
      <c r="U334" s="15">
        <v>155</v>
      </c>
      <c r="V334" s="15">
        <v>119</v>
      </c>
      <c r="W334" s="15">
        <v>0</v>
      </c>
      <c r="X334" s="15">
        <v>0</v>
      </c>
      <c r="Y334" s="15">
        <v>75</v>
      </c>
      <c r="Z334" s="15">
        <v>10</v>
      </c>
      <c r="AA334" s="15">
        <v>54</v>
      </c>
      <c r="AB334" s="15">
        <v>0</v>
      </c>
      <c r="AC334" s="15">
        <v>0</v>
      </c>
      <c r="AD334" s="15">
        <v>0</v>
      </c>
      <c r="AE334" s="15">
        <v>0</v>
      </c>
      <c r="AF334" s="15">
        <v>54</v>
      </c>
      <c r="AG334" s="15" t="s">
        <v>1860</v>
      </c>
      <c r="AH334" s="15" t="s">
        <v>1861</v>
      </c>
      <c r="AI334" s="17">
        <v>0</v>
      </c>
      <c r="AJ334" s="17">
        <v>0</v>
      </c>
      <c r="AK334" s="17">
        <v>0</v>
      </c>
      <c r="AL334" s="17">
        <f>SUM(Table2[[#This Row],[Company Direct Land Through FY17]:[Company Direct Land FY18 and After]])</f>
        <v>0</v>
      </c>
      <c r="AM334" s="17">
        <v>0</v>
      </c>
      <c r="AN334" s="17">
        <v>0</v>
      </c>
      <c r="AO334" s="17">
        <v>0</v>
      </c>
      <c r="AP334" s="18">
        <f>SUM(Table2[[#This Row],[Company Direct Building Through FY17]:[Company Direct Building FY18 and After]])</f>
        <v>0</v>
      </c>
      <c r="AQ334" s="17">
        <v>0</v>
      </c>
      <c r="AR334" s="17">
        <v>0</v>
      </c>
      <c r="AS334" s="17">
        <v>0</v>
      </c>
      <c r="AT334" s="18">
        <f>SUM(Table2[[#This Row],[Mortgage Recording Tax Through FY17]:[Mortgage Recording Tax FY18 and After]])</f>
        <v>0</v>
      </c>
      <c r="AU334" s="17">
        <v>0</v>
      </c>
      <c r="AV334" s="17">
        <v>0</v>
      </c>
      <c r="AW334" s="17">
        <v>0</v>
      </c>
      <c r="AX334" s="18">
        <f>SUM(Table2[[#This Row],[Pilot Savings Through FY17]:[Pilot Savings FY18 and After]])</f>
        <v>0</v>
      </c>
      <c r="AY334" s="17">
        <v>0</v>
      </c>
      <c r="AZ334" s="17">
        <v>0</v>
      </c>
      <c r="BA334" s="17">
        <v>0</v>
      </c>
      <c r="BB334" s="18">
        <f>SUM(Table2[[#This Row],[Mortgage Recording Tax Exemption Through FY17]:[Mortgage Recording Tax Exemption FY18 and After]])</f>
        <v>0</v>
      </c>
      <c r="BC334" s="17">
        <v>79.238699999999994</v>
      </c>
      <c r="BD334" s="17">
        <v>969.28779999999995</v>
      </c>
      <c r="BE334" s="17">
        <v>320.95729999999998</v>
      </c>
      <c r="BF334" s="18">
        <f>SUM(Table2[[#This Row],[Indirect and Induced Land Through FY17]:[Indirect and Induced Land FY18 and After]])</f>
        <v>1290.2450999999999</v>
      </c>
      <c r="BG334" s="17">
        <v>147.1575</v>
      </c>
      <c r="BH334" s="17">
        <v>1800.1059</v>
      </c>
      <c r="BI334" s="17">
        <v>596.06259999999997</v>
      </c>
      <c r="BJ334" s="18">
        <f>SUM(Table2[[#This Row],[Indirect and Induced Building Through FY17]:[Indirect and Induced Building FY18 and After]])</f>
        <v>2396.1684999999998</v>
      </c>
      <c r="BK334" s="17">
        <v>226.39619999999999</v>
      </c>
      <c r="BL334" s="17">
        <v>2769.3937000000001</v>
      </c>
      <c r="BM334" s="17">
        <v>917.01990000000001</v>
      </c>
      <c r="BN334" s="18">
        <f>SUM(Table2[[#This Row],[TOTAL Real Property Related Taxes Through FY17]:[TOTAL Real Property Related Taxes FY18 and After]])</f>
        <v>3686.4135999999999</v>
      </c>
      <c r="BO334" s="17">
        <v>196.87719999999999</v>
      </c>
      <c r="BP334" s="17">
        <v>2634.7429000000002</v>
      </c>
      <c r="BQ334" s="17">
        <v>797.45249999999999</v>
      </c>
      <c r="BR334" s="18">
        <f>SUM(Table2[[#This Row],[Company Direct Through FY17]:[Company Direct FY18 and After]])</f>
        <v>3432.1954000000001</v>
      </c>
      <c r="BS334" s="17">
        <v>0</v>
      </c>
      <c r="BT334" s="17">
        <v>0</v>
      </c>
      <c r="BU334" s="17">
        <v>0</v>
      </c>
      <c r="BV334" s="18">
        <f>SUM(Table2[[#This Row],[Sales Tax Exemption Through FY17]:[Sales Tax Exemption FY18 and After]])</f>
        <v>0</v>
      </c>
      <c r="BW334" s="17">
        <v>0</v>
      </c>
      <c r="BX334" s="17">
        <v>0</v>
      </c>
      <c r="BY334" s="17">
        <v>0</v>
      </c>
      <c r="BZ334" s="17">
        <f>SUM(Table2[[#This Row],[Energy Tax Savings Through FY17]:[Energy Tax Savings FY18 and After]])</f>
        <v>0</v>
      </c>
      <c r="CA334" s="17">
        <v>1.0242</v>
      </c>
      <c r="CB334" s="17">
        <v>43.843000000000004</v>
      </c>
      <c r="CC334" s="17">
        <v>3.3512</v>
      </c>
      <c r="CD334" s="18">
        <f>SUM(Table2[[#This Row],[Tax Exempt Bond Savings Through FY17]:[Tax Exempt Bond Savings FY18 and After]])</f>
        <v>47.194200000000002</v>
      </c>
      <c r="CE334" s="17">
        <v>226.75280000000001</v>
      </c>
      <c r="CF334" s="17">
        <v>3191.4841000000001</v>
      </c>
      <c r="CG334" s="17">
        <v>918.46349999999995</v>
      </c>
      <c r="CH334" s="18">
        <f>SUM(Table2[[#This Row],[Indirect and Induced Through FY17]:[Indirect and Induced FY18 and After]])</f>
        <v>4109.9476000000004</v>
      </c>
      <c r="CI334" s="17">
        <v>422.60579999999999</v>
      </c>
      <c r="CJ334" s="17">
        <v>5782.384</v>
      </c>
      <c r="CK334" s="17">
        <v>1712.5648000000001</v>
      </c>
      <c r="CL334" s="18">
        <f>SUM(Table2[[#This Row],[TOTAL Income Consumption Use Taxes Through FY17]:[TOTAL Income Consumption Use Taxes FY18 and After]])</f>
        <v>7494.9488000000001</v>
      </c>
      <c r="CM334" s="17">
        <v>1.0242</v>
      </c>
      <c r="CN334" s="17">
        <v>43.843000000000004</v>
      </c>
      <c r="CO334" s="17">
        <v>3.3512</v>
      </c>
      <c r="CP334" s="18">
        <f>SUM(Table2[[#This Row],[Assistance Provided Through FY17]:[Assistance Provided FY18 and After]])</f>
        <v>47.194200000000002</v>
      </c>
      <c r="CQ334" s="17">
        <v>0</v>
      </c>
      <c r="CR334" s="17">
        <v>0</v>
      </c>
      <c r="CS334" s="17">
        <v>0</v>
      </c>
      <c r="CT334" s="18">
        <f>SUM(Table2[[#This Row],[Recapture Cancellation Reduction Amount Through FY17]:[Recapture Cancellation Reduction Amount FY18 and After]])</f>
        <v>0</v>
      </c>
      <c r="CU334" s="17">
        <v>0</v>
      </c>
      <c r="CV334" s="17">
        <v>0</v>
      </c>
      <c r="CW334" s="17">
        <v>0</v>
      </c>
      <c r="CX334" s="18">
        <f>SUM(Table2[[#This Row],[Penalty Paid Through FY17]:[Penalty Paid FY18 and After]])</f>
        <v>0</v>
      </c>
      <c r="CY334" s="17">
        <v>1.0242</v>
      </c>
      <c r="CZ334" s="17">
        <v>43.843000000000004</v>
      </c>
      <c r="DA334" s="17">
        <v>3.3512</v>
      </c>
      <c r="DB334" s="18">
        <f>SUM(Table2[[#This Row],[TOTAL Assistance Net of Recapture Penalties Through FY17]:[TOTAL Assistance Net of Recapture Penalties FY18 and After]])</f>
        <v>47.194200000000002</v>
      </c>
      <c r="DC334" s="17">
        <v>196.87719999999999</v>
      </c>
      <c r="DD334" s="17">
        <v>2634.7429000000002</v>
      </c>
      <c r="DE334" s="17">
        <v>797.45249999999999</v>
      </c>
      <c r="DF334" s="18">
        <f>SUM(Table2[[#This Row],[Company Direct Tax Revenue Before Assistance Through FY17]:[Company Direct Tax Revenue Before Assistance FY18 and After]])</f>
        <v>3432.1954000000001</v>
      </c>
      <c r="DG334" s="17">
        <v>453.149</v>
      </c>
      <c r="DH334" s="17">
        <v>5960.8778000000002</v>
      </c>
      <c r="DI334" s="17">
        <v>1835.4834000000001</v>
      </c>
      <c r="DJ334" s="18">
        <f>SUM(Table2[[#This Row],[Indirect and Induced Tax Revenues Through FY17]:[Indirect and Induced Tax Revenues FY18 and After]])</f>
        <v>7796.3612000000003</v>
      </c>
      <c r="DK334" s="17">
        <v>650.02620000000002</v>
      </c>
      <c r="DL334" s="17">
        <v>8595.6206999999995</v>
      </c>
      <c r="DM334" s="17">
        <v>2632.9358999999999</v>
      </c>
      <c r="DN334" s="17">
        <f>SUM(Table2[[#This Row],[TOTAL Tax Revenues Before Assistance Through FY17]:[TOTAL Tax Revenues Before Assistance FY18 and After]])</f>
        <v>11228.5566</v>
      </c>
      <c r="DO334" s="17">
        <v>649.00199999999995</v>
      </c>
      <c r="DP334" s="17">
        <v>8551.7777000000006</v>
      </c>
      <c r="DQ334" s="17">
        <v>2629.5846999999999</v>
      </c>
      <c r="DR334" s="20">
        <f>SUM(Table2[[#This Row],[TOTAL Tax Revenues Net of Assistance Recapture and Penalty Through FY17]:[TOTAL Tax Revenues Net of Assistance Recapture and Penalty FY18 and After]])</f>
        <v>11181.3624</v>
      </c>
      <c r="DS334" s="20">
        <v>0</v>
      </c>
      <c r="DT334" s="20">
        <v>0</v>
      </c>
      <c r="DU334" s="20">
        <v>0</v>
      </c>
      <c r="DV334" s="20">
        <v>0</v>
      </c>
      <c r="DW334" s="15">
        <v>0</v>
      </c>
      <c r="DX334" s="15">
        <v>0</v>
      </c>
      <c r="DY334" s="15">
        <v>0</v>
      </c>
      <c r="DZ334" s="15">
        <v>155</v>
      </c>
      <c r="EA334" s="15">
        <v>0</v>
      </c>
      <c r="EB334" s="15">
        <v>0</v>
      </c>
      <c r="EC334" s="15">
        <v>0</v>
      </c>
      <c r="ED334" s="15">
        <v>155</v>
      </c>
      <c r="EE334" s="15">
        <v>0</v>
      </c>
      <c r="EF334" s="15">
        <v>0</v>
      </c>
      <c r="EG334" s="15">
        <v>0</v>
      </c>
      <c r="EH334" s="15">
        <v>100</v>
      </c>
      <c r="EI334" s="15">
        <f>SUM(Table2[[#This Row],[Total Industrial Employees FY17]:[Total Other Employees FY17]])</f>
        <v>155</v>
      </c>
      <c r="EJ334" s="15">
        <f>SUM(Table2[[#This Row],[Number of Industrial Employees Earning More than Living Wage FY17]:[Number of Other Employees Earning More than Living Wage FY17]])</f>
        <v>155</v>
      </c>
      <c r="EK334" s="15">
        <v>100</v>
      </c>
    </row>
    <row r="335" spans="1:141" x14ac:dyDescent="0.2">
      <c r="A335" s="6">
        <v>92292</v>
      </c>
      <c r="B335" s="6" t="s">
        <v>113</v>
      </c>
      <c r="C335" s="7" t="s">
        <v>114</v>
      </c>
      <c r="D335" s="7" t="s">
        <v>9</v>
      </c>
      <c r="E335" s="33">
        <v>39</v>
      </c>
      <c r="F335" s="8" t="s">
        <v>1904</v>
      </c>
      <c r="G335" s="41" t="s">
        <v>1905</v>
      </c>
      <c r="H335" s="35">
        <v>4000</v>
      </c>
      <c r="I335" s="35">
        <v>7342</v>
      </c>
      <c r="J335" s="39" t="s">
        <v>3194</v>
      </c>
      <c r="K335" s="11" t="s">
        <v>2501</v>
      </c>
      <c r="L335" s="13" t="s">
        <v>2502</v>
      </c>
      <c r="M335" s="13" t="s">
        <v>2482</v>
      </c>
      <c r="N335" s="23">
        <v>560000</v>
      </c>
      <c r="O335" s="6" t="s">
        <v>2503</v>
      </c>
      <c r="P335" s="15">
        <v>11</v>
      </c>
      <c r="Q335" s="15">
        <v>0</v>
      </c>
      <c r="R335" s="15">
        <v>11</v>
      </c>
      <c r="S335" s="15">
        <v>0</v>
      </c>
      <c r="T335" s="15">
        <v>0</v>
      </c>
      <c r="U335" s="15">
        <v>22</v>
      </c>
      <c r="V335" s="15">
        <v>16</v>
      </c>
      <c r="W335" s="15">
        <v>0</v>
      </c>
      <c r="X335" s="15">
        <v>0</v>
      </c>
      <c r="Y335" s="15">
        <v>0</v>
      </c>
      <c r="Z335" s="15">
        <v>29</v>
      </c>
      <c r="AA335" s="15">
        <v>0</v>
      </c>
      <c r="AB335" s="15">
        <v>0</v>
      </c>
      <c r="AC335" s="15">
        <v>0</v>
      </c>
      <c r="AD335" s="15">
        <v>0</v>
      </c>
      <c r="AE335" s="15">
        <v>0</v>
      </c>
      <c r="AF335" s="15">
        <v>0</v>
      </c>
      <c r="AG335" s="15" t="s">
        <v>1860</v>
      </c>
      <c r="AH335" s="15" t="s">
        <v>1860</v>
      </c>
      <c r="AI335" s="17">
        <v>0</v>
      </c>
      <c r="AJ335" s="17">
        <v>0</v>
      </c>
      <c r="AK335" s="17">
        <v>0</v>
      </c>
      <c r="AL335" s="17">
        <f>SUM(Table2[[#This Row],[Company Direct Land Through FY17]:[Company Direct Land FY18 and After]])</f>
        <v>0</v>
      </c>
      <c r="AM335" s="17">
        <v>0</v>
      </c>
      <c r="AN335" s="17">
        <v>0</v>
      </c>
      <c r="AO335" s="17">
        <v>0</v>
      </c>
      <c r="AP335" s="18">
        <f>SUM(Table2[[#This Row],[Company Direct Building Through FY17]:[Company Direct Building FY18 and After]])</f>
        <v>0</v>
      </c>
      <c r="AQ335" s="17">
        <v>0</v>
      </c>
      <c r="AR335" s="17">
        <v>9.1</v>
      </c>
      <c r="AS335" s="17">
        <v>0</v>
      </c>
      <c r="AT335" s="18">
        <f>SUM(Table2[[#This Row],[Mortgage Recording Tax Through FY17]:[Mortgage Recording Tax FY18 and After]])</f>
        <v>9.1</v>
      </c>
      <c r="AU335" s="17">
        <v>0</v>
      </c>
      <c r="AV335" s="17">
        <v>0</v>
      </c>
      <c r="AW335" s="17">
        <v>0</v>
      </c>
      <c r="AX335" s="18">
        <f>SUM(Table2[[#This Row],[Pilot Savings Through FY17]:[Pilot Savings FY18 and After]])</f>
        <v>0</v>
      </c>
      <c r="AY335" s="17">
        <v>0</v>
      </c>
      <c r="AZ335" s="17">
        <v>0</v>
      </c>
      <c r="BA335" s="17">
        <v>0</v>
      </c>
      <c r="BB335" s="18">
        <f>SUM(Table2[[#This Row],[Mortgage Recording Tax Exemption Through FY17]:[Mortgage Recording Tax Exemption FY18 and After]])</f>
        <v>0</v>
      </c>
      <c r="BC335" s="17">
        <v>9.3972999999999995</v>
      </c>
      <c r="BD335" s="17">
        <v>90.128399999999999</v>
      </c>
      <c r="BE335" s="17">
        <v>14.6584</v>
      </c>
      <c r="BF335" s="18">
        <f>SUM(Table2[[#This Row],[Indirect and Induced Land Through FY17]:[Indirect and Induced Land FY18 and After]])</f>
        <v>104.7868</v>
      </c>
      <c r="BG335" s="17">
        <v>17.452200000000001</v>
      </c>
      <c r="BH335" s="17">
        <v>167.38120000000001</v>
      </c>
      <c r="BI335" s="17">
        <v>27.222799999999999</v>
      </c>
      <c r="BJ335" s="18">
        <f>SUM(Table2[[#This Row],[Indirect and Induced Building Through FY17]:[Indirect and Induced Building FY18 and After]])</f>
        <v>194.60400000000001</v>
      </c>
      <c r="BK335" s="17">
        <v>26.849499999999999</v>
      </c>
      <c r="BL335" s="17">
        <v>266.6096</v>
      </c>
      <c r="BM335" s="17">
        <v>41.8812</v>
      </c>
      <c r="BN335" s="18">
        <f>SUM(Table2[[#This Row],[TOTAL Real Property Related Taxes Through FY17]:[TOTAL Real Property Related Taxes FY18 and After]])</f>
        <v>308.49079999999998</v>
      </c>
      <c r="BO335" s="17">
        <v>28.913799999999998</v>
      </c>
      <c r="BP335" s="17">
        <v>333.71039999999999</v>
      </c>
      <c r="BQ335" s="17">
        <v>45.101399999999998</v>
      </c>
      <c r="BR335" s="18">
        <f>SUM(Table2[[#This Row],[Company Direct Through FY17]:[Company Direct FY18 and After]])</f>
        <v>378.81180000000001</v>
      </c>
      <c r="BS335" s="17">
        <v>0</v>
      </c>
      <c r="BT335" s="17">
        <v>0</v>
      </c>
      <c r="BU335" s="17">
        <v>0</v>
      </c>
      <c r="BV335" s="18">
        <f>SUM(Table2[[#This Row],[Sales Tax Exemption Through FY17]:[Sales Tax Exemption FY18 and After]])</f>
        <v>0</v>
      </c>
      <c r="BW335" s="17">
        <v>0</v>
      </c>
      <c r="BX335" s="17">
        <v>0</v>
      </c>
      <c r="BY335" s="17">
        <v>0</v>
      </c>
      <c r="BZ335" s="17">
        <f>SUM(Table2[[#This Row],[Energy Tax Savings Through FY17]:[Energy Tax Savings FY18 and After]])</f>
        <v>0</v>
      </c>
      <c r="CA335" s="17">
        <v>0.1008</v>
      </c>
      <c r="CB335" s="17">
        <v>4.6645000000000003</v>
      </c>
      <c r="CC335" s="17">
        <v>0.1381</v>
      </c>
      <c r="CD335" s="18">
        <f>SUM(Table2[[#This Row],[Tax Exempt Bond Savings Through FY17]:[Tax Exempt Bond Savings FY18 and After]])</f>
        <v>4.8026</v>
      </c>
      <c r="CE335" s="17">
        <v>32.168300000000002</v>
      </c>
      <c r="CF335" s="17">
        <v>374.72969999999998</v>
      </c>
      <c r="CG335" s="17">
        <v>50.178100000000001</v>
      </c>
      <c r="CH335" s="18">
        <f>SUM(Table2[[#This Row],[Indirect and Induced Through FY17]:[Indirect and Induced FY18 and After]])</f>
        <v>424.90779999999995</v>
      </c>
      <c r="CI335" s="17">
        <v>60.981299999999997</v>
      </c>
      <c r="CJ335" s="17">
        <v>703.77560000000005</v>
      </c>
      <c r="CK335" s="17">
        <v>95.141400000000004</v>
      </c>
      <c r="CL335" s="18">
        <f>SUM(Table2[[#This Row],[TOTAL Income Consumption Use Taxes Through FY17]:[TOTAL Income Consumption Use Taxes FY18 and After]])</f>
        <v>798.91700000000003</v>
      </c>
      <c r="CM335" s="17">
        <v>0.1008</v>
      </c>
      <c r="CN335" s="17">
        <v>4.6645000000000003</v>
      </c>
      <c r="CO335" s="17">
        <v>0.1381</v>
      </c>
      <c r="CP335" s="18">
        <f>SUM(Table2[[#This Row],[Assistance Provided Through FY17]:[Assistance Provided FY18 and After]])</f>
        <v>4.8026</v>
      </c>
      <c r="CQ335" s="17">
        <v>0</v>
      </c>
      <c r="CR335" s="17">
        <v>0</v>
      </c>
      <c r="CS335" s="17">
        <v>0</v>
      </c>
      <c r="CT335" s="18">
        <f>SUM(Table2[[#This Row],[Recapture Cancellation Reduction Amount Through FY17]:[Recapture Cancellation Reduction Amount FY18 and After]])</f>
        <v>0</v>
      </c>
      <c r="CU335" s="17">
        <v>0</v>
      </c>
      <c r="CV335" s="17">
        <v>0</v>
      </c>
      <c r="CW335" s="17">
        <v>0</v>
      </c>
      <c r="CX335" s="18">
        <f>SUM(Table2[[#This Row],[Penalty Paid Through FY17]:[Penalty Paid FY18 and After]])</f>
        <v>0</v>
      </c>
      <c r="CY335" s="17">
        <v>0.1008</v>
      </c>
      <c r="CZ335" s="17">
        <v>4.6645000000000003</v>
      </c>
      <c r="DA335" s="17">
        <v>0.1381</v>
      </c>
      <c r="DB335" s="18">
        <f>SUM(Table2[[#This Row],[TOTAL Assistance Net of Recapture Penalties Through FY17]:[TOTAL Assistance Net of Recapture Penalties FY18 and After]])</f>
        <v>4.8026</v>
      </c>
      <c r="DC335" s="17">
        <v>28.913799999999998</v>
      </c>
      <c r="DD335" s="17">
        <v>342.81040000000002</v>
      </c>
      <c r="DE335" s="17">
        <v>45.101399999999998</v>
      </c>
      <c r="DF335" s="18">
        <f>SUM(Table2[[#This Row],[Company Direct Tax Revenue Before Assistance Through FY17]:[Company Direct Tax Revenue Before Assistance FY18 and After]])</f>
        <v>387.91180000000003</v>
      </c>
      <c r="DG335" s="17">
        <v>59.017800000000001</v>
      </c>
      <c r="DH335" s="17">
        <v>632.23929999999996</v>
      </c>
      <c r="DI335" s="17">
        <v>92.059299999999993</v>
      </c>
      <c r="DJ335" s="18">
        <f>SUM(Table2[[#This Row],[Indirect and Induced Tax Revenues Through FY17]:[Indirect and Induced Tax Revenues FY18 and After]])</f>
        <v>724.29859999999996</v>
      </c>
      <c r="DK335" s="17">
        <v>87.931600000000003</v>
      </c>
      <c r="DL335" s="17">
        <v>975.04970000000003</v>
      </c>
      <c r="DM335" s="17">
        <v>137.16069999999999</v>
      </c>
      <c r="DN335" s="17">
        <f>SUM(Table2[[#This Row],[TOTAL Tax Revenues Before Assistance Through FY17]:[TOTAL Tax Revenues Before Assistance FY18 and After]])</f>
        <v>1112.2103999999999</v>
      </c>
      <c r="DO335" s="17">
        <v>87.830799999999996</v>
      </c>
      <c r="DP335" s="17">
        <v>970.38520000000005</v>
      </c>
      <c r="DQ335" s="17">
        <v>137.02260000000001</v>
      </c>
      <c r="DR335" s="20">
        <f>SUM(Table2[[#This Row],[TOTAL Tax Revenues Net of Assistance Recapture and Penalty Through FY17]:[TOTAL Tax Revenues Net of Assistance Recapture and Penalty FY18 and After]])</f>
        <v>1107.4078</v>
      </c>
      <c r="DS335" s="20">
        <v>0</v>
      </c>
      <c r="DT335" s="20">
        <v>0</v>
      </c>
      <c r="DU335" s="20">
        <v>0</v>
      </c>
      <c r="DV335" s="20">
        <v>0</v>
      </c>
      <c r="DW335" s="15">
        <v>0</v>
      </c>
      <c r="DX335" s="15">
        <v>0</v>
      </c>
      <c r="DY335" s="15">
        <v>0</v>
      </c>
      <c r="DZ335" s="15">
        <v>22</v>
      </c>
      <c r="EA335" s="15">
        <v>0</v>
      </c>
      <c r="EB335" s="15">
        <v>0</v>
      </c>
      <c r="EC335" s="15">
        <v>0</v>
      </c>
      <c r="ED335" s="15">
        <v>22</v>
      </c>
      <c r="EE335" s="15">
        <v>0</v>
      </c>
      <c r="EF335" s="15">
        <v>0</v>
      </c>
      <c r="EG335" s="15">
        <v>0</v>
      </c>
      <c r="EH335" s="15">
        <v>100</v>
      </c>
      <c r="EI335" s="15">
        <f>SUM(Table2[[#This Row],[Total Industrial Employees FY17]:[Total Other Employees FY17]])</f>
        <v>22</v>
      </c>
      <c r="EJ335" s="15">
        <f>SUM(Table2[[#This Row],[Number of Industrial Employees Earning More than Living Wage FY17]:[Number of Other Employees Earning More than Living Wage FY17]])</f>
        <v>22</v>
      </c>
      <c r="EK335" s="15">
        <v>100</v>
      </c>
    </row>
    <row r="336" spans="1:141" x14ac:dyDescent="0.2">
      <c r="A336" s="6">
        <v>94033</v>
      </c>
      <c r="B336" s="6" t="s">
        <v>999</v>
      </c>
      <c r="C336" s="7" t="s">
        <v>1039</v>
      </c>
      <c r="D336" s="7" t="s">
        <v>9</v>
      </c>
      <c r="E336" s="33">
        <v>47</v>
      </c>
      <c r="F336" s="8" t="s">
        <v>2362</v>
      </c>
      <c r="G336" s="41" t="s">
        <v>1870</v>
      </c>
      <c r="H336" s="35">
        <v>0</v>
      </c>
      <c r="I336" s="35">
        <v>0</v>
      </c>
      <c r="J336" s="39" t="s">
        <v>3264</v>
      </c>
      <c r="K336" s="11" t="s">
        <v>2789</v>
      </c>
      <c r="L336" s="13" t="s">
        <v>3035</v>
      </c>
      <c r="M336" s="13" t="s">
        <v>3036</v>
      </c>
      <c r="N336" s="23">
        <v>641773</v>
      </c>
      <c r="O336" s="6">
        <v>0</v>
      </c>
      <c r="P336" s="15">
        <v>38</v>
      </c>
      <c r="Q336" s="15">
        <v>1</v>
      </c>
      <c r="R336" s="15">
        <v>42</v>
      </c>
      <c r="S336" s="15">
        <v>0</v>
      </c>
      <c r="T336" s="15">
        <v>0</v>
      </c>
      <c r="U336" s="15">
        <v>81</v>
      </c>
      <c r="V336" s="15">
        <v>61</v>
      </c>
      <c r="W336" s="15">
        <v>0</v>
      </c>
      <c r="X336" s="15">
        <v>0</v>
      </c>
      <c r="Y336" s="15">
        <v>0</v>
      </c>
      <c r="Z336" s="15">
        <v>0</v>
      </c>
      <c r="AA336" s="15">
        <v>100</v>
      </c>
      <c r="AB336" s="15">
        <v>0</v>
      </c>
      <c r="AC336" s="15">
        <v>0</v>
      </c>
      <c r="AD336" s="15">
        <v>0</v>
      </c>
      <c r="AE336" s="15">
        <v>0</v>
      </c>
      <c r="AF336" s="15">
        <v>100</v>
      </c>
      <c r="AG336" s="15" t="s">
        <v>1860</v>
      </c>
      <c r="AH336" s="15" t="s">
        <v>1861</v>
      </c>
      <c r="AI336" s="17">
        <v>158.71090000000001</v>
      </c>
      <c r="AJ336" s="17">
        <v>350.04079999999999</v>
      </c>
      <c r="AK336" s="17">
        <v>0</v>
      </c>
      <c r="AL336" s="17">
        <f>SUM(Table2[[#This Row],[Company Direct Land Through FY17]:[Company Direct Land FY18 and After]])</f>
        <v>350.04079999999999</v>
      </c>
      <c r="AM336" s="17">
        <v>25.951699999999999</v>
      </c>
      <c r="AN336" s="17">
        <v>598.04759999999999</v>
      </c>
      <c r="AO336" s="17">
        <v>0</v>
      </c>
      <c r="AP336" s="18">
        <f>SUM(Table2[[#This Row],[Company Direct Building Through FY17]:[Company Direct Building FY18 and After]])</f>
        <v>598.04759999999999</v>
      </c>
      <c r="AQ336" s="17">
        <v>0</v>
      </c>
      <c r="AR336" s="17">
        <v>0</v>
      </c>
      <c r="AS336" s="17">
        <v>0</v>
      </c>
      <c r="AT336" s="18">
        <f>SUM(Table2[[#This Row],[Mortgage Recording Tax Through FY17]:[Mortgage Recording Tax FY18 and After]])</f>
        <v>0</v>
      </c>
      <c r="AU336" s="17">
        <v>0</v>
      </c>
      <c r="AV336" s="17">
        <v>0</v>
      </c>
      <c r="AW336" s="17">
        <v>0</v>
      </c>
      <c r="AX336" s="18">
        <f>SUM(Table2[[#This Row],[Pilot Savings Through FY17]:[Pilot Savings FY18 and After]])</f>
        <v>0</v>
      </c>
      <c r="AY336" s="17">
        <v>0</v>
      </c>
      <c r="AZ336" s="17">
        <v>0</v>
      </c>
      <c r="BA336" s="17">
        <v>0</v>
      </c>
      <c r="BB336" s="18">
        <f>SUM(Table2[[#This Row],[Mortgage Recording Tax Exemption Through FY17]:[Mortgage Recording Tax Exemption FY18 and After]])</f>
        <v>0</v>
      </c>
      <c r="BC336" s="17">
        <v>58.874099999999999</v>
      </c>
      <c r="BD336" s="17">
        <v>446.1574</v>
      </c>
      <c r="BE336" s="17">
        <v>0</v>
      </c>
      <c r="BF336" s="18">
        <f>SUM(Table2[[#This Row],[Indirect and Induced Land Through FY17]:[Indirect and Induced Land FY18 and After]])</f>
        <v>446.1574</v>
      </c>
      <c r="BG336" s="17">
        <v>109.33759999999999</v>
      </c>
      <c r="BH336" s="17">
        <v>828.57820000000004</v>
      </c>
      <c r="BI336" s="17">
        <v>0</v>
      </c>
      <c r="BJ336" s="18">
        <f>SUM(Table2[[#This Row],[Indirect and Induced Building Through FY17]:[Indirect and Induced Building FY18 and After]])</f>
        <v>828.57820000000004</v>
      </c>
      <c r="BK336" s="17">
        <v>352.87430000000001</v>
      </c>
      <c r="BL336" s="17">
        <v>2222.8240000000001</v>
      </c>
      <c r="BM336" s="17">
        <v>0</v>
      </c>
      <c r="BN336" s="18">
        <f>SUM(Table2[[#This Row],[TOTAL Real Property Related Taxes Through FY17]:[TOTAL Real Property Related Taxes FY18 and After]])</f>
        <v>2222.8240000000001</v>
      </c>
      <c r="BO336" s="17">
        <v>433.59390000000002</v>
      </c>
      <c r="BP336" s="17">
        <v>4839.2511000000004</v>
      </c>
      <c r="BQ336" s="17">
        <v>0</v>
      </c>
      <c r="BR336" s="18">
        <f>SUM(Table2[[#This Row],[Company Direct Through FY17]:[Company Direct FY18 and After]])</f>
        <v>4839.2511000000004</v>
      </c>
      <c r="BS336" s="17">
        <v>0</v>
      </c>
      <c r="BT336" s="17">
        <v>0</v>
      </c>
      <c r="BU336" s="17">
        <v>0</v>
      </c>
      <c r="BV336" s="18">
        <f>SUM(Table2[[#This Row],[Sales Tax Exemption Through FY17]:[Sales Tax Exemption FY18 and After]])</f>
        <v>0</v>
      </c>
      <c r="BW336" s="17">
        <v>0</v>
      </c>
      <c r="BX336" s="17">
        <v>0</v>
      </c>
      <c r="BY336" s="17">
        <v>0</v>
      </c>
      <c r="BZ336" s="17">
        <f>SUM(Table2[[#This Row],[Energy Tax Savings Through FY17]:[Energy Tax Savings FY18 and After]])</f>
        <v>0</v>
      </c>
      <c r="CA336" s="17">
        <v>0</v>
      </c>
      <c r="CB336" s="17">
        <v>0</v>
      </c>
      <c r="CC336" s="17">
        <v>0</v>
      </c>
      <c r="CD336" s="18">
        <f>SUM(Table2[[#This Row],[Tax Exempt Bond Savings Through FY17]:[Tax Exempt Bond Savings FY18 and After]])</f>
        <v>0</v>
      </c>
      <c r="CE336" s="17">
        <v>201.53360000000001</v>
      </c>
      <c r="CF336" s="17">
        <v>1830.1207999999999</v>
      </c>
      <c r="CG336" s="17">
        <v>0</v>
      </c>
      <c r="CH336" s="18">
        <f>SUM(Table2[[#This Row],[Indirect and Induced Through FY17]:[Indirect and Induced FY18 and After]])</f>
        <v>1830.1207999999999</v>
      </c>
      <c r="CI336" s="17">
        <v>635.12750000000005</v>
      </c>
      <c r="CJ336" s="17">
        <v>6669.3719000000001</v>
      </c>
      <c r="CK336" s="17">
        <v>0</v>
      </c>
      <c r="CL336" s="18">
        <f>SUM(Table2[[#This Row],[TOTAL Income Consumption Use Taxes Through FY17]:[TOTAL Income Consumption Use Taxes FY18 and After]])</f>
        <v>6669.3719000000001</v>
      </c>
      <c r="CM336" s="17">
        <v>0</v>
      </c>
      <c r="CN336" s="17">
        <v>0</v>
      </c>
      <c r="CO336" s="17">
        <v>0</v>
      </c>
      <c r="CP336" s="18">
        <f>SUM(Table2[[#This Row],[Assistance Provided Through FY17]:[Assistance Provided FY18 and After]])</f>
        <v>0</v>
      </c>
      <c r="CQ336" s="17">
        <v>0</v>
      </c>
      <c r="CR336" s="17">
        <v>0</v>
      </c>
      <c r="CS336" s="17">
        <v>0</v>
      </c>
      <c r="CT336" s="18">
        <f>SUM(Table2[[#This Row],[Recapture Cancellation Reduction Amount Through FY17]:[Recapture Cancellation Reduction Amount FY18 and After]])</f>
        <v>0</v>
      </c>
      <c r="CU336" s="17">
        <v>0</v>
      </c>
      <c r="CV336" s="17">
        <v>0</v>
      </c>
      <c r="CW336" s="17">
        <v>0</v>
      </c>
      <c r="CX336" s="18">
        <f>SUM(Table2[[#This Row],[Penalty Paid Through FY17]:[Penalty Paid FY18 and After]])</f>
        <v>0</v>
      </c>
      <c r="CY336" s="17">
        <v>0</v>
      </c>
      <c r="CZ336" s="17">
        <v>0</v>
      </c>
      <c r="DA336" s="17">
        <v>0</v>
      </c>
      <c r="DB336" s="18">
        <f>SUM(Table2[[#This Row],[TOTAL Assistance Net of Recapture Penalties Through FY17]:[TOTAL Assistance Net of Recapture Penalties FY18 and After]])</f>
        <v>0</v>
      </c>
      <c r="DC336" s="17">
        <v>618.25649999999996</v>
      </c>
      <c r="DD336" s="17">
        <v>5787.3395</v>
      </c>
      <c r="DE336" s="17">
        <v>0</v>
      </c>
      <c r="DF336" s="18">
        <f>SUM(Table2[[#This Row],[Company Direct Tax Revenue Before Assistance Through FY17]:[Company Direct Tax Revenue Before Assistance FY18 and After]])</f>
        <v>5787.3395</v>
      </c>
      <c r="DG336" s="17">
        <v>369.74529999999999</v>
      </c>
      <c r="DH336" s="17">
        <v>3104.8564000000001</v>
      </c>
      <c r="DI336" s="17">
        <v>0</v>
      </c>
      <c r="DJ336" s="18">
        <f>SUM(Table2[[#This Row],[Indirect and Induced Tax Revenues Through FY17]:[Indirect and Induced Tax Revenues FY18 and After]])</f>
        <v>3104.8564000000001</v>
      </c>
      <c r="DK336" s="17">
        <v>988.0018</v>
      </c>
      <c r="DL336" s="17">
        <v>8892.1959000000006</v>
      </c>
      <c r="DM336" s="17">
        <v>0</v>
      </c>
      <c r="DN336" s="17">
        <f>SUM(Table2[[#This Row],[TOTAL Tax Revenues Before Assistance Through FY17]:[TOTAL Tax Revenues Before Assistance FY18 and After]])</f>
        <v>8892.1959000000006</v>
      </c>
      <c r="DO336" s="17">
        <v>988.0018</v>
      </c>
      <c r="DP336" s="17">
        <v>8892.1959000000006</v>
      </c>
      <c r="DQ336" s="17">
        <v>0</v>
      </c>
      <c r="DR336" s="20">
        <f>SUM(Table2[[#This Row],[TOTAL Tax Revenues Net of Assistance Recapture and Penalty Through FY17]:[TOTAL Tax Revenues Net of Assistance Recapture and Penalty FY18 and After]])</f>
        <v>8892.1959000000006</v>
      </c>
      <c r="DS336" s="20">
        <v>0</v>
      </c>
      <c r="DT336" s="20">
        <v>0</v>
      </c>
      <c r="DU336" s="20">
        <v>0</v>
      </c>
      <c r="DV336" s="20">
        <v>0</v>
      </c>
      <c r="DW336" s="15">
        <v>0</v>
      </c>
      <c r="DX336" s="15">
        <v>0</v>
      </c>
      <c r="DY336" s="15">
        <v>81</v>
      </c>
      <c r="DZ336" s="15">
        <v>0</v>
      </c>
      <c r="EA336" s="15">
        <v>0</v>
      </c>
      <c r="EB336" s="15">
        <v>0</v>
      </c>
      <c r="EC336" s="15">
        <v>0</v>
      </c>
      <c r="ED336" s="15">
        <v>0</v>
      </c>
      <c r="EE336" s="15">
        <v>0</v>
      </c>
      <c r="EF336" s="15">
        <v>0</v>
      </c>
      <c r="EG336" s="15">
        <v>0</v>
      </c>
      <c r="EH336" s="15">
        <v>0</v>
      </c>
      <c r="EI336" s="15">
        <f>SUM(Table2[[#This Row],[Total Industrial Employees FY17]:[Total Other Employees FY17]])</f>
        <v>81</v>
      </c>
      <c r="EJ336" s="15">
        <f>SUM(Table2[[#This Row],[Number of Industrial Employees Earning More than Living Wage FY17]:[Number of Other Employees Earning More than Living Wage FY17]])</f>
        <v>0</v>
      </c>
      <c r="EK336" s="15">
        <v>0</v>
      </c>
    </row>
    <row r="337" spans="1:141" x14ac:dyDescent="0.2">
      <c r="A337" s="6">
        <v>92429</v>
      </c>
      <c r="B337" s="6" t="s">
        <v>133</v>
      </c>
      <c r="C337" s="7" t="s">
        <v>134</v>
      </c>
      <c r="D337" s="7" t="s">
        <v>9</v>
      </c>
      <c r="E337" s="33">
        <v>38</v>
      </c>
      <c r="F337" s="8" t="s">
        <v>1939</v>
      </c>
      <c r="G337" s="41" t="s">
        <v>1909</v>
      </c>
      <c r="H337" s="35">
        <v>39966</v>
      </c>
      <c r="I337" s="35">
        <v>77100</v>
      </c>
      <c r="J337" s="39" t="s">
        <v>3212</v>
      </c>
      <c r="K337" s="11" t="s">
        <v>2453</v>
      </c>
      <c r="L337" s="13" t="s">
        <v>2536</v>
      </c>
      <c r="M337" s="13" t="s">
        <v>2493</v>
      </c>
      <c r="N337" s="23">
        <v>9000000</v>
      </c>
      <c r="O337" s="6" t="s">
        <v>2500</v>
      </c>
      <c r="P337" s="15">
        <v>0</v>
      </c>
      <c r="Q337" s="15">
        <v>0</v>
      </c>
      <c r="R337" s="15">
        <v>115</v>
      </c>
      <c r="S337" s="15">
        <v>0</v>
      </c>
      <c r="T337" s="15">
        <v>0</v>
      </c>
      <c r="U337" s="15">
        <v>115</v>
      </c>
      <c r="V337" s="15">
        <v>115</v>
      </c>
      <c r="W337" s="15">
        <v>0</v>
      </c>
      <c r="X337" s="15">
        <v>0</v>
      </c>
      <c r="Y337" s="15">
        <v>80</v>
      </c>
      <c r="Z337" s="15">
        <v>23</v>
      </c>
      <c r="AA337" s="15">
        <v>100</v>
      </c>
      <c r="AB337" s="15">
        <v>0</v>
      </c>
      <c r="AC337" s="15">
        <v>0</v>
      </c>
      <c r="AD337" s="15">
        <v>0</v>
      </c>
      <c r="AE337" s="15">
        <v>0</v>
      </c>
      <c r="AF337" s="15">
        <v>100</v>
      </c>
      <c r="AG337" s="15" t="s">
        <v>1860</v>
      </c>
      <c r="AH337" s="15" t="s">
        <v>1860</v>
      </c>
      <c r="AI337" s="17">
        <v>71.8309</v>
      </c>
      <c r="AJ337" s="17">
        <v>292.8227</v>
      </c>
      <c r="AK337" s="17">
        <v>135.36490000000001</v>
      </c>
      <c r="AL337" s="17">
        <f>SUM(Table2[[#This Row],[Company Direct Land Through FY17]:[Company Direct Land FY18 and After]])</f>
        <v>428.18759999999997</v>
      </c>
      <c r="AM337" s="17">
        <v>200.02969999999999</v>
      </c>
      <c r="AN337" s="17">
        <v>601.00130000000001</v>
      </c>
      <c r="AO337" s="17">
        <v>376.95479999999998</v>
      </c>
      <c r="AP337" s="18">
        <f>SUM(Table2[[#This Row],[Company Direct Building Through FY17]:[Company Direct Building FY18 and After]])</f>
        <v>977.95609999999999</v>
      </c>
      <c r="AQ337" s="17">
        <v>0</v>
      </c>
      <c r="AR337" s="17">
        <v>221.386</v>
      </c>
      <c r="AS337" s="17">
        <v>0</v>
      </c>
      <c r="AT337" s="18">
        <f>SUM(Table2[[#This Row],[Mortgage Recording Tax Through FY17]:[Mortgage Recording Tax FY18 and After]])</f>
        <v>221.386</v>
      </c>
      <c r="AU337" s="17">
        <v>197.3604</v>
      </c>
      <c r="AV337" s="17">
        <v>550.00419999999997</v>
      </c>
      <c r="AW337" s="17">
        <v>371.92410000000001</v>
      </c>
      <c r="AX337" s="18">
        <f>SUM(Table2[[#This Row],[Pilot Savings Through FY17]:[Pilot Savings FY18 and After]])</f>
        <v>921.92830000000004</v>
      </c>
      <c r="AY337" s="17">
        <v>0</v>
      </c>
      <c r="AZ337" s="17">
        <v>221.386</v>
      </c>
      <c r="BA337" s="17">
        <v>0</v>
      </c>
      <c r="BB337" s="18">
        <f>SUM(Table2[[#This Row],[Mortgage Recording Tax Exemption Through FY17]:[Mortgage Recording Tax Exemption FY18 and After]])</f>
        <v>221.386</v>
      </c>
      <c r="BC337" s="17">
        <v>125.8518</v>
      </c>
      <c r="BD337" s="17">
        <v>915.04269999999997</v>
      </c>
      <c r="BE337" s="17">
        <v>237.16679999999999</v>
      </c>
      <c r="BF337" s="18">
        <f>SUM(Table2[[#This Row],[Indirect and Induced Land Through FY17]:[Indirect and Induced Land FY18 and After]])</f>
        <v>1152.2094999999999</v>
      </c>
      <c r="BG337" s="17">
        <v>233.72470000000001</v>
      </c>
      <c r="BH337" s="17">
        <v>1699.3652</v>
      </c>
      <c r="BI337" s="17">
        <v>440.45269999999999</v>
      </c>
      <c r="BJ337" s="18">
        <f>SUM(Table2[[#This Row],[Indirect and Induced Building Through FY17]:[Indirect and Induced Building FY18 and After]])</f>
        <v>2139.8179</v>
      </c>
      <c r="BK337" s="17">
        <v>434.07670000000002</v>
      </c>
      <c r="BL337" s="17">
        <v>2958.2276999999999</v>
      </c>
      <c r="BM337" s="17">
        <v>818.01509999999996</v>
      </c>
      <c r="BN337" s="18">
        <f>SUM(Table2[[#This Row],[TOTAL Real Property Related Taxes Through FY17]:[TOTAL Real Property Related Taxes FY18 and After]])</f>
        <v>3776.2428</v>
      </c>
      <c r="BO337" s="17">
        <v>850.17909999999995</v>
      </c>
      <c r="BP337" s="17">
        <v>7040.3944000000001</v>
      </c>
      <c r="BQ337" s="17">
        <v>1602.1569</v>
      </c>
      <c r="BR337" s="18">
        <f>SUM(Table2[[#This Row],[Company Direct Through FY17]:[Company Direct FY18 and After]])</f>
        <v>8642.5512999999992</v>
      </c>
      <c r="BS337" s="17">
        <v>0</v>
      </c>
      <c r="BT337" s="17">
        <v>5.8509000000000002</v>
      </c>
      <c r="BU337" s="17">
        <v>0</v>
      </c>
      <c r="BV337" s="18">
        <f>SUM(Table2[[#This Row],[Sales Tax Exemption Through FY17]:[Sales Tax Exemption FY18 and After]])</f>
        <v>5.8509000000000002</v>
      </c>
      <c r="BW337" s="17">
        <v>0</v>
      </c>
      <c r="BX337" s="17">
        <v>7.6612</v>
      </c>
      <c r="BY337" s="17">
        <v>0</v>
      </c>
      <c r="BZ337" s="17">
        <f>SUM(Table2[[#This Row],[Energy Tax Savings Through FY17]:[Energy Tax Savings FY18 and After]])</f>
        <v>7.6612</v>
      </c>
      <c r="CA337" s="17">
        <v>0</v>
      </c>
      <c r="CB337" s="17">
        <v>54.347099999999998</v>
      </c>
      <c r="CC337" s="17">
        <v>0</v>
      </c>
      <c r="CD337" s="18">
        <f>SUM(Table2[[#This Row],[Tax Exempt Bond Savings Through FY17]:[Tax Exempt Bond Savings FY18 and After]])</f>
        <v>54.347099999999998</v>
      </c>
      <c r="CE337" s="17">
        <v>430.80689999999998</v>
      </c>
      <c r="CF337" s="17">
        <v>3727.2896000000001</v>
      </c>
      <c r="CG337" s="17">
        <v>811.85249999999996</v>
      </c>
      <c r="CH337" s="18">
        <f>SUM(Table2[[#This Row],[Indirect and Induced Through FY17]:[Indirect and Induced FY18 and After]])</f>
        <v>4539.1421</v>
      </c>
      <c r="CI337" s="17">
        <v>1280.9860000000001</v>
      </c>
      <c r="CJ337" s="17">
        <v>10699.8248</v>
      </c>
      <c r="CK337" s="17">
        <v>2414.0093999999999</v>
      </c>
      <c r="CL337" s="18">
        <f>SUM(Table2[[#This Row],[TOTAL Income Consumption Use Taxes Through FY17]:[TOTAL Income Consumption Use Taxes FY18 and After]])</f>
        <v>13113.834200000001</v>
      </c>
      <c r="CM337" s="17">
        <v>197.3604</v>
      </c>
      <c r="CN337" s="17">
        <v>839.24940000000004</v>
      </c>
      <c r="CO337" s="17">
        <v>371.92410000000001</v>
      </c>
      <c r="CP337" s="18">
        <f>SUM(Table2[[#This Row],[Assistance Provided Through FY17]:[Assistance Provided FY18 and After]])</f>
        <v>1211.1735000000001</v>
      </c>
      <c r="CQ337" s="17">
        <v>0</v>
      </c>
      <c r="CR337" s="17">
        <v>0</v>
      </c>
      <c r="CS337" s="17">
        <v>0</v>
      </c>
      <c r="CT337" s="18">
        <f>SUM(Table2[[#This Row],[Recapture Cancellation Reduction Amount Through FY17]:[Recapture Cancellation Reduction Amount FY18 and After]])</f>
        <v>0</v>
      </c>
      <c r="CU337" s="17">
        <v>0</v>
      </c>
      <c r="CV337" s="17">
        <v>0</v>
      </c>
      <c r="CW337" s="17">
        <v>0</v>
      </c>
      <c r="CX337" s="18">
        <f>SUM(Table2[[#This Row],[Penalty Paid Through FY17]:[Penalty Paid FY18 and After]])</f>
        <v>0</v>
      </c>
      <c r="CY337" s="17">
        <v>197.3604</v>
      </c>
      <c r="CZ337" s="17">
        <v>839.24940000000004</v>
      </c>
      <c r="DA337" s="17">
        <v>371.92410000000001</v>
      </c>
      <c r="DB337" s="18">
        <f>SUM(Table2[[#This Row],[TOTAL Assistance Net of Recapture Penalties Through FY17]:[TOTAL Assistance Net of Recapture Penalties FY18 and After]])</f>
        <v>1211.1735000000001</v>
      </c>
      <c r="DC337" s="17">
        <v>1122.0397</v>
      </c>
      <c r="DD337" s="17">
        <v>8155.6044000000002</v>
      </c>
      <c r="DE337" s="17">
        <v>2114.4766</v>
      </c>
      <c r="DF337" s="18">
        <f>SUM(Table2[[#This Row],[Company Direct Tax Revenue Before Assistance Through FY17]:[Company Direct Tax Revenue Before Assistance FY18 and After]])</f>
        <v>10270.081</v>
      </c>
      <c r="DG337" s="17">
        <v>790.38340000000005</v>
      </c>
      <c r="DH337" s="17">
        <v>6341.6975000000002</v>
      </c>
      <c r="DI337" s="17">
        <v>1489.472</v>
      </c>
      <c r="DJ337" s="18">
        <f>SUM(Table2[[#This Row],[Indirect and Induced Tax Revenues Through FY17]:[Indirect and Induced Tax Revenues FY18 and After]])</f>
        <v>7831.1695</v>
      </c>
      <c r="DK337" s="17">
        <v>1912.4231</v>
      </c>
      <c r="DL337" s="17">
        <v>14497.3019</v>
      </c>
      <c r="DM337" s="17">
        <v>3603.9486000000002</v>
      </c>
      <c r="DN337" s="17">
        <f>SUM(Table2[[#This Row],[TOTAL Tax Revenues Before Assistance Through FY17]:[TOTAL Tax Revenues Before Assistance FY18 and After]])</f>
        <v>18101.250500000002</v>
      </c>
      <c r="DO337" s="17">
        <v>1715.0626999999999</v>
      </c>
      <c r="DP337" s="17">
        <v>13658.0525</v>
      </c>
      <c r="DQ337" s="17">
        <v>3232.0245</v>
      </c>
      <c r="DR337" s="20">
        <f>SUM(Table2[[#This Row],[TOTAL Tax Revenues Net of Assistance Recapture and Penalty Through FY17]:[TOTAL Tax Revenues Net of Assistance Recapture and Penalty FY18 and After]])</f>
        <v>16890.077000000001</v>
      </c>
      <c r="DS337" s="20">
        <v>0</v>
      </c>
      <c r="DT337" s="20">
        <v>0</v>
      </c>
      <c r="DU337" s="20">
        <v>0</v>
      </c>
      <c r="DV337" s="20">
        <v>0</v>
      </c>
      <c r="DW337" s="15">
        <v>66</v>
      </c>
      <c r="DX337" s="15">
        <v>0</v>
      </c>
      <c r="DY337" s="15">
        <v>0</v>
      </c>
      <c r="DZ337" s="15">
        <v>49</v>
      </c>
      <c r="EA337" s="15">
        <v>33</v>
      </c>
      <c r="EB337" s="15">
        <v>0</v>
      </c>
      <c r="EC337" s="15">
        <v>0</v>
      </c>
      <c r="ED337" s="15">
        <v>44</v>
      </c>
      <c r="EE337" s="15">
        <v>50</v>
      </c>
      <c r="EF337" s="15">
        <v>0</v>
      </c>
      <c r="EG337" s="15">
        <v>0</v>
      </c>
      <c r="EH337" s="15">
        <v>89.8</v>
      </c>
      <c r="EI337" s="15">
        <f>SUM(Table2[[#This Row],[Total Industrial Employees FY17]:[Total Other Employees FY17]])</f>
        <v>115</v>
      </c>
      <c r="EJ337" s="15">
        <f>SUM(Table2[[#This Row],[Number of Industrial Employees Earning More than Living Wage FY17]:[Number of Other Employees Earning More than Living Wage FY17]])</f>
        <v>77</v>
      </c>
      <c r="EK337" s="15">
        <v>66.956521739130437</v>
      </c>
    </row>
    <row r="338" spans="1:141" x14ac:dyDescent="0.2">
      <c r="A338" s="6">
        <v>94054</v>
      </c>
      <c r="B338" s="6" t="s">
        <v>378</v>
      </c>
      <c r="C338" s="7" t="s">
        <v>751</v>
      </c>
      <c r="D338" s="7" t="s">
        <v>19</v>
      </c>
      <c r="E338" s="33">
        <v>1</v>
      </c>
      <c r="F338" s="8" t="s">
        <v>1979</v>
      </c>
      <c r="G338" s="41" t="s">
        <v>2069</v>
      </c>
      <c r="H338" s="35">
        <v>31152</v>
      </c>
      <c r="I338" s="35">
        <v>110212</v>
      </c>
      <c r="J338" s="39" t="s">
        <v>3267</v>
      </c>
      <c r="K338" s="11" t="s">
        <v>2804</v>
      </c>
      <c r="L338" s="13" t="s">
        <v>3063</v>
      </c>
      <c r="M338" s="13" t="s">
        <v>3064</v>
      </c>
      <c r="N338" s="23">
        <v>67440000</v>
      </c>
      <c r="O338" s="6" t="s">
        <v>2518</v>
      </c>
      <c r="P338" s="15">
        <v>0</v>
      </c>
      <c r="Q338" s="15">
        <v>0</v>
      </c>
      <c r="R338" s="15">
        <v>0</v>
      </c>
      <c r="S338" s="15">
        <v>0</v>
      </c>
      <c r="T338" s="15">
        <v>0</v>
      </c>
      <c r="U338" s="15">
        <v>0</v>
      </c>
      <c r="V338" s="15">
        <v>258</v>
      </c>
      <c r="W338" s="15">
        <v>0</v>
      </c>
      <c r="X338" s="15">
        <v>0</v>
      </c>
      <c r="Y338" s="15">
        <v>120</v>
      </c>
      <c r="Z338" s="15">
        <v>5</v>
      </c>
      <c r="AA338" s="15">
        <v>0</v>
      </c>
      <c r="AB338" s="15">
        <v>0</v>
      </c>
      <c r="AC338" s="15">
        <v>0</v>
      </c>
      <c r="AD338" s="15">
        <v>0</v>
      </c>
      <c r="AE338" s="15">
        <v>0</v>
      </c>
      <c r="AF338" s="15">
        <v>0</v>
      </c>
      <c r="AG338" s="15"/>
      <c r="AH338" s="15"/>
      <c r="AI338" s="17">
        <v>35.6434</v>
      </c>
      <c r="AJ338" s="17">
        <v>70.649199999999993</v>
      </c>
      <c r="AK338" s="17">
        <v>618.07920000000001</v>
      </c>
      <c r="AL338" s="17">
        <f>SUM(Table2[[#This Row],[Company Direct Land Through FY17]:[Company Direct Land FY18 and After]])</f>
        <v>688.72839999999997</v>
      </c>
      <c r="AM338" s="17">
        <v>11.300800000000001</v>
      </c>
      <c r="AN338" s="17">
        <v>82.579700000000003</v>
      </c>
      <c r="AO338" s="17">
        <v>195.9632</v>
      </c>
      <c r="AP338" s="18">
        <f>SUM(Table2[[#This Row],[Company Direct Building Through FY17]:[Company Direct Building FY18 and After]])</f>
        <v>278.54290000000003</v>
      </c>
      <c r="AQ338" s="17">
        <v>0</v>
      </c>
      <c r="AR338" s="17">
        <v>1113.8399999999999</v>
      </c>
      <c r="AS338" s="17">
        <v>0</v>
      </c>
      <c r="AT338" s="18">
        <f>SUM(Table2[[#This Row],[Mortgage Recording Tax Through FY17]:[Mortgage Recording Tax FY18 and After]])</f>
        <v>1113.8399999999999</v>
      </c>
      <c r="AU338" s="17">
        <v>0</v>
      </c>
      <c r="AV338" s="17">
        <v>0</v>
      </c>
      <c r="AW338" s="17">
        <v>0</v>
      </c>
      <c r="AX338" s="18">
        <f>SUM(Table2[[#This Row],[Pilot Savings Through FY17]:[Pilot Savings FY18 and After]])</f>
        <v>0</v>
      </c>
      <c r="AY338" s="17">
        <v>0</v>
      </c>
      <c r="AZ338" s="17">
        <v>1113.8399999999999</v>
      </c>
      <c r="BA338" s="17">
        <v>0</v>
      </c>
      <c r="BB338" s="18">
        <f>SUM(Table2[[#This Row],[Mortgage Recording Tax Exemption Through FY17]:[Mortgage Recording Tax Exemption FY18 and After]])</f>
        <v>1113.8399999999999</v>
      </c>
      <c r="BC338" s="17">
        <v>171.79509999999999</v>
      </c>
      <c r="BD338" s="17">
        <v>311.49880000000002</v>
      </c>
      <c r="BE338" s="17">
        <v>2979.0399000000002</v>
      </c>
      <c r="BF338" s="18">
        <f>SUM(Table2[[#This Row],[Indirect and Induced Land Through FY17]:[Indirect and Induced Land FY18 and After]])</f>
        <v>3290.5387000000001</v>
      </c>
      <c r="BG338" s="17">
        <v>319.048</v>
      </c>
      <c r="BH338" s="17">
        <v>578.49770000000001</v>
      </c>
      <c r="BI338" s="17">
        <v>5532.4998999999998</v>
      </c>
      <c r="BJ338" s="18">
        <f>SUM(Table2[[#This Row],[Indirect and Induced Building Through FY17]:[Indirect and Induced Building FY18 and After]])</f>
        <v>6110.9975999999997</v>
      </c>
      <c r="BK338" s="17">
        <v>537.78729999999996</v>
      </c>
      <c r="BL338" s="17">
        <v>1043.2254</v>
      </c>
      <c r="BM338" s="17">
        <v>9325.5822000000007</v>
      </c>
      <c r="BN338" s="18">
        <f>SUM(Table2[[#This Row],[TOTAL Real Property Related Taxes Through FY17]:[TOTAL Real Property Related Taxes FY18 and After]])</f>
        <v>10368.8076</v>
      </c>
      <c r="BO338" s="17">
        <v>638.3759</v>
      </c>
      <c r="BP338" s="17">
        <v>1166.3062</v>
      </c>
      <c r="BQ338" s="17">
        <v>11069.8578</v>
      </c>
      <c r="BR338" s="18">
        <f>SUM(Table2[[#This Row],[Company Direct Through FY17]:[Company Direct FY18 and After]])</f>
        <v>12236.164000000001</v>
      </c>
      <c r="BS338" s="17">
        <v>0</v>
      </c>
      <c r="BT338" s="17">
        <v>0</v>
      </c>
      <c r="BU338" s="17">
        <v>0</v>
      </c>
      <c r="BV338" s="18">
        <f>SUM(Table2[[#This Row],[Sales Tax Exemption Through FY17]:[Sales Tax Exemption FY18 and After]])</f>
        <v>0</v>
      </c>
      <c r="BW338" s="17">
        <v>0</v>
      </c>
      <c r="BX338" s="17">
        <v>0</v>
      </c>
      <c r="BY338" s="17">
        <v>0</v>
      </c>
      <c r="BZ338" s="17">
        <f>SUM(Table2[[#This Row],[Energy Tax Savings Through FY17]:[Energy Tax Savings FY18 and After]])</f>
        <v>0</v>
      </c>
      <c r="CA338" s="17">
        <v>33.9024</v>
      </c>
      <c r="CB338" s="17">
        <v>79.130700000000004</v>
      </c>
      <c r="CC338" s="17">
        <v>392.49900000000002</v>
      </c>
      <c r="CD338" s="18">
        <f>SUM(Table2[[#This Row],[Tax Exempt Bond Savings Through FY17]:[Tax Exempt Bond Savings FY18 and After]])</f>
        <v>471.62970000000001</v>
      </c>
      <c r="CE338" s="17">
        <v>491.61619999999999</v>
      </c>
      <c r="CF338" s="17">
        <v>896.92719999999997</v>
      </c>
      <c r="CG338" s="17">
        <v>8524.9472999999998</v>
      </c>
      <c r="CH338" s="18">
        <f>SUM(Table2[[#This Row],[Indirect and Induced Through FY17]:[Indirect and Induced FY18 and After]])</f>
        <v>9421.8744999999999</v>
      </c>
      <c r="CI338" s="17">
        <v>1096.0897</v>
      </c>
      <c r="CJ338" s="17">
        <v>1984.1026999999999</v>
      </c>
      <c r="CK338" s="17">
        <v>19202.306100000002</v>
      </c>
      <c r="CL338" s="18">
        <f>SUM(Table2[[#This Row],[TOTAL Income Consumption Use Taxes Through FY17]:[TOTAL Income Consumption Use Taxes FY18 and After]])</f>
        <v>21186.408800000001</v>
      </c>
      <c r="CM338" s="17">
        <v>33.9024</v>
      </c>
      <c r="CN338" s="17">
        <v>1192.9707000000001</v>
      </c>
      <c r="CO338" s="17">
        <v>392.49900000000002</v>
      </c>
      <c r="CP338" s="18">
        <f>SUM(Table2[[#This Row],[Assistance Provided Through FY17]:[Assistance Provided FY18 and After]])</f>
        <v>1585.4697000000001</v>
      </c>
      <c r="CQ338" s="17">
        <v>0</v>
      </c>
      <c r="CR338" s="17">
        <v>0</v>
      </c>
      <c r="CS338" s="17">
        <v>0</v>
      </c>
      <c r="CT338" s="18">
        <f>SUM(Table2[[#This Row],[Recapture Cancellation Reduction Amount Through FY17]:[Recapture Cancellation Reduction Amount FY18 and After]])</f>
        <v>0</v>
      </c>
      <c r="CU338" s="17">
        <v>0</v>
      </c>
      <c r="CV338" s="17">
        <v>0</v>
      </c>
      <c r="CW338" s="17">
        <v>0</v>
      </c>
      <c r="CX338" s="18">
        <f>SUM(Table2[[#This Row],[Penalty Paid Through FY17]:[Penalty Paid FY18 and After]])</f>
        <v>0</v>
      </c>
      <c r="CY338" s="17">
        <v>33.9024</v>
      </c>
      <c r="CZ338" s="17">
        <v>1192.9707000000001</v>
      </c>
      <c r="DA338" s="17">
        <v>392.49900000000002</v>
      </c>
      <c r="DB338" s="18">
        <f>SUM(Table2[[#This Row],[TOTAL Assistance Net of Recapture Penalties Through FY17]:[TOTAL Assistance Net of Recapture Penalties FY18 and After]])</f>
        <v>1585.4697000000001</v>
      </c>
      <c r="DC338" s="17">
        <v>685.32010000000002</v>
      </c>
      <c r="DD338" s="17">
        <v>2433.3751000000002</v>
      </c>
      <c r="DE338" s="17">
        <v>11883.9002</v>
      </c>
      <c r="DF338" s="18">
        <f>SUM(Table2[[#This Row],[Company Direct Tax Revenue Before Assistance Through FY17]:[Company Direct Tax Revenue Before Assistance FY18 and After]])</f>
        <v>14317.275300000001</v>
      </c>
      <c r="DG338" s="17">
        <v>982.45929999999998</v>
      </c>
      <c r="DH338" s="17">
        <v>1786.9237000000001</v>
      </c>
      <c r="DI338" s="17">
        <v>17036.487099999998</v>
      </c>
      <c r="DJ338" s="18">
        <f>SUM(Table2[[#This Row],[Indirect and Induced Tax Revenues Through FY17]:[Indirect and Induced Tax Revenues FY18 and After]])</f>
        <v>18823.410799999998</v>
      </c>
      <c r="DK338" s="17">
        <v>1667.7793999999999</v>
      </c>
      <c r="DL338" s="17">
        <v>4220.2987999999996</v>
      </c>
      <c r="DM338" s="17">
        <v>28920.387299999999</v>
      </c>
      <c r="DN338" s="17">
        <f>SUM(Table2[[#This Row],[TOTAL Tax Revenues Before Assistance Through FY17]:[TOTAL Tax Revenues Before Assistance FY18 and After]])</f>
        <v>33140.686099999999</v>
      </c>
      <c r="DO338" s="17">
        <v>1633.877</v>
      </c>
      <c r="DP338" s="17">
        <v>3027.3281000000002</v>
      </c>
      <c r="DQ338" s="17">
        <v>28527.888299999999</v>
      </c>
      <c r="DR338" s="20">
        <f>SUM(Table2[[#This Row],[TOTAL Tax Revenues Net of Assistance Recapture and Penalty Through FY17]:[TOTAL Tax Revenues Net of Assistance Recapture and Penalty FY18 and After]])</f>
        <v>31555.216399999998</v>
      </c>
      <c r="DS338" s="20">
        <v>0</v>
      </c>
      <c r="DT338" s="20">
        <v>0</v>
      </c>
      <c r="DU338" s="20">
        <v>0</v>
      </c>
      <c r="DV338" s="20">
        <v>0</v>
      </c>
      <c r="DW338" s="15">
        <v>0</v>
      </c>
      <c r="DX338" s="15">
        <v>0</v>
      </c>
      <c r="DY338" s="15">
        <v>0</v>
      </c>
      <c r="DZ338" s="15">
        <v>0</v>
      </c>
      <c r="EA338" s="15">
        <v>0</v>
      </c>
      <c r="EB338" s="15">
        <v>0</v>
      </c>
      <c r="EC338" s="15">
        <v>0</v>
      </c>
      <c r="ED338" s="15">
        <v>0</v>
      </c>
      <c r="EE338" s="15">
        <v>0</v>
      </c>
      <c r="EF338" s="15">
        <v>0</v>
      </c>
      <c r="EG338" s="15">
        <v>0</v>
      </c>
      <c r="EH338" s="15">
        <v>0</v>
      </c>
      <c r="EI338" s="15">
        <v>0</v>
      </c>
      <c r="EJ338" s="15">
        <v>0</v>
      </c>
      <c r="EK338" s="15">
        <v>0</v>
      </c>
    </row>
    <row r="339" spans="1:141" ht="25.5" x14ac:dyDescent="0.2">
      <c r="A339" s="6">
        <v>92663</v>
      </c>
      <c r="B339" s="6" t="s">
        <v>196</v>
      </c>
      <c r="C339" s="7" t="s">
        <v>1725</v>
      </c>
      <c r="D339" s="7" t="s">
        <v>19</v>
      </c>
      <c r="E339" s="33">
        <v>4</v>
      </c>
      <c r="F339" s="8" t="s">
        <v>2004</v>
      </c>
      <c r="G339" s="41" t="s">
        <v>2005</v>
      </c>
      <c r="H339" s="35">
        <v>0</v>
      </c>
      <c r="I339" s="35">
        <v>1182666</v>
      </c>
      <c r="J339" s="39" t="s">
        <v>3242</v>
      </c>
      <c r="K339" s="11" t="s">
        <v>2509</v>
      </c>
      <c r="L339" s="13" t="s">
        <v>2591</v>
      </c>
      <c r="M339" s="13" t="s">
        <v>2592</v>
      </c>
      <c r="N339" s="23">
        <v>272671000</v>
      </c>
      <c r="O339" s="6" t="s">
        <v>2593</v>
      </c>
      <c r="P339" s="15">
        <v>10</v>
      </c>
      <c r="Q339" s="15">
        <v>17</v>
      </c>
      <c r="R339" s="15">
        <v>2836</v>
      </c>
      <c r="S339" s="15">
        <v>80</v>
      </c>
      <c r="T339" s="15">
        <v>286</v>
      </c>
      <c r="U339" s="15">
        <v>3229</v>
      </c>
      <c r="V339" s="15">
        <v>1445</v>
      </c>
      <c r="W339" s="15">
        <v>0</v>
      </c>
      <c r="X339" s="15">
        <v>1750</v>
      </c>
      <c r="Y339" s="15">
        <v>1750</v>
      </c>
      <c r="Z339" s="15">
        <v>558</v>
      </c>
      <c r="AA339" s="15">
        <v>50</v>
      </c>
      <c r="AB339" s="15">
        <v>0</v>
      </c>
      <c r="AC339" s="15">
        <v>1</v>
      </c>
      <c r="AD339" s="15">
        <v>1</v>
      </c>
      <c r="AE339" s="15">
        <v>11</v>
      </c>
      <c r="AF339" s="15">
        <v>50</v>
      </c>
      <c r="AG339" s="15" t="s">
        <v>1861</v>
      </c>
      <c r="AH339" s="15" t="s">
        <v>1861</v>
      </c>
      <c r="AI339" s="17">
        <v>15264.670899999999</v>
      </c>
      <c r="AJ339" s="17">
        <v>24203.708200000001</v>
      </c>
      <c r="AK339" s="17">
        <v>18039.9529</v>
      </c>
      <c r="AL339" s="17">
        <f>SUM(Table2[[#This Row],[Company Direct Land Through FY17]:[Company Direct Land FY18 and After]])</f>
        <v>42243.661099999998</v>
      </c>
      <c r="AM339" s="17">
        <v>42684.506099999999</v>
      </c>
      <c r="AN339" s="17">
        <v>52703.3943</v>
      </c>
      <c r="AO339" s="17">
        <v>50445.0101</v>
      </c>
      <c r="AP339" s="18">
        <f>SUM(Table2[[#This Row],[Company Direct Building Through FY17]:[Company Direct Building FY18 and After]])</f>
        <v>103148.4044</v>
      </c>
      <c r="AQ339" s="17">
        <v>0</v>
      </c>
      <c r="AR339" s="17">
        <v>1068.6500000000001</v>
      </c>
      <c r="AS339" s="17">
        <v>0</v>
      </c>
      <c r="AT339" s="18">
        <f>SUM(Table2[[#This Row],[Mortgage Recording Tax Through FY17]:[Mortgage Recording Tax FY18 and After]])</f>
        <v>1068.6500000000001</v>
      </c>
      <c r="AU339" s="17">
        <v>0</v>
      </c>
      <c r="AV339" s="17">
        <v>3734.953</v>
      </c>
      <c r="AW339" s="17">
        <v>6765.0469999999996</v>
      </c>
      <c r="AX339" s="18">
        <f>SUM(Table2[[#This Row],[Pilot Savings Through FY17]:[Pilot Savings FY18 and After]])</f>
        <v>10500</v>
      </c>
      <c r="AY339" s="17">
        <v>0</v>
      </c>
      <c r="AZ339" s="17">
        <v>1068.6500000000001</v>
      </c>
      <c r="BA339" s="17">
        <v>0</v>
      </c>
      <c r="BB339" s="18">
        <f>SUM(Table2[[#This Row],[Mortgage Recording Tax Exemption Through FY17]:[Mortgage Recording Tax Exemption FY18 and After]])</f>
        <v>1068.6500000000001</v>
      </c>
      <c r="BC339" s="17">
        <v>5839.0815000000002</v>
      </c>
      <c r="BD339" s="17">
        <v>56656.702299999997</v>
      </c>
      <c r="BE339" s="17">
        <v>6900.6895999999997</v>
      </c>
      <c r="BF339" s="18">
        <f>SUM(Table2[[#This Row],[Indirect and Induced Land Through FY17]:[Indirect and Induced Land FY18 and After]])</f>
        <v>63557.391899999995</v>
      </c>
      <c r="BG339" s="17">
        <v>10844.0085</v>
      </c>
      <c r="BH339" s="17">
        <v>105219.5903</v>
      </c>
      <c r="BI339" s="17">
        <v>12815.5664</v>
      </c>
      <c r="BJ339" s="18">
        <f>SUM(Table2[[#This Row],[Indirect and Induced Building Through FY17]:[Indirect and Induced Building FY18 and After]])</f>
        <v>118035.15669999999</v>
      </c>
      <c r="BK339" s="17">
        <v>74632.267000000007</v>
      </c>
      <c r="BL339" s="17">
        <v>235048.44209999999</v>
      </c>
      <c r="BM339" s="17">
        <v>81436.172000000006</v>
      </c>
      <c r="BN339" s="18">
        <f>SUM(Table2[[#This Row],[TOTAL Real Property Related Taxes Through FY17]:[TOTAL Real Property Related Taxes FY18 and After]])</f>
        <v>316484.61410000001</v>
      </c>
      <c r="BO339" s="17">
        <v>22225.1482</v>
      </c>
      <c r="BP339" s="17">
        <v>204738.6643</v>
      </c>
      <c r="BQ339" s="17">
        <v>26265.919999999998</v>
      </c>
      <c r="BR339" s="18">
        <f>SUM(Table2[[#This Row],[Company Direct Through FY17]:[Company Direct FY18 and After]])</f>
        <v>231004.58429999999</v>
      </c>
      <c r="BS339" s="17">
        <v>0</v>
      </c>
      <c r="BT339" s="17">
        <v>4748.3459999999995</v>
      </c>
      <c r="BU339" s="17">
        <v>9433.6540000000005</v>
      </c>
      <c r="BV339" s="18">
        <f>SUM(Table2[[#This Row],[Sales Tax Exemption Through FY17]:[Sales Tax Exemption FY18 and After]])</f>
        <v>14182</v>
      </c>
      <c r="BW339" s="17">
        <v>0</v>
      </c>
      <c r="BX339" s="17">
        <v>10.698600000000001</v>
      </c>
      <c r="BY339" s="17">
        <v>0</v>
      </c>
      <c r="BZ339" s="17">
        <f>SUM(Table2[[#This Row],[Energy Tax Savings Through FY17]:[Energy Tax Savings FY18 and After]])</f>
        <v>10.698600000000001</v>
      </c>
      <c r="CA339" s="17">
        <v>0</v>
      </c>
      <c r="CB339" s="17">
        <v>0</v>
      </c>
      <c r="CC339" s="17">
        <v>0</v>
      </c>
      <c r="CD339" s="18">
        <f>SUM(Table2[[#This Row],[Tax Exempt Bond Savings Through FY17]:[Tax Exempt Bond Savings FY18 and After]])</f>
        <v>0</v>
      </c>
      <c r="CE339" s="17">
        <v>16709.3675</v>
      </c>
      <c r="CF339" s="17">
        <v>187166.36</v>
      </c>
      <c r="CG339" s="17">
        <v>19747.3109</v>
      </c>
      <c r="CH339" s="18">
        <f>SUM(Table2[[#This Row],[Indirect and Induced Through FY17]:[Indirect and Induced FY18 and After]])</f>
        <v>206913.6709</v>
      </c>
      <c r="CI339" s="17">
        <v>38934.515700000004</v>
      </c>
      <c r="CJ339" s="17">
        <v>387145.97970000003</v>
      </c>
      <c r="CK339" s="17">
        <v>36579.5769</v>
      </c>
      <c r="CL339" s="18">
        <f>SUM(Table2[[#This Row],[TOTAL Income Consumption Use Taxes Through FY17]:[TOTAL Income Consumption Use Taxes FY18 and After]])</f>
        <v>423725.55660000001</v>
      </c>
      <c r="CM339" s="17">
        <v>0</v>
      </c>
      <c r="CN339" s="17">
        <v>9562.6476000000002</v>
      </c>
      <c r="CO339" s="17">
        <v>16198.700999999999</v>
      </c>
      <c r="CP339" s="18">
        <f>SUM(Table2[[#This Row],[Assistance Provided Through FY17]:[Assistance Provided FY18 and After]])</f>
        <v>25761.348599999998</v>
      </c>
      <c r="CQ339" s="17">
        <v>1270.8261</v>
      </c>
      <c r="CR339" s="17">
        <v>1766.9409000000001</v>
      </c>
      <c r="CS339" s="17">
        <v>66.088700000000003</v>
      </c>
      <c r="CT339" s="18">
        <f>SUM(Table2[[#This Row],[Recapture Cancellation Reduction Amount Through FY17]:[Recapture Cancellation Reduction Amount FY18 and After]])</f>
        <v>1833.0296000000001</v>
      </c>
      <c r="CU339" s="17">
        <v>0</v>
      </c>
      <c r="CV339" s="17">
        <v>0</v>
      </c>
      <c r="CW339" s="17">
        <v>0</v>
      </c>
      <c r="CX339" s="18">
        <f>SUM(Table2[[#This Row],[Penalty Paid Through FY17]:[Penalty Paid FY18 and After]])</f>
        <v>0</v>
      </c>
      <c r="CY339" s="17">
        <v>-1270.8261</v>
      </c>
      <c r="CZ339" s="17">
        <v>7795.7066999999997</v>
      </c>
      <c r="DA339" s="17">
        <v>16132.612300000001</v>
      </c>
      <c r="DB339" s="18">
        <f>SUM(Table2[[#This Row],[TOTAL Assistance Net of Recapture Penalties Through FY17]:[TOTAL Assistance Net of Recapture Penalties FY18 and After]])</f>
        <v>23928.319</v>
      </c>
      <c r="DC339" s="17">
        <v>80174.325200000007</v>
      </c>
      <c r="DD339" s="17">
        <v>282714.41680000001</v>
      </c>
      <c r="DE339" s="17">
        <v>94750.883000000002</v>
      </c>
      <c r="DF339" s="18">
        <f>SUM(Table2[[#This Row],[Company Direct Tax Revenue Before Assistance Through FY17]:[Company Direct Tax Revenue Before Assistance FY18 and After]])</f>
        <v>377465.29980000004</v>
      </c>
      <c r="DG339" s="17">
        <v>33392.457499999997</v>
      </c>
      <c r="DH339" s="17">
        <v>349042.65259999997</v>
      </c>
      <c r="DI339" s="17">
        <v>39463.566899999998</v>
      </c>
      <c r="DJ339" s="18">
        <f>SUM(Table2[[#This Row],[Indirect and Induced Tax Revenues Through FY17]:[Indirect and Induced Tax Revenues FY18 and After]])</f>
        <v>388506.21949999995</v>
      </c>
      <c r="DK339" s="17">
        <v>113566.7827</v>
      </c>
      <c r="DL339" s="17">
        <v>631757.06940000004</v>
      </c>
      <c r="DM339" s="17">
        <v>134214.44990000001</v>
      </c>
      <c r="DN339" s="17">
        <f>SUM(Table2[[#This Row],[TOTAL Tax Revenues Before Assistance Through FY17]:[TOTAL Tax Revenues Before Assistance FY18 and After]])</f>
        <v>765971.51930000004</v>
      </c>
      <c r="DO339" s="17">
        <v>114837.6088</v>
      </c>
      <c r="DP339" s="17">
        <v>623961.36270000006</v>
      </c>
      <c r="DQ339" s="17">
        <v>118081.8376</v>
      </c>
      <c r="DR339" s="20">
        <f>SUM(Table2[[#This Row],[TOTAL Tax Revenues Net of Assistance Recapture and Penalty Through FY17]:[TOTAL Tax Revenues Net of Assistance Recapture and Penalty FY18 and After]])</f>
        <v>742043.20030000003</v>
      </c>
      <c r="DS339" s="20">
        <v>0</v>
      </c>
      <c r="DT339" s="20">
        <v>0</v>
      </c>
      <c r="DU339" s="20">
        <v>0</v>
      </c>
      <c r="DV339" s="20">
        <v>0</v>
      </c>
      <c r="DW339" s="15">
        <v>0</v>
      </c>
      <c r="DX339" s="15">
        <v>0</v>
      </c>
      <c r="DY339" s="15">
        <v>27</v>
      </c>
      <c r="DZ339" s="15">
        <v>2865</v>
      </c>
      <c r="EA339" s="15">
        <v>0</v>
      </c>
      <c r="EB339" s="15">
        <v>0</v>
      </c>
      <c r="EC339" s="15">
        <v>27</v>
      </c>
      <c r="ED339" s="15">
        <v>2865</v>
      </c>
      <c r="EE339" s="15">
        <v>0</v>
      </c>
      <c r="EF339" s="15">
        <v>0</v>
      </c>
      <c r="EG339" s="15">
        <v>100</v>
      </c>
      <c r="EH339" s="15">
        <v>100</v>
      </c>
      <c r="EI339" s="15">
        <f>SUM(Table2[[#This Row],[Total Industrial Employees FY17]:[Total Other Employees FY17]])</f>
        <v>2892</v>
      </c>
      <c r="EJ339" s="15">
        <f>SUM(Table2[[#This Row],[Number of Industrial Employees Earning More than Living Wage FY17]:[Number of Other Employees Earning More than Living Wage FY17]])</f>
        <v>2892</v>
      </c>
      <c r="EK339" s="15">
        <v>100</v>
      </c>
    </row>
    <row r="340" spans="1:141" x14ac:dyDescent="0.2">
      <c r="A340" s="6">
        <v>94092</v>
      </c>
      <c r="B340" s="6" t="s">
        <v>1608</v>
      </c>
      <c r="C340" s="7" t="s">
        <v>628</v>
      </c>
      <c r="D340" s="7" t="s">
        <v>19</v>
      </c>
      <c r="E340" s="33">
        <v>6</v>
      </c>
      <c r="F340" s="8" t="s">
        <v>2414</v>
      </c>
      <c r="G340" s="41" t="s">
        <v>2079</v>
      </c>
      <c r="H340" s="35">
        <v>0</v>
      </c>
      <c r="I340" s="35">
        <v>0</v>
      </c>
      <c r="J340" s="39" t="s">
        <v>3204</v>
      </c>
      <c r="K340" s="11" t="s">
        <v>2804</v>
      </c>
      <c r="L340" s="13" t="s">
        <v>3111</v>
      </c>
      <c r="M340" s="13" t="s">
        <v>3109</v>
      </c>
      <c r="N340" s="23">
        <v>17000000</v>
      </c>
      <c r="O340" s="6" t="s">
        <v>2518</v>
      </c>
      <c r="P340" s="15">
        <v>8</v>
      </c>
      <c r="Q340" s="15">
        <v>7</v>
      </c>
      <c r="R340" s="15">
        <v>48</v>
      </c>
      <c r="S340" s="15">
        <v>0</v>
      </c>
      <c r="T340" s="15">
        <v>2</v>
      </c>
      <c r="U340" s="15">
        <v>65</v>
      </c>
      <c r="V340" s="15">
        <v>57</v>
      </c>
      <c r="W340" s="15">
        <v>0</v>
      </c>
      <c r="X340" s="15">
        <v>0</v>
      </c>
      <c r="Y340" s="15">
        <v>44</v>
      </c>
      <c r="Z340" s="15">
        <v>3</v>
      </c>
      <c r="AA340" s="15">
        <v>81</v>
      </c>
      <c r="AB340" s="15">
        <v>0</v>
      </c>
      <c r="AC340" s="15">
        <v>0</v>
      </c>
      <c r="AD340" s="15">
        <v>0</v>
      </c>
      <c r="AE340" s="15">
        <v>0</v>
      </c>
      <c r="AF340" s="15">
        <v>81</v>
      </c>
      <c r="AG340" s="15" t="s">
        <v>1860</v>
      </c>
      <c r="AH340" s="15" t="s">
        <v>1861</v>
      </c>
      <c r="AI340" s="17">
        <v>0</v>
      </c>
      <c r="AJ340" s="17">
        <v>0</v>
      </c>
      <c r="AK340" s="17">
        <v>0</v>
      </c>
      <c r="AL340" s="17">
        <f>SUM(Table2[[#This Row],[Company Direct Land Through FY17]:[Company Direct Land FY18 and After]])</f>
        <v>0</v>
      </c>
      <c r="AM340" s="17">
        <v>0</v>
      </c>
      <c r="AN340" s="17">
        <v>0</v>
      </c>
      <c r="AO340" s="17">
        <v>0</v>
      </c>
      <c r="AP340" s="18">
        <f>SUM(Table2[[#This Row],[Company Direct Building Through FY17]:[Company Direct Building FY18 and After]])</f>
        <v>0</v>
      </c>
      <c r="AQ340" s="17">
        <v>0</v>
      </c>
      <c r="AR340" s="17">
        <v>278.45999999999998</v>
      </c>
      <c r="AS340" s="17">
        <v>0</v>
      </c>
      <c r="AT340" s="18">
        <f>SUM(Table2[[#This Row],[Mortgage Recording Tax Through FY17]:[Mortgage Recording Tax FY18 and After]])</f>
        <v>278.45999999999998</v>
      </c>
      <c r="AU340" s="17">
        <v>0</v>
      </c>
      <c r="AV340" s="17">
        <v>0</v>
      </c>
      <c r="AW340" s="17">
        <v>0</v>
      </c>
      <c r="AX340" s="18">
        <f>SUM(Table2[[#This Row],[Pilot Savings Through FY17]:[Pilot Savings FY18 and After]])</f>
        <v>0</v>
      </c>
      <c r="AY340" s="17">
        <v>0</v>
      </c>
      <c r="AZ340" s="17">
        <v>278.45999999999998</v>
      </c>
      <c r="BA340" s="17">
        <v>0</v>
      </c>
      <c r="BB340" s="18">
        <f>SUM(Table2[[#This Row],[Mortgage Recording Tax Exemption Through FY17]:[Mortgage Recording Tax Exemption FY18 and After]])</f>
        <v>278.45999999999998</v>
      </c>
      <c r="BC340" s="17">
        <v>37.9544</v>
      </c>
      <c r="BD340" s="17">
        <v>67.871200000000002</v>
      </c>
      <c r="BE340" s="17">
        <v>627.94000000000005</v>
      </c>
      <c r="BF340" s="18">
        <f>SUM(Table2[[#This Row],[Indirect and Induced Land Through FY17]:[Indirect and Induced Land FY18 and After]])</f>
        <v>695.8112000000001</v>
      </c>
      <c r="BG340" s="17">
        <v>70.486699999999999</v>
      </c>
      <c r="BH340" s="17">
        <v>126.04640000000001</v>
      </c>
      <c r="BI340" s="17">
        <v>1166.1741</v>
      </c>
      <c r="BJ340" s="18">
        <f>SUM(Table2[[#This Row],[Indirect and Induced Building Through FY17]:[Indirect and Induced Building FY18 and After]])</f>
        <v>1292.2204999999999</v>
      </c>
      <c r="BK340" s="17">
        <v>108.44110000000001</v>
      </c>
      <c r="BL340" s="17">
        <v>193.91759999999999</v>
      </c>
      <c r="BM340" s="17">
        <v>1794.1141</v>
      </c>
      <c r="BN340" s="18">
        <f>SUM(Table2[[#This Row],[TOTAL Real Property Related Taxes Through FY17]:[TOTAL Real Property Related Taxes FY18 and After]])</f>
        <v>1988.0317</v>
      </c>
      <c r="BO340" s="17">
        <v>94.302499999999995</v>
      </c>
      <c r="BP340" s="17">
        <v>169.10499999999999</v>
      </c>
      <c r="BQ340" s="17">
        <v>1560.1986999999999</v>
      </c>
      <c r="BR340" s="18">
        <f>SUM(Table2[[#This Row],[Company Direct Through FY17]:[Company Direct FY18 and After]])</f>
        <v>1729.3036999999999</v>
      </c>
      <c r="BS340" s="17">
        <v>0</v>
      </c>
      <c r="BT340" s="17">
        <v>0</v>
      </c>
      <c r="BU340" s="17">
        <v>0</v>
      </c>
      <c r="BV340" s="18">
        <f>SUM(Table2[[#This Row],[Sales Tax Exemption Through FY17]:[Sales Tax Exemption FY18 and After]])</f>
        <v>0</v>
      </c>
      <c r="BW340" s="17">
        <v>0</v>
      </c>
      <c r="BX340" s="17">
        <v>0</v>
      </c>
      <c r="BY340" s="17">
        <v>0</v>
      </c>
      <c r="BZ340" s="17">
        <f>SUM(Table2[[#This Row],[Energy Tax Savings Through FY17]:[Energy Tax Savings FY18 and After]])</f>
        <v>0</v>
      </c>
      <c r="CA340" s="17">
        <v>10.3683</v>
      </c>
      <c r="CB340" s="17">
        <v>14.9541</v>
      </c>
      <c r="CC340" s="17">
        <v>119.6923</v>
      </c>
      <c r="CD340" s="18">
        <f>SUM(Table2[[#This Row],[Tax Exempt Bond Savings Through FY17]:[Tax Exempt Bond Savings FY18 and After]])</f>
        <v>134.6464</v>
      </c>
      <c r="CE340" s="17">
        <v>108.61190000000001</v>
      </c>
      <c r="CF340" s="17">
        <v>195.33879999999999</v>
      </c>
      <c r="CG340" s="17">
        <v>1796.9418000000001</v>
      </c>
      <c r="CH340" s="18">
        <f>SUM(Table2[[#This Row],[Indirect and Induced Through FY17]:[Indirect and Induced FY18 and After]])</f>
        <v>1992.2806</v>
      </c>
      <c r="CI340" s="17">
        <v>192.5461</v>
      </c>
      <c r="CJ340" s="17">
        <v>349.48970000000003</v>
      </c>
      <c r="CK340" s="17">
        <v>3237.4481999999998</v>
      </c>
      <c r="CL340" s="18">
        <f>SUM(Table2[[#This Row],[TOTAL Income Consumption Use Taxes Through FY17]:[TOTAL Income Consumption Use Taxes FY18 and After]])</f>
        <v>3586.9378999999999</v>
      </c>
      <c r="CM340" s="17">
        <v>10.3683</v>
      </c>
      <c r="CN340" s="17">
        <v>293.41410000000002</v>
      </c>
      <c r="CO340" s="17">
        <v>119.6923</v>
      </c>
      <c r="CP340" s="18">
        <f>SUM(Table2[[#This Row],[Assistance Provided Through FY17]:[Assistance Provided FY18 and After]])</f>
        <v>413.10640000000001</v>
      </c>
      <c r="CQ340" s="17">
        <v>0</v>
      </c>
      <c r="CR340" s="17">
        <v>0</v>
      </c>
      <c r="CS340" s="17">
        <v>0</v>
      </c>
      <c r="CT340" s="18">
        <f>SUM(Table2[[#This Row],[Recapture Cancellation Reduction Amount Through FY17]:[Recapture Cancellation Reduction Amount FY18 and After]])</f>
        <v>0</v>
      </c>
      <c r="CU340" s="17">
        <v>0</v>
      </c>
      <c r="CV340" s="17">
        <v>0</v>
      </c>
      <c r="CW340" s="17">
        <v>0</v>
      </c>
      <c r="CX340" s="18">
        <f>SUM(Table2[[#This Row],[Penalty Paid Through FY17]:[Penalty Paid FY18 and After]])</f>
        <v>0</v>
      </c>
      <c r="CY340" s="17">
        <v>10.3683</v>
      </c>
      <c r="CZ340" s="17">
        <v>293.41410000000002</v>
      </c>
      <c r="DA340" s="17">
        <v>119.6923</v>
      </c>
      <c r="DB340" s="18">
        <f>SUM(Table2[[#This Row],[TOTAL Assistance Net of Recapture Penalties Through FY17]:[TOTAL Assistance Net of Recapture Penalties FY18 and After]])</f>
        <v>413.10640000000001</v>
      </c>
      <c r="DC340" s="17">
        <v>94.302499999999995</v>
      </c>
      <c r="DD340" s="17">
        <v>447.565</v>
      </c>
      <c r="DE340" s="17">
        <v>1560.1986999999999</v>
      </c>
      <c r="DF340" s="18">
        <f>SUM(Table2[[#This Row],[Company Direct Tax Revenue Before Assistance Through FY17]:[Company Direct Tax Revenue Before Assistance FY18 and After]])</f>
        <v>2007.7637</v>
      </c>
      <c r="DG340" s="17">
        <v>217.053</v>
      </c>
      <c r="DH340" s="17">
        <v>389.25639999999999</v>
      </c>
      <c r="DI340" s="17">
        <v>3591.0558999999998</v>
      </c>
      <c r="DJ340" s="18">
        <f>SUM(Table2[[#This Row],[Indirect and Induced Tax Revenues Through FY17]:[Indirect and Induced Tax Revenues FY18 and After]])</f>
        <v>3980.3122999999996</v>
      </c>
      <c r="DK340" s="17">
        <v>311.35550000000001</v>
      </c>
      <c r="DL340" s="17">
        <v>836.82140000000004</v>
      </c>
      <c r="DM340" s="17">
        <v>5151.2546000000002</v>
      </c>
      <c r="DN340" s="17">
        <f>SUM(Table2[[#This Row],[TOTAL Tax Revenues Before Assistance Through FY17]:[TOTAL Tax Revenues Before Assistance FY18 and After]])</f>
        <v>5988.076</v>
      </c>
      <c r="DO340" s="17">
        <v>300.98719999999997</v>
      </c>
      <c r="DP340" s="17">
        <v>543.40729999999996</v>
      </c>
      <c r="DQ340" s="17">
        <v>5031.5622999999996</v>
      </c>
      <c r="DR340" s="20">
        <f>SUM(Table2[[#This Row],[TOTAL Tax Revenues Net of Assistance Recapture and Penalty Through FY17]:[TOTAL Tax Revenues Net of Assistance Recapture and Penalty FY18 and After]])</f>
        <v>5574.9695999999994</v>
      </c>
      <c r="DS340" s="20">
        <v>0</v>
      </c>
      <c r="DT340" s="20">
        <v>0</v>
      </c>
      <c r="DU340" s="20">
        <v>0</v>
      </c>
      <c r="DV340" s="20">
        <v>0</v>
      </c>
      <c r="DW340" s="15">
        <v>0</v>
      </c>
      <c r="DX340" s="15">
        <v>0</v>
      </c>
      <c r="DY340" s="15">
        <v>0</v>
      </c>
      <c r="DZ340" s="15">
        <v>0</v>
      </c>
      <c r="EA340" s="15">
        <v>0</v>
      </c>
      <c r="EB340" s="15">
        <v>0</v>
      </c>
      <c r="EC340" s="15">
        <v>0</v>
      </c>
      <c r="ED340" s="15">
        <v>0</v>
      </c>
      <c r="EE340" s="15">
        <v>0</v>
      </c>
      <c r="EF340" s="15">
        <v>0</v>
      </c>
      <c r="EG340" s="15">
        <v>0</v>
      </c>
      <c r="EH340" s="15">
        <v>0</v>
      </c>
      <c r="EI340" s="15">
        <f>SUM(Table2[[#This Row],[Total Industrial Employees FY17]:[Total Other Employees FY17]])</f>
        <v>0</v>
      </c>
      <c r="EJ340" s="15">
        <f>SUM(Table2[[#This Row],[Number of Industrial Employees Earning More than Living Wage FY17]:[Number of Other Employees Earning More than Living Wage FY17]])</f>
        <v>0</v>
      </c>
      <c r="EK340" s="15">
        <v>0</v>
      </c>
    </row>
    <row r="341" spans="1:141" x14ac:dyDescent="0.2">
      <c r="A341" s="6">
        <v>93171</v>
      </c>
      <c r="B341" s="6" t="s">
        <v>399</v>
      </c>
      <c r="C341" s="7" t="s">
        <v>400</v>
      </c>
      <c r="D341" s="7" t="s">
        <v>6</v>
      </c>
      <c r="E341" s="33">
        <v>17</v>
      </c>
      <c r="F341" s="8" t="s">
        <v>1968</v>
      </c>
      <c r="G341" s="41" t="s">
        <v>2140</v>
      </c>
      <c r="H341" s="35">
        <v>12500</v>
      </c>
      <c r="I341" s="35">
        <v>15000</v>
      </c>
      <c r="J341" s="39" t="s">
        <v>3215</v>
      </c>
      <c r="K341" s="11" t="s">
        <v>2453</v>
      </c>
      <c r="L341" s="13" t="s">
        <v>2734</v>
      </c>
      <c r="M341" s="13" t="s">
        <v>2712</v>
      </c>
      <c r="N341" s="23">
        <v>2600000</v>
      </c>
      <c r="O341" s="6" t="s">
        <v>2500</v>
      </c>
      <c r="P341" s="15">
        <v>4</v>
      </c>
      <c r="Q341" s="15">
        <v>0</v>
      </c>
      <c r="R341" s="15">
        <v>34</v>
      </c>
      <c r="S341" s="15">
        <v>0</v>
      </c>
      <c r="T341" s="15">
        <v>0</v>
      </c>
      <c r="U341" s="15">
        <v>38</v>
      </c>
      <c r="V341" s="15">
        <v>36</v>
      </c>
      <c r="W341" s="15">
        <v>0</v>
      </c>
      <c r="X341" s="15">
        <v>0</v>
      </c>
      <c r="Y341" s="15">
        <v>0</v>
      </c>
      <c r="Z341" s="15">
        <v>14</v>
      </c>
      <c r="AA341" s="15">
        <v>58</v>
      </c>
      <c r="AB341" s="15">
        <v>0</v>
      </c>
      <c r="AC341" s="15">
        <v>0</v>
      </c>
      <c r="AD341" s="15">
        <v>0</v>
      </c>
      <c r="AE341" s="15">
        <v>0</v>
      </c>
      <c r="AF341" s="15">
        <v>58</v>
      </c>
      <c r="AG341" s="15" t="s">
        <v>1860</v>
      </c>
      <c r="AH341" s="15" t="s">
        <v>1861</v>
      </c>
      <c r="AI341" s="17">
        <v>8.4126999999999992</v>
      </c>
      <c r="AJ341" s="17">
        <v>77.063299999999998</v>
      </c>
      <c r="AK341" s="17">
        <v>56.157600000000002</v>
      </c>
      <c r="AL341" s="17">
        <f>SUM(Table2[[#This Row],[Company Direct Land Through FY17]:[Company Direct Land FY18 and After]])</f>
        <v>133.2209</v>
      </c>
      <c r="AM341" s="17">
        <v>38.451000000000001</v>
      </c>
      <c r="AN341" s="17">
        <v>184.3734</v>
      </c>
      <c r="AO341" s="17">
        <v>256.67579999999998</v>
      </c>
      <c r="AP341" s="18">
        <f>SUM(Table2[[#This Row],[Company Direct Building Through FY17]:[Company Direct Building FY18 and After]])</f>
        <v>441.04919999999998</v>
      </c>
      <c r="AQ341" s="17">
        <v>0</v>
      </c>
      <c r="AR341" s="17">
        <v>41.852800000000002</v>
      </c>
      <c r="AS341" s="17">
        <v>0</v>
      </c>
      <c r="AT341" s="18">
        <f>SUM(Table2[[#This Row],[Mortgage Recording Tax Through FY17]:[Mortgage Recording Tax FY18 and After]])</f>
        <v>41.852800000000002</v>
      </c>
      <c r="AU341" s="17">
        <v>30.081299999999999</v>
      </c>
      <c r="AV341" s="17">
        <v>141.5975</v>
      </c>
      <c r="AW341" s="17">
        <v>200.8038</v>
      </c>
      <c r="AX341" s="18">
        <f>SUM(Table2[[#This Row],[Pilot Savings Through FY17]:[Pilot Savings FY18 and After]])</f>
        <v>342.40129999999999</v>
      </c>
      <c r="AY341" s="17">
        <v>0</v>
      </c>
      <c r="AZ341" s="17">
        <v>41.852800000000002</v>
      </c>
      <c r="BA341" s="17">
        <v>0</v>
      </c>
      <c r="BB341" s="18">
        <f>SUM(Table2[[#This Row],[Mortgage Recording Tax Exemption Through FY17]:[Mortgage Recording Tax Exemption FY18 and After]])</f>
        <v>41.852800000000002</v>
      </c>
      <c r="BC341" s="17">
        <v>32.519500000000001</v>
      </c>
      <c r="BD341" s="17">
        <v>302.44619999999998</v>
      </c>
      <c r="BE341" s="17">
        <v>217.08009999999999</v>
      </c>
      <c r="BF341" s="18">
        <f>SUM(Table2[[#This Row],[Indirect and Induced Land Through FY17]:[Indirect and Induced Land FY18 and After]])</f>
        <v>519.52629999999999</v>
      </c>
      <c r="BG341" s="17">
        <v>60.393300000000004</v>
      </c>
      <c r="BH341" s="17">
        <v>561.6857</v>
      </c>
      <c r="BI341" s="17">
        <v>403.149</v>
      </c>
      <c r="BJ341" s="18">
        <f>SUM(Table2[[#This Row],[Indirect and Induced Building Through FY17]:[Indirect and Induced Building FY18 and After]])</f>
        <v>964.8347</v>
      </c>
      <c r="BK341" s="17">
        <v>109.6952</v>
      </c>
      <c r="BL341" s="17">
        <v>983.97109999999998</v>
      </c>
      <c r="BM341" s="17">
        <v>732.25869999999998</v>
      </c>
      <c r="BN341" s="18">
        <f>SUM(Table2[[#This Row],[TOTAL Real Property Related Taxes Through FY17]:[TOTAL Real Property Related Taxes FY18 and After]])</f>
        <v>1716.2298000000001</v>
      </c>
      <c r="BO341" s="17">
        <v>132.08500000000001</v>
      </c>
      <c r="BP341" s="17">
        <v>1311.0335</v>
      </c>
      <c r="BQ341" s="17">
        <v>881.71950000000004</v>
      </c>
      <c r="BR341" s="18">
        <f>SUM(Table2[[#This Row],[Company Direct Through FY17]:[Company Direct FY18 and After]])</f>
        <v>2192.7530000000002</v>
      </c>
      <c r="BS341" s="17">
        <v>0</v>
      </c>
      <c r="BT341" s="17">
        <v>12.1419</v>
      </c>
      <c r="BU341" s="17">
        <v>0</v>
      </c>
      <c r="BV341" s="18">
        <f>SUM(Table2[[#This Row],[Sales Tax Exemption Through FY17]:[Sales Tax Exemption FY18 and After]])</f>
        <v>12.1419</v>
      </c>
      <c r="BW341" s="17">
        <v>0</v>
      </c>
      <c r="BX341" s="17">
        <v>5.5140000000000002</v>
      </c>
      <c r="BY341" s="17">
        <v>0</v>
      </c>
      <c r="BZ341" s="17">
        <f>SUM(Table2[[#This Row],[Energy Tax Savings Through FY17]:[Energy Tax Savings FY18 and After]])</f>
        <v>5.5140000000000002</v>
      </c>
      <c r="CA341" s="17">
        <v>0</v>
      </c>
      <c r="CB341" s="17">
        <v>0</v>
      </c>
      <c r="CC341" s="17">
        <v>0</v>
      </c>
      <c r="CD341" s="18">
        <f>SUM(Table2[[#This Row],[Tax Exempt Bond Savings Through FY17]:[Tax Exempt Bond Savings FY18 and After]])</f>
        <v>0</v>
      </c>
      <c r="CE341" s="17">
        <v>102.62949999999999</v>
      </c>
      <c r="CF341" s="17">
        <v>1069.8584000000001</v>
      </c>
      <c r="CG341" s="17">
        <v>685.0924</v>
      </c>
      <c r="CH341" s="18">
        <f>SUM(Table2[[#This Row],[Indirect and Induced Through FY17]:[Indirect and Induced FY18 and After]])</f>
        <v>1754.9508000000001</v>
      </c>
      <c r="CI341" s="17">
        <v>234.71449999999999</v>
      </c>
      <c r="CJ341" s="17">
        <v>2363.2359999999999</v>
      </c>
      <c r="CK341" s="17">
        <v>1566.8118999999999</v>
      </c>
      <c r="CL341" s="18">
        <f>SUM(Table2[[#This Row],[TOTAL Income Consumption Use Taxes Through FY17]:[TOTAL Income Consumption Use Taxes FY18 and After]])</f>
        <v>3930.0478999999996</v>
      </c>
      <c r="CM341" s="17">
        <v>30.081299999999999</v>
      </c>
      <c r="CN341" s="17">
        <v>201.1062</v>
      </c>
      <c r="CO341" s="17">
        <v>200.8038</v>
      </c>
      <c r="CP341" s="18">
        <f>SUM(Table2[[#This Row],[Assistance Provided Through FY17]:[Assistance Provided FY18 and After]])</f>
        <v>401.90999999999997</v>
      </c>
      <c r="CQ341" s="17">
        <v>0</v>
      </c>
      <c r="CR341" s="17">
        <v>0</v>
      </c>
      <c r="CS341" s="17">
        <v>0</v>
      </c>
      <c r="CT341" s="18">
        <f>SUM(Table2[[#This Row],[Recapture Cancellation Reduction Amount Through FY17]:[Recapture Cancellation Reduction Amount FY18 and After]])</f>
        <v>0</v>
      </c>
      <c r="CU341" s="17">
        <v>0</v>
      </c>
      <c r="CV341" s="17">
        <v>0</v>
      </c>
      <c r="CW341" s="17">
        <v>0</v>
      </c>
      <c r="CX341" s="18">
        <f>SUM(Table2[[#This Row],[Penalty Paid Through FY17]:[Penalty Paid FY18 and After]])</f>
        <v>0</v>
      </c>
      <c r="CY341" s="17">
        <v>30.081299999999999</v>
      </c>
      <c r="CZ341" s="17">
        <v>201.1062</v>
      </c>
      <c r="DA341" s="17">
        <v>200.8038</v>
      </c>
      <c r="DB341" s="18">
        <f>SUM(Table2[[#This Row],[TOTAL Assistance Net of Recapture Penalties Through FY17]:[TOTAL Assistance Net of Recapture Penalties FY18 and After]])</f>
        <v>401.90999999999997</v>
      </c>
      <c r="DC341" s="17">
        <v>178.9487</v>
      </c>
      <c r="DD341" s="17">
        <v>1614.3230000000001</v>
      </c>
      <c r="DE341" s="17">
        <v>1194.5528999999999</v>
      </c>
      <c r="DF341" s="18">
        <f>SUM(Table2[[#This Row],[Company Direct Tax Revenue Before Assistance Through FY17]:[Company Direct Tax Revenue Before Assistance FY18 and After]])</f>
        <v>2808.8759</v>
      </c>
      <c r="DG341" s="17">
        <v>195.54230000000001</v>
      </c>
      <c r="DH341" s="17">
        <v>1933.9902999999999</v>
      </c>
      <c r="DI341" s="17">
        <v>1305.3215</v>
      </c>
      <c r="DJ341" s="18">
        <f>SUM(Table2[[#This Row],[Indirect and Induced Tax Revenues Through FY17]:[Indirect and Induced Tax Revenues FY18 and After]])</f>
        <v>3239.3117999999999</v>
      </c>
      <c r="DK341" s="17">
        <v>374.49099999999999</v>
      </c>
      <c r="DL341" s="17">
        <v>3548.3132999999998</v>
      </c>
      <c r="DM341" s="17">
        <v>2499.8744000000002</v>
      </c>
      <c r="DN341" s="17">
        <f>SUM(Table2[[#This Row],[TOTAL Tax Revenues Before Assistance Through FY17]:[TOTAL Tax Revenues Before Assistance FY18 and After]])</f>
        <v>6048.1877000000004</v>
      </c>
      <c r="DO341" s="17">
        <v>344.40969999999999</v>
      </c>
      <c r="DP341" s="17">
        <v>3347.2071000000001</v>
      </c>
      <c r="DQ341" s="17">
        <v>2299.0706</v>
      </c>
      <c r="DR341" s="20">
        <f>SUM(Table2[[#This Row],[TOTAL Tax Revenues Net of Assistance Recapture and Penalty Through FY17]:[TOTAL Tax Revenues Net of Assistance Recapture and Penalty FY18 and After]])</f>
        <v>5646.2777000000006</v>
      </c>
      <c r="DS341" s="20">
        <v>0</v>
      </c>
      <c r="DT341" s="20">
        <v>0</v>
      </c>
      <c r="DU341" s="20">
        <v>0</v>
      </c>
      <c r="DV341" s="20">
        <v>0</v>
      </c>
      <c r="DW341" s="15">
        <v>0</v>
      </c>
      <c r="DX341" s="15">
        <v>0</v>
      </c>
      <c r="DY341" s="15">
        <v>0</v>
      </c>
      <c r="DZ341" s="15">
        <v>0</v>
      </c>
      <c r="EA341" s="15">
        <v>0</v>
      </c>
      <c r="EB341" s="15">
        <v>0</v>
      </c>
      <c r="EC341" s="15">
        <v>0</v>
      </c>
      <c r="ED341" s="15">
        <v>0</v>
      </c>
      <c r="EE341" s="15">
        <v>0</v>
      </c>
      <c r="EF341" s="15">
        <v>0</v>
      </c>
      <c r="EG341" s="15">
        <v>0</v>
      </c>
      <c r="EH341" s="15">
        <v>0</v>
      </c>
      <c r="EI341" s="15">
        <f>SUM(Table2[[#This Row],[Total Industrial Employees FY17]:[Total Other Employees FY17]])</f>
        <v>0</v>
      </c>
      <c r="EJ341" s="15">
        <f>SUM(Table2[[#This Row],[Number of Industrial Employees Earning More than Living Wage FY17]:[Number of Other Employees Earning More than Living Wage FY17]])</f>
        <v>0</v>
      </c>
      <c r="EK341" s="15">
        <v>0</v>
      </c>
    </row>
    <row r="342" spans="1:141" ht="25.5" x14ac:dyDescent="0.2">
      <c r="A342" s="6">
        <v>93290</v>
      </c>
      <c r="B342" s="6" t="s">
        <v>508</v>
      </c>
      <c r="C342" s="7" t="s">
        <v>509</v>
      </c>
      <c r="D342" s="7" t="s">
        <v>12</v>
      </c>
      <c r="E342" s="33">
        <v>34</v>
      </c>
      <c r="F342" s="8" t="s">
        <v>2200</v>
      </c>
      <c r="G342" s="41" t="s">
        <v>2042</v>
      </c>
      <c r="H342" s="35">
        <v>19898</v>
      </c>
      <c r="I342" s="35">
        <v>12061</v>
      </c>
      <c r="J342" s="39" t="s">
        <v>3315</v>
      </c>
      <c r="K342" s="11" t="s">
        <v>2453</v>
      </c>
      <c r="L342" s="13" t="s">
        <v>2810</v>
      </c>
      <c r="M342" s="13" t="s">
        <v>2774</v>
      </c>
      <c r="N342" s="23">
        <v>2450000</v>
      </c>
      <c r="O342" s="6" t="s">
        <v>2458</v>
      </c>
      <c r="P342" s="15">
        <v>0</v>
      </c>
      <c r="Q342" s="15">
        <v>1</v>
      </c>
      <c r="R342" s="15">
        <v>15</v>
      </c>
      <c r="S342" s="15">
        <v>0</v>
      </c>
      <c r="T342" s="15">
        <v>0</v>
      </c>
      <c r="U342" s="15">
        <v>16</v>
      </c>
      <c r="V342" s="15">
        <v>15</v>
      </c>
      <c r="W342" s="15">
        <v>16</v>
      </c>
      <c r="X342" s="15">
        <v>0</v>
      </c>
      <c r="Y342" s="15">
        <v>0</v>
      </c>
      <c r="Z342" s="15">
        <v>15</v>
      </c>
      <c r="AA342" s="15">
        <v>100</v>
      </c>
      <c r="AB342" s="15">
        <v>0</v>
      </c>
      <c r="AC342" s="15">
        <v>0</v>
      </c>
      <c r="AD342" s="15">
        <v>0</v>
      </c>
      <c r="AE342" s="15">
        <v>0</v>
      </c>
      <c r="AF342" s="15">
        <v>100</v>
      </c>
      <c r="AG342" s="15" t="s">
        <v>1861</v>
      </c>
      <c r="AH342" s="15" t="s">
        <v>1861</v>
      </c>
      <c r="AI342" s="17">
        <v>12.7196</v>
      </c>
      <c r="AJ342" s="17">
        <v>102.09690000000001</v>
      </c>
      <c r="AK342" s="17">
        <v>95.060599999999994</v>
      </c>
      <c r="AL342" s="17">
        <f>SUM(Table2[[#This Row],[Company Direct Land Through FY17]:[Company Direct Land FY18 and After]])</f>
        <v>197.1575</v>
      </c>
      <c r="AM342" s="17">
        <v>20.188400000000001</v>
      </c>
      <c r="AN342" s="17">
        <v>94.075000000000003</v>
      </c>
      <c r="AO342" s="17">
        <v>150.87790000000001</v>
      </c>
      <c r="AP342" s="18">
        <f>SUM(Table2[[#This Row],[Company Direct Building Through FY17]:[Company Direct Building FY18 and After]])</f>
        <v>244.9529</v>
      </c>
      <c r="AQ342" s="17">
        <v>0</v>
      </c>
      <c r="AR342" s="17">
        <v>36.712899999999998</v>
      </c>
      <c r="AS342" s="17">
        <v>0</v>
      </c>
      <c r="AT342" s="18">
        <f>SUM(Table2[[#This Row],[Mortgage Recording Tax Through FY17]:[Mortgage Recording Tax FY18 and After]])</f>
        <v>36.712899999999998</v>
      </c>
      <c r="AU342" s="17">
        <v>20.000399999999999</v>
      </c>
      <c r="AV342" s="17">
        <v>88.383700000000005</v>
      </c>
      <c r="AW342" s="17">
        <v>149.47329999999999</v>
      </c>
      <c r="AX342" s="18">
        <f>SUM(Table2[[#This Row],[Pilot Savings Through FY17]:[Pilot Savings FY18 and After]])</f>
        <v>237.857</v>
      </c>
      <c r="AY342" s="17">
        <v>0</v>
      </c>
      <c r="AZ342" s="17">
        <v>36.712899999999998</v>
      </c>
      <c r="BA342" s="17">
        <v>0</v>
      </c>
      <c r="BB342" s="18">
        <f>SUM(Table2[[#This Row],[Mortgage Recording Tax Exemption Through FY17]:[Mortgage Recording Tax Exemption FY18 and After]])</f>
        <v>36.712899999999998</v>
      </c>
      <c r="BC342" s="17">
        <v>45.486600000000003</v>
      </c>
      <c r="BD342" s="17">
        <v>215.56450000000001</v>
      </c>
      <c r="BE342" s="17">
        <v>215.10599999999999</v>
      </c>
      <c r="BF342" s="18">
        <f>SUM(Table2[[#This Row],[Indirect and Induced Land Through FY17]:[Indirect and Induced Land FY18 and After]])</f>
        <v>430.6705</v>
      </c>
      <c r="BG342" s="17">
        <v>84.475099999999998</v>
      </c>
      <c r="BH342" s="17">
        <v>400.33420000000001</v>
      </c>
      <c r="BI342" s="17">
        <v>399.4846</v>
      </c>
      <c r="BJ342" s="18">
        <f>SUM(Table2[[#This Row],[Indirect and Induced Building Through FY17]:[Indirect and Induced Building FY18 and After]])</f>
        <v>799.81880000000001</v>
      </c>
      <c r="BK342" s="17">
        <v>142.86930000000001</v>
      </c>
      <c r="BL342" s="17">
        <v>723.68690000000004</v>
      </c>
      <c r="BM342" s="17">
        <v>711.05579999999998</v>
      </c>
      <c r="BN342" s="18">
        <f>SUM(Table2[[#This Row],[TOTAL Real Property Related Taxes Through FY17]:[TOTAL Real Property Related Taxes FY18 and After]])</f>
        <v>1434.7427</v>
      </c>
      <c r="BO342" s="17">
        <v>217.10380000000001</v>
      </c>
      <c r="BP342" s="17">
        <v>1120.2180000000001</v>
      </c>
      <c r="BQ342" s="17">
        <v>875.65859999999998</v>
      </c>
      <c r="BR342" s="18">
        <f>SUM(Table2[[#This Row],[Company Direct Through FY17]:[Company Direct FY18 and After]])</f>
        <v>1995.8766000000001</v>
      </c>
      <c r="BS342" s="17">
        <v>0</v>
      </c>
      <c r="BT342" s="17">
        <v>3.9441999999999999</v>
      </c>
      <c r="BU342" s="17">
        <v>0</v>
      </c>
      <c r="BV342" s="18">
        <f>SUM(Table2[[#This Row],[Sales Tax Exemption Through FY17]:[Sales Tax Exemption FY18 and After]])</f>
        <v>3.9441999999999999</v>
      </c>
      <c r="BW342" s="17">
        <v>0</v>
      </c>
      <c r="BX342" s="17">
        <v>0</v>
      </c>
      <c r="BY342" s="17">
        <v>0</v>
      </c>
      <c r="BZ342" s="17">
        <f>SUM(Table2[[#This Row],[Energy Tax Savings Through FY17]:[Energy Tax Savings FY18 and After]])</f>
        <v>0</v>
      </c>
      <c r="CA342" s="17">
        <v>0</v>
      </c>
      <c r="CB342" s="17">
        <v>0</v>
      </c>
      <c r="CC342" s="17">
        <v>0</v>
      </c>
      <c r="CD342" s="18">
        <f>SUM(Table2[[#This Row],[Tax Exempt Bond Savings Through FY17]:[Tax Exempt Bond Savings FY18 and After]])</f>
        <v>0</v>
      </c>
      <c r="CE342" s="17">
        <v>143.02449999999999</v>
      </c>
      <c r="CF342" s="17">
        <v>763.75739999999996</v>
      </c>
      <c r="CG342" s="17">
        <v>1068.8966</v>
      </c>
      <c r="CH342" s="18">
        <f>SUM(Table2[[#This Row],[Indirect and Induced Through FY17]:[Indirect and Induced FY18 and After]])</f>
        <v>1832.654</v>
      </c>
      <c r="CI342" s="17">
        <v>360.12830000000002</v>
      </c>
      <c r="CJ342" s="17">
        <v>1880.0311999999999</v>
      </c>
      <c r="CK342" s="17">
        <v>1944.5552</v>
      </c>
      <c r="CL342" s="18">
        <f>SUM(Table2[[#This Row],[TOTAL Income Consumption Use Taxes Through FY17]:[TOTAL Income Consumption Use Taxes FY18 and After]])</f>
        <v>3824.5864000000001</v>
      </c>
      <c r="CM342" s="17">
        <v>20.000399999999999</v>
      </c>
      <c r="CN342" s="17">
        <v>129.04079999999999</v>
      </c>
      <c r="CO342" s="17">
        <v>149.47329999999999</v>
      </c>
      <c r="CP342" s="18">
        <f>SUM(Table2[[#This Row],[Assistance Provided Through FY17]:[Assistance Provided FY18 and After]])</f>
        <v>278.51409999999998</v>
      </c>
      <c r="CQ342" s="17">
        <v>0</v>
      </c>
      <c r="CR342" s="17">
        <v>0</v>
      </c>
      <c r="CS342" s="17">
        <v>0</v>
      </c>
      <c r="CT342" s="18">
        <f>SUM(Table2[[#This Row],[Recapture Cancellation Reduction Amount Through FY17]:[Recapture Cancellation Reduction Amount FY18 and After]])</f>
        <v>0</v>
      </c>
      <c r="CU342" s="17">
        <v>0</v>
      </c>
      <c r="CV342" s="17">
        <v>0</v>
      </c>
      <c r="CW342" s="17">
        <v>0</v>
      </c>
      <c r="CX342" s="18">
        <f>SUM(Table2[[#This Row],[Penalty Paid Through FY17]:[Penalty Paid FY18 and After]])</f>
        <v>0</v>
      </c>
      <c r="CY342" s="17">
        <v>20.000399999999999</v>
      </c>
      <c r="CZ342" s="17">
        <v>129.04079999999999</v>
      </c>
      <c r="DA342" s="17">
        <v>149.47329999999999</v>
      </c>
      <c r="DB342" s="18">
        <f>SUM(Table2[[#This Row],[TOTAL Assistance Net of Recapture Penalties Through FY17]:[TOTAL Assistance Net of Recapture Penalties FY18 and After]])</f>
        <v>278.51409999999998</v>
      </c>
      <c r="DC342" s="17">
        <v>250.01179999999999</v>
      </c>
      <c r="DD342" s="17">
        <v>1353.1027999999999</v>
      </c>
      <c r="DE342" s="17">
        <v>1121.5971</v>
      </c>
      <c r="DF342" s="18">
        <f>SUM(Table2[[#This Row],[Company Direct Tax Revenue Before Assistance Through FY17]:[Company Direct Tax Revenue Before Assistance FY18 and After]])</f>
        <v>2474.6998999999996</v>
      </c>
      <c r="DG342" s="17">
        <v>272.9862</v>
      </c>
      <c r="DH342" s="17">
        <v>1379.6560999999999</v>
      </c>
      <c r="DI342" s="17">
        <v>1683.4872</v>
      </c>
      <c r="DJ342" s="18">
        <f>SUM(Table2[[#This Row],[Indirect and Induced Tax Revenues Through FY17]:[Indirect and Induced Tax Revenues FY18 and After]])</f>
        <v>3063.1432999999997</v>
      </c>
      <c r="DK342" s="17">
        <v>522.99800000000005</v>
      </c>
      <c r="DL342" s="17">
        <v>2732.7588999999998</v>
      </c>
      <c r="DM342" s="17">
        <v>2805.0843</v>
      </c>
      <c r="DN342" s="17">
        <f>SUM(Table2[[#This Row],[TOTAL Tax Revenues Before Assistance Through FY17]:[TOTAL Tax Revenues Before Assistance FY18 and After]])</f>
        <v>5537.8431999999993</v>
      </c>
      <c r="DO342" s="17">
        <v>502.99759999999998</v>
      </c>
      <c r="DP342" s="17">
        <v>2603.7181</v>
      </c>
      <c r="DQ342" s="17">
        <v>2655.6109999999999</v>
      </c>
      <c r="DR342" s="20">
        <f>SUM(Table2[[#This Row],[TOTAL Tax Revenues Net of Assistance Recapture and Penalty Through FY17]:[TOTAL Tax Revenues Net of Assistance Recapture and Penalty FY18 and After]])</f>
        <v>5259.3290999999999</v>
      </c>
      <c r="DS342" s="20">
        <v>0</v>
      </c>
      <c r="DT342" s="20">
        <v>0</v>
      </c>
      <c r="DU342" s="20">
        <v>16</v>
      </c>
      <c r="DV342" s="20">
        <v>0</v>
      </c>
      <c r="DW342" s="15">
        <v>0</v>
      </c>
      <c r="DX342" s="15">
        <v>0</v>
      </c>
      <c r="DY342" s="15">
        <v>0</v>
      </c>
      <c r="DZ342" s="15">
        <v>0</v>
      </c>
      <c r="EA342" s="15">
        <v>0</v>
      </c>
      <c r="EB342" s="15">
        <v>0</v>
      </c>
      <c r="EC342" s="15">
        <v>0</v>
      </c>
      <c r="ED342" s="15">
        <v>0</v>
      </c>
      <c r="EE342" s="15">
        <v>0</v>
      </c>
      <c r="EF342" s="15">
        <v>0</v>
      </c>
      <c r="EG342" s="15">
        <v>0</v>
      </c>
      <c r="EH342" s="15">
        <v>0</v>
      </c>
      <c r="EI342" s="15">
        <f>SUM(Table2[[#This Row],[Total Industrial Employees FY17]:[Total Other Employees FY17]])</f>
        <v>0</v>
      </c>
      <c r="EJ342" s="15">
        <f>SUM(Table2[[#This Row],[Number of Industrial Employees Earning More than Living Wage FY17]:[Number of Other Employees Earning More than Living Wage FY17]])</f>
        <v>0</v>
      </c>
      <c r="EK342" s="15">
        <v>0</v>
      </c>
    </row>
    <row r="343" spans="1:141" x14ac:dyDescent="0.2">
      <c r="A343" s="6">
        <v>92790</v>
      </c>
      <c r="B343" s="6" t="s">
        <v>285</v>
      </c>
      <c r="C343" s="7" t="s">
        <v>286</v>
      </c>
      <c r="D343" s="7" t="s">
        <v>12</v>
      </c>
      <c r="E343" s="33">
        <v>26</v>
      </c>
      <c r="F343" s="8" t="s">
        <v>2056</v>
      </c>
      <c r="G343" s="41" t="s">
        <v>1959</v>
      </c>
      <c r="H343" s="35">
        <v>18505</v>
      </c>
      <c r="I343" s="35">
        <v>17300</v>
      </c>
      <c r="J343" s="39" t="s">
        <v>3261</v>
      </c>
      <c r="K343" s="11" t="s">
        <v>2453</v>
      </c>
      <c r="L343" s="13" t="s">
        <v>2641</v>
      </c>
      <c r="M343" s="13" t="s">
        <v>2611</v>
      </c>
      <c r="N343" s="23">
        <v>2150000</v>
      </c>
      <c r="O343" s="6" t="s">
        <v>2458</v>
      </c>
      <c r="P343" s="15">
        <v>11</v>
      </c>
      <c r="Q343" s="15">
        <v>0</v>
      </c>
      <c r="R343" s="15">
        <v>4</v>
      </c>
      <c r="S343" s="15">
        <v>0</v>
      </c>
      <c r="T343" s="15">
        <v>0</v>
      </c>
      <c r="U343" s="15">
        <v>15</v>
      </c>
      <c r="V343" s="15">
        <v>9</v>
      </c>
      <c r="W343" s="15">
        <v>0</v>
      </c>
      <c r="X343" s="15">
        <v>0</v>
      </c>
      <c r="Y343" s="15">
        <v>0</v>
      </c>
      <c r="Z343" s="15">
        <v>6</v>
      </c>
      <c r="AA343" s="15">
        <v>100</v>
      </c>
      <c r="AB343" s="15">
        <v>0</v>
      </c>
      <c r="AC343" s="15">
        <v>0</v>
      </c>
      <c r="AD343" s="15">
        <v>0</v>
      </c>
      <c r="AE343" s="15">
        <v>0</v>
      </c>
      <c r="AF343" s="15">
        <v>100</v>
      </c>
      <c r="AG343" s="15" t="s">
        <v>1861</v>
      </c>
      <c r="AH343" s="15" t="s">
        <v>1861</v>
      </c>
      <c r="AI343" s="17">
        <v>19.032599999999999</v>
      </c>
      <c r="AJ343" s="17">
        <v>172.6157</v>
      </c>
      <c r="AK343" s="17">
        <v>67.2727</v>
      </c>
      <c r="AL343" s="17">
        <f>SUM(Table2[[#This Row],[Company Direct Land Through FY17]:[Company Direct Land FY18 and After]])</f>
        <v>239.88839999999999</v>
      </c>
      <c r="AM343" s="17">
        <v>65.019499999999994</v>
      </c>
      <c r="AN343" s="17">
        <v>286.91370000000001</v>
      </c>
      <c r="AO343" s="17">
        <v>229.81729999999999</v>
      </c>
      <c r="AP343" s="18">
        <f>SUM(Table2[[#This Row],[Company Direct Building Through FY17]:[Company Direct Building FY18 and After]])</f>
        <v>516.73099999999999</v>
      </c>
      <c r="AQ343" s="17">
        <v>0</v>
      </c>
      <c r="AR343" s="17">
        <v>21.053999999999998</v>
      </c>
      <c r="AS343" s="17">
        <v>0</v>
      </c>
      <c r="AT343" s="18">
        <f>SUM(Table2[[#This Row],[Mortgage Recording Tax Through FY17]:[Mortgage Recording Tax FY18 and After]])</f>
        <v>21.053999999999998</v>
      </c>
      <c r="AU343" s="17">
        <v>37.470700000000001</v>
      </c>
      <c r="AV343" s="17">
        <v>164.67830000000001</v>
      </c>
      <c r="AW343" s="17">
        <v>132.44399999999999</v>
      </c>
      <c r="AX343" s="18">
        <f>SUM(Table2[[#This Row],[Pilot Savings Through FY17]:[Pilot Savings FY18 and After]])</f>
        <v>297.1223</v>
      </c>
      <c r="AY343" s="17">
        <v>0</v>
      </c>
      <c r="AZ343" s="17">
        <v>21.053999999999998</v>
      </c>
      <c r="BA343" s="17">
        <v>0</v>
      </c>
      <c r="BB343" s="18">
        <f>SUM(Table2[[#This Row],[Mortgage Recording Tax Exemption Through FY17]:[Mortgage Recording Tax Exemption FY18 and After]])</f>
        <v>21.053999999999998</v>
      </c>
      <c r="BC343" s="17">
        <v>9.8492999999999995</v>
      </c>
      <c r="BD343" s="17">
        <v>144.06790000000001</v>
      </c>
      <c r="BE343" s="17">
        <v>34.813299999999998</v>
      </c>
      <c r="BF343" s="18">
        <f>SUM(Table2[[#This Row],[Indirect and Induced Land Through FY17]:[Indirect and Induced Land FY18 and After]])</f>
        <v>178.88120000000001</v>
      </c>
      <c r="BG343" s="17">
        <v>18.291499999999999</v>
      </c>
      <c r="BH343" s="17">
        <v>267.55509999999998</v>
      </c>
      <c r="BI343" s="17">
        <v>64.652799999999999</v>
      </c>
      <c r="BJ343" s="18">
        <f>SUM(Table2[[#This Row],[Indirect and Induced Building Through FY17]:[Indirect and Induced Building FY18 and After]])</f>
        <v>332.2079</v>
      </c>
      <c r="BK343" s="17">
        <v>74.722200000000001</v>
      </c>
      <c r="BL343" s="17">
        <v>706.47410000000002</v>
      </c>
      <c r="BM343" s="17">
        <v>264.1121</v>
      </c>
      <c r="BN343" s="18">
        <f>SUM(Table2[[#This Row],[TOTAL Real Property Related Taxes Through FY17]:[TOTAL Real Property Related Taxes FY18 and After]])</f>
        <v>970.58619999999996</v>
      </c>
      <c r="BO343" s="17">
        <v>61.116599999999998</v>
      </c>
      <c r="BP343" s="17">
        <v>987.52250000000004</v>
      </c>
      <c r="BQ343" s="17">
        <v>216.0223</v>
      </c>
      <c r="BR343" s="18">
        <f>SUM(Table2[[#This Row],[Company Direct Through FY17]:[Company Direct FY18 and After]])</f>
        <v>1203.5448000000001</v>
      </c>
      <c r="BS343" s="17">
        <v>0</v>
      </c>
      <c r="BT343" s="17">
        <v>1.895</v>
      </c>
      <c r="BU343" s="17">
        <v>0</v>
      </c>
      <c r="BV343" s="18">
        <f>SUM(Table2[[#This Row],[Sales Tax Exemption Through FY17]:[Sales Tax Exemption FY18 and After]])</f>
        <v>1.895</v>
      </c>
      <c r="BW343" s="17">
        <v>0</v>
      </c>
      <c r="BX343" s="17">
        <v>0</v>
      </c>
      <c r="BY343" s="17">
        <v>0</v>
      </c>
      <c r="BZ343" s="17">
        <f>SUM(Table2[[#This Row],[Energy Tax Savings Through FY17]:[Energy Tax Savings FY18 and After]])</f>
        <v>0</v>
      </c>
      <c r="CA343" s="17">
        <v>0</v>
      </c>
      <c r="CB343" s="17">
        <v>0</v>
      </c>
      <c r="CC343" s="17">
        <v>0</v>
      </c>
      <c r="CD343" s="18">
        <f>SUM(Table2[[#This Row],[Tax Exempt Bond Savings Through FY17]:[Tax Exempt Bond Savings FY18 and After]])</f>
        <v>0</v>
      </c>
      <c r="CE343" s="17">
        <v>30.9694</v>
      </c>
      <c r="CF343" s="17">
        <v>534.19029999999998</v>
      </c>
      <c r="CG343" s="17">
        <v>109.4641</v>
      </c>
      <c r="CH343" s="18">
        <f>SUM(Table2[[#This Row],[Indirect and Induced Through FY17]:[Indirect and Induced FY18 and After]])</f>
        <v>643.65440000000001</v>
      </c>
      <c r="CI343" s="17">
        <v>92.085999999999999</v>
      </c>
      <c r="CJ343" s="17">
        <v>1519.8178</v>
      </c>
      <c r="CK343" s="17">
        <v>325.4864</v>
      </c>
      <c r="CL343" s="18">
        <f>SUM(Table2[[#This Row],[TOTAL Income Consumption Use Taxes Through FY17]:[TOTAL Income Consumption Use Taxes FY18 and After]])</f>
        <v>1845.3042</v>
      </c>
      <c r="CM343" s="17">
        <v>37.470700000000001</v>
      </c>
      <c r="CN343" s="17">
        <v>187.62729999999999</v>
      </c>
      <c r="CO343" s="17">
        <v>132.44399999999999</v>
      </c>
      <c r="CP343" s="18">
        <f>SUM(Table2[[#This Row],[Assistance Provided Through FY17]:[Assistance Provided FY18 and After]])</f>
        <v>320.07129999999995</v>
      </c>
      <c r="CQ343" s="17">
        <v>0</v>
      </c>
      <c r="CR343" s="17">
        <v>0</v>
      </c>
      <c r="CS343" s="17">
        <v>0</v>
      </c>
      <c r="CT343" s="18">
        <f>SUM(Table2[[#This Row],[Recapture Cancellation Reduction Amount Through FY17]:[Recapture Cancellation Reduction Amount FY18 and After]])</f>
        <v>0</v>
      </c>
      <c r="CU343" s="17">
        <v>0</v>
      </c>
      <c r="CV343" s="17">
        <v>0</v>
      </c>
      <c r="CW343" s="17">
        <v>0</v>
      </c>
      <c r="CX343" s="18">
        <f>SUM(Table2[[#This Row],[Penalty Paid Through FY17]:[Penalty Paid FY18 and After]])</f>
        <v>0</v>
      </c>
      <c r="CY343" s="17">
        <v>37.470700000000001</v>
      </c>
      <c r="CZ343" s="17">
        <v>187.62729999999999</v>
      </c>
      <c r="DA343" s="17">
        <v>132.44399999999999</v>
      </c>
      <c r="DB343" s="18">
        <f>SUM(Table2[[#This Row],[TOTAL Assistance Net of Recapture Penalties Through FY17]:[TOTAL Assistance Net of Recapture Penalties FY18 and After]])</f>
        <v>320.07129999999995</v>
      </c>
      <c r="DC343" s="17">
        <v>145.1687</v>
      </c>
      <c r="DD343" s="17">
        <v>1468.1059</v>
      </c>
      <c r="DE343" s="17">
        <v>513.1123</v>
      </c>
      <c r="DF343" s="18">
        <f>SUM(Table2[[#This Row],[Company Direct Tax Revenue Before Assistance Through FY17]:[Company Direct Tax Revenue Before Assistance FY18 and After]])</f>
        <v>1981.2182</v>
      </c>
      <c r="DG343" s="17">
        <v>59.110199999999999</v>
      </c>
      <c r="DH343" s="17">
        <v>945.81330000000003</v>
      </c>
      <c r="DI343" s="17">
        <v>208.93020000000001</v>
      </c>
      <c r="DJ343" s="18">
        <f>SUM(Table2[[#This Row],[Indirect and Induced Tax Revenues Through FY17]:[Indirect and Induced Tax Revenues FY18 and After]])</f>
        <v>1154.7435</v>
      </c>
      <c r="DK343" s="17">
        <v>204.27889999999999</v>
      </c>
      <c r="DL343" s="17">
        <v>2413.9191999999998</v>
      </c>
      <c r="DM343" s="17">
        <v>722.04250000000002</v>
      </c>
      <c r="DN343" s="17">
        <f>SUM(Table2[[#This Row],[TOTAL Tax Revenues Before Assistance Through FY17]:[TOTAL Tax Revenues Before Assistance FY18 and After]])</f>
        <v>3135.9616999999998</v>
      </c>
      <c r="DO343" s="17">
        <v>166.8082</v>
      </c>
      <c r="DP343" s="17">
        <v>2226.2919000000002</v>
      </c>
      <c r="DQ343" s="17">
        <v>589.59849999999994</v>
      </c>
      <c r="DR343" s="20">
        <f>SUM(Table2[[#This Row],[TOTAL Tax Revenues Net of Assistance Recapture and Penalty Through FY17]:[TOTAL Tax Revenues Net of Assistance Recapture and Penalty FY18 and After]])</f>
        <v>2815.8904000000002</v>
      </c>
      <c r="DS343" s="20">
        <v>0</v>
      </c>
      <c r="DT343" s="20">
        <v>0</v>
      </c>
      <c r="DU343" s="20">
        <v>0</v>
      </c>
      <c r="DV343" s="20">
        <v>0</v>
      </c>
      <c r="DW343" s="15">
        <v>15</v>
      </c>
      <c r="DX343" s="15">
        <v>0</v>
      </c>
      <c r="DY343" s="15">
        <v>0</v>
      </c>
      <c r="DZ343" s="15">
        <v>0</v>
      </c>
      <c r="EA343" s="15">
        <v>15</v>
      </c>
      <c r="EB343" s="15">
        <v>0</v>
      </c>
      <c r="EC343" s="15">
        <v>0</v>
      </c>
      <c r="ED343" s="15">
        <v>0</v>
      </c>
      <c r="EE343" s="15">
        <v>100</v>
      </c>
      <c r="EF343" s="15">
        <v>0</v>
      </c>
      <c r="EG343" s="15">
        <v>0</v>
      </c>
      <c r="EH343" s="15">
        <v>0</v>
      </c>
      <c r="EI343" s="15">
        <f>SUM(Table2[[#This Row],[Total Industrial Employees FY17]:[Total Other Employees FY17]])</f>
        <v>15</v>
      </c>
      <c r="EJ343" s="15">
        <f>SUM(Table2[[#This Row],[Number of Industrial Employees Earning More than Living Wage FY17]:[Number of Other Employees Earning More than Living Wage FY17]])</f>
        <v>15</v>
      </c>
      <c r="EK343" s="15">
        <v>100</v>
      </c>
    </row>
    <row r="344" spans="1:141" x14ac:dyDescent="0.2">
      <c r="A344" s="6">
        <v>93102</v>
      </c>
      <c r="B344" s="6" t="s">
        <v>397</v>
      </c>
      <c r="C344" s="7" t="s">
        <v>398</v>
      </c>
      <c r="D344" s="7" t="s">
        <v>6</v>
      </c>
      <c r="E344" s="33">
        <v>13</v>
      </c>
      <c r="F344" s="8" t="s">
        <v>2129</v>
      </c>
      <c r="G344" s="41" t="s">
        <v>1909</v>
      </c>
      <c r="H344" s="35">
        <v>27066</v>
      </c>
      <c r="I344" s="35">
        <v>56960</v>
      </c>
      <c r="J344" s="39" t="s">
        <v>3268</v>
      </c>
      <c r="K344" s="11" t="s">
        <v>2519</v>
      </c>
      <c r="L344" s="13" t="s">
        <v>2719</v>
      </c>
      <c r="M344" s="13" t="s">
        <v>2720</v>
      </c>
      <c r="N344" s="23">
        <v>37180000</v>
      </c>
      <c r="O344" s="6" t="s">
        <v>2518</v>
      </c>
      <c r="P344" s="15">
        <v>0</v>
      </c>
      <c r="Q344" s="15">
        <v>0</v>
      </c>
      <c r="R344" s="15">
        <v>74</v>
      </c>
      <c r="S344" s="15">
        <v>0</v>
      </c>
      <c r="T344" s="15">
        <v>0</v>
      </c>
      <c r="U344" s="15">
        <v>74</v>
      </c>
      <c r="V344" s="15">
        <v>74</v>
      </c>
      <c r="W344" s="15">
        <v>0</v>
      </c>
      <c r="X344" s="15">
        <v>0</v>
      </c>
      <c r="Y344" s="15">
        <v>84</v>
      </c>
      <c r="Z344" s="15">
        <v>0</v>
      </c>
      <c r="AA344" s="15">
        <v>66</v>
      </c>
      <c r="AB344" s="15">
        <v>0</v>
      </c>
      <c r="AC344" s="15">
        <v>0</v>
      </c>
      <c r="AD344" s="15">
        <v>0</v>
      </c>
      <c r="AE344" s="15">
        <v>0</v>
      </c>
      <c r="AF344" s="15">
        <v>66</v>
      </c>
      <c r="AG344" s="15" t="s">
        <v>1860</v>
      </c>
      <c r="AH344" s="15" t="s">
        <v>1861</v>
      </c>
      <c r="AI344" s="17">
        <v>0</v>
      </c>
      <c r="AJ344" s="17">
        <v>0</v>
      </c>
      <c r="AK344" s="17">
        <v>0</v>
      </c>
      <c r="AL344" s="17">
        <f>SUM(Table2[[#This Row],[Company Direct Land Through FY17]:[Company Direct Land FY18 and After]])</f>
        <v>0</v>
      </c>
      <c r="AM344" s="17">
        <v>0</v>
      </c>
      <c r="AN344" s="17">
        <v>0</v>
      </c>
      <c r="AO344" s="17">
        <v>0</v>
      </c>
      <c r="AP344" s="18">
        <f>SUM(Table2[[#This Row],[Company Direct Building Through FY17]:[Company Direct Building FY18 and After]])</f>
        <v>0</v>
      </c>
      <c r="AQ344" s="17">
        <v>0</v>
      </c>
      <c r="AR344" s="17">
        <v>272.57909999999998</v>
      </c>
      <c r="AS344" s="17">
        <v>0</v>
      </c>
      <c r="AT344" s="18">
        <f>SUM(Table2[[#This Row],[Mortgage Recording Tax Through FY17]:[Mortgage Recording Tax FY18 and After]])</f>
        <v>272.57909999999998</v>
      </c>
      <c r="AU344" s="17">
        <v>0</v>
      </c>
      <c r="AV344" s="17">
        <v>0</v>
      </c>
      <c r="AW344" s="17">
        <v>0</v>
      </c>
      <c r="AX344" s="18">
        <f>SUM(Table2[[#This Row],[Pilot Savings Through FY17]:[Pilot Savings FY18 and After]])</f>
        <v>0</v>
      </c>
      <c r="AY344" s="17">
        <v>0</v>
      </c>
      <c r="AZ344" s="17">
        <v>272.57909999999998</v>
      </c>
      <c r="BA344" s="17">
        <v>0</v>
      </c>
      <c r="BB344" s="18">
        <f>SUM(Table2[[#This Row],[Mortgage Recording Tax Exemption Through FY17]:[Mortgage Recording Tax Exemption FY18 and After]])</f>
        <v>272.57909999999998</v>
      </c>
      <c r="BC344" s="17">
        <v>99.401600000000002</v>
      </c>
      <c r="BD344" s="17">
        <v>8528.1867999999995</v>
      </c>
      <c r="BE344" s="17">
        <v>753.55259999999998</v>
      </c>
      <c r="BF344" s="18">
        <f>SUM(Table2[[#This Row],[Indirect and Induced Land Through FY17]:[Indirect and Induced Land FY18 and After]])</f>
        <v>9281.7393999999986</v>
      </c>
      <c r="BG344" s="17">
        <v>184.60300000000001</v>
      </c>
      <c r="BH344" s="17">
        <v>15838.061100000001</v>
      </c>
      <c r="BI344" s="17">
        <v>1399.4531999999999</v>
      </c>
      <c r="BJ344" s="18">
        <f>SUM(Table2[[#This Row],[Indirect and Induced Building Through FY17]:[Indirect and Induced Building FY18 and After]])</f>
        <v>17237.514300000003</v>
      </c>
      <c r="BK344" s="17">
        <v>284.00459999999998</v>
      </c>
      <c r="BL344" s="17">
        <v>24366.247899999998</v>
      </c>
      <c r="BM344" s="17">
        <v>2153.0057999999999</v>
      </c>
      <c r="BN344" s="18">
        <f>SUM(Table2[[#This Row],[TOTAL Real Property Related Taxes Through FY17]:[TOTAL Real Property Related Taxes FY18 and After]])</f>
        <v>26519.253699999997</v>
      </c>
      <c r="BO344" s="17">
        <v>283.5385</v>
      </c>
      <c r="BP344" s="17">
        <v>26673.072800000002</v>
      </c>
      <c r="BQ344" s="17">
        <v>2149.4717999999998</v>
      </c>
      <c r="BR344" s="18">
        <f>SUM(Table2[[#This Row],[Company Direct Through FY17]:[Company Direct FY18 and After]])</f>
        <v>28822.544600000001</v>
      </c>
      <c r="BS344" s="17">
        <v>0</v>
      </c>
      <c r="BT344" s="17">
        <v>0</v>
      </c>
      <c r="BU344" s="17">
        <v>0</v>
      </c>
      <c r="BV344" s="18">
        <f>SUM(Table2[[#This Row],[Sales Tax Exemption Through FY17]:[Sales Tax Exemption FY18 and After]])</f>
        <v>0</v>
      </c>
      <c r="BW344" s="17">
        <v>0</v>
      </c>
      <c r="BX344" s="17">
        <v>0</v>
      </c>
      <c r="BY344" s="17">
        <v>0</v>
      </c>
      <c r="BZ344" s="17">
        <f>SUM(Table2[[#This Row],[Energy Tax Savings Through FY17]:[Energy Tax Savings FY18 and After]])</f>
        <v>0</v>
      </c>
      <c r="CA344" s="17">
        <v>7.9455999999999998</v>
      </c>
      <c r="CB344" s="17">
        <v>73.076800000000006</v>
      </c>
      <c r="CC344" s="17">
        <v>44.633000000000003</v>
      </c>
      <c r="CD344" s="18">
        <f>SUM(Table2[[#This Row],[Tax Exempt Bond Savings Through FY17]:[Tax Exempt Bond Savings FY18 and After]])</f>
        <v>117.7098</v>
      </c>
      <c r="CE344" s="17">
        <v>313.70549999999997</v>
      </c>
      <c r="CF344" s="17">
        <v>30643.0795</v>
      </c>
      <c r="CG344" s="17">
        <v>2378.165</v>
      </c>
      <c r="CH344" s="18">
        <f>SUM(Table2[[#This Row],[Indirect and Induced Through FY17]:[Indirect and Induced FY18 and After]])</f>
        <v>33021.244500000001</v>
      </c>
      <c r="CI344" s="17">
        <v>589.29840000000002</v>
      </c>
      <c r="CJ344" s="17">
        <v>57243.075499999999</v>
      </c>
      <c r="CK344" s="17">
        <v>4483.0038000000004</v>
      </c>
      <c r="CL344" s="18">
        <f>SUM(Table2[[#This Row],[TOTAL Income Consumption Use Taxes Through FY17]:[TOTAL Income Consumption Use Taxes FY18 and After]])</f>
        <v>61726.079299999998</v>
      </c>
      <c r="CM344" s="17">
        <v>7.9455999999999998</v>
      </c>
      <c r="CN344" s="17">
        <v>345.65589999999997</v>
      </c>
      <c r="CO344" s="17">
        <v>44.633000000000003</v>
      </c>
      <c r="CP344" s="18">
        <f>SUM(Table2[[#This Row],[Assistance Provided Through FY17]:[Assistance Provided FY18 and After]])</f>
        <v>390.28889999999996</v>
      </c>
      <c r="CQ344" s="17">
        <v>0</v>
      </c>
      <c r="CR344" s="17">
        <v>0</v>
      </c>
      <c r="CS344" s="17">
        <v>0</v>
      </c>
      <c r="CT344" s="18">
        <f>SUM(Table2[[#This Row],[Recapture Cancellation Reduction Amount Through FY17]:[Recapture Cancellation Reduction Amount FY18 and After]])</f>
        <v>0</v>
      </c>
      <c r="CU344" s="17">
        <v>0</v>
      </c>
      <c r="CV344" s="17">
        <v>0</v>
      </c>
      <c r="CW344" s="17">
        <v>0</v>
      </c>
      <c r="CX344" s="18">
        <f>SUM(Table2[[#This Row],[Penalty Paid Through FY17]:[Penalty Paid FY18 and After]])</f>
        <v>0</v>
      </c>
      <c r="CY344" s="17">
        <v>7.9455999999999998</v>
      </c>
      <c r="CZ344" s="17">
        <v>345.65589999999997</v>
      </c>
      <c r="DA344" s="17">
        <v>44.633000000000003</v>
      </c>
      <c r="DB344" s="18">
        <f>SUM(Table2[[#This Row],[TOTAL Assistance Net of Recapture Penalties Through FY17]:[TOTAL Assistance Net of Recapture Penalties FY18 and After]])</f>
        <v>390.28889999999996</v>
      </c>
      <c r="DC344" s="17">
        <v>283.5385</v>
      </c>
      <c r="DD344" s="17">
        <v>26945.651900000001</v>
      </c>
      <c r="DE344" s="17">
        <v>2149.4717999999998</v>
      </c>
      <c r="DF344" s="18">
        <f>SUM(Table2[[#This Row],[Company Direct Tax Revenue Before Assistance Through FY17]:[Company Direct Tax Revenue Before Assistance FY18 and After]])</f>
        <v>29095.1237</v>
      </c>
      <c r="DG344" s="17">
        <v>597.71010000000001</v>
      </c>
      <c r="DH344" s="17">
        <v>55009.327400000002</v>
      </c>
      <c r="DI344" s="17">
        <v>4531.1707999999999</v>
      </c>
      <c r="DJ344" s="18">
        <f>SUM(Table2[[#This Row],[Indirect and Induced Tax Revenues Through FY17]:[Indirect and Induced Tax Revenues FY18 and After]])</f>
        <v>59540.498200000002</v>
      </c>
      <c r="DK344" s="17">
        <v>881.24860000000001</v>
      </c>
      <c r="DL344" s="17">
        <v>81954.979300000006</v>
      </c>
      <c r="DM344" s="17">
        <v>6680.6426000000001</v>
      </c>
      <c r="DN344" s="17">
        <f>SUM(Table2[[#This Row],[TOTAL Tax Revenues Before Assistance Through FY17]:[TOTAL Tax Revenues Before Assistance FY18 and After]])</f>
        <v>88635.621900000013</v>
      </c>
      <c r="DO344" s="17">
        <v>873.303</v>
      </c>
      <c r="DP344" s="17">
        <v>81609.323399999994</v>
      </c>
      <c r="DQ344" s="17">
        <v>6636.0096000000003</v>
      </c>
      <c r="DR344" s="20">
        <f>SUM(Table2[[#This Row],[TOTAL Tax Revenues Net of Assistance Recapture and Penalty Through FY17]:[TOTAL Tax Revenues Net of Assistance Recapture and Penalty FY18 and After]])</f>
        <v>88245.332999999999</v>
      </c>
      <c r="DS344" s="20">
        <v>0</v>
      </c>
      <c r="DT344" s="20">
        <v>0</v>
      </c>
      <c r="DU344" s="20">
        <v>0</v>
      </c>
      <c r="DV344" s="20">
        <v>0</v>
      </c>
      <c r="DW344" s="15">
        <v>0</v>
      </c>
      <c r="DX344" s="15">
        <v>0</v>
      </c>
      <c r="DY344" s="15">
        <v>0</v>
      </c>
      <c r="DZ344" s="15">
        <v>0</v>
      </c>
      <c r="EA344" s="15">
        <v>0</v>
      </c>
      <c r="EB344" s="15">
        <v>0</v>
      </c>
      <c r="EC344" s="15">
        <v>0</v>
      </c>
      <c r="ED344" s="15">
        <v>0</v>
      </c>
      <c r="EE344" s="15">
        <v>0</v>
      </c>
      <c r="EF344" s="15">
        <v>0</v>
      </c>
      <c r="EG344" s="15">
        <v>0</v>
      </c>
      <c r="EH344" s="15">
        <v>0</v>
      </c>
      <c r="EI344" s="15">
        <f>SUM(Table2[[#This Row],[Total Industrial Employees FY17]:[Total Other Employees FY17]])</f>
        <v>0</v>
      </c>
      <c r="EJ344" s="15">
        <f>SUM(Table2[[#This Row],[Number of Industrial Employees Earning More than Living Wage FY17]:[Number of Other Employees Earning More than Living Wage FY17]])</f>
        <v>0</v>
      </c>
      <c r="EK344" s="15">
        <v>0</v>
      </c>
    </row>
    <row r="345" spans="1:141" x14ac:dyDescent="0.2">
      <c r="A345" s="6">
        <v>93017</v>
      </c>
      <c r="B345" s="6" t="s">
        <v>335</v>
      </c>
      <c r="C345" s="7" t="s">
        <v>336</v>
      </c>
      <c r="D345" s="7" t="s">
        <v>6</v>
      </c>
      <c r="E345" s="33">
        <v>13</v>
      </c>
      <c r="F345" s="8" t="s">
        <v>2111</v>
      </c>
      <c r="G345" s="41" t="s">
        <v>1894</v>
      </c>
      <c r="H345" s="35">
        <v>524200</v>
      </c>
      <c r="I345" s="35">
        <v>285630</v>
      </c>
      <c r="J345" s="39" t="s">
        <v>3291</v>
      </c>
      <c r="K345" s="11" t="s">
        <v>2453</v>
      </c>
      <c r="L345" s="13" t="s">
        <v>2697</v>
      </c>
      <c r="M345" s="13" t="s">
        <v>2668</v>
      </c>
      <c r="N345" s="23">
        <v>18050000</v>
      </c>
      <c r="O345" s="6" t="s">
        <v>2527</v>
      </c>
      <c r="P345" s="15">
        <v>0</v>
      </c>
      <c r="Q345" s="15">
        <v>0</v>
      </c>
      <c r="R345" s="15">
        <v>140</v>
      </c>
      <c r="S345" s="15">
        <v>0</v>
      </c>
      <c r="T345" s="15">
        <v>0</v>
      </c>
      <c r="U345" s="15">
        <v>140</v>
      </c>
      <c r="V345" s="15">
        <v>140</v>
      </c>
      <c r="W345" s="15">
        <v>0</v>
      </c>
      <c r="X345" s="15">
        <v>0</v>
      </c>
      <c r="Y345" s="15">
        <v>270</v>
      </c>
      <c r="Z345" s="15">
        <v>115</v>
      </c>
      <c r="AA345" s="15">
        <v>93</v>
      </c>
      <c r="AB345" s="15">
        <v>0</v>
      </c>
      <c r="AC345" s="15">
        <v>0</v>
      </c>
      <c r="AD345" s="15">
        <v>0</v>
      </c>
      <c r="AE345" s="15">
        <v>0</v>
      </c>
      <c r="AF345" s="15">
        <v>93</v>
      </c>
      <c r="AG345" s="15" t="s">
        <v>1860</v>
      </c>
      <c r="AH345" s="15" t="s">
        <v>1861</v>
      </c>
      <c r="AI345" s="17">
        <v>247.77099999999999</v>
      </c>
      <c r="AJ345" s="17">
        <v>2134.2804000000001</v>
      </c>
      <c r="AK345" s="17">
        <v>1470.8536999999999</v>
      </c>
      <c r="AL345" s="17">
        <f>SUM(Table2[[#This Row],[Company Direct Land Through FY17]:[Company Direct Land FY18 and After]])</f>
        <v>3605.1341000000002</v>
      </c>
      <c r="AM345" s="17">
        <v>563.81889999999999</v>
      </c>
      <c r="AN345" s="17">
        <v>2531.6098999999999</v>
      </c>
      <c r="AO345" s="17">
        <v>3347.0230000000001</v>
      </c>
      <c r="AP345" s="18">
        <f>SUM(Table2[[#This Row],[Company Direct Building Through FY17]:[Company Direct Building FY18 and After]])</f>
        <v>5878.6329000000005</v>
      </c>
      <c r="AQ345" s="17">
        <v>0</v>
      </c>
      <c r="AR345" s="17">
        <v>126.75</v>
      </c>
      <c r="AS345" s="17">
        <v>0</v>
      </c>
      <c r="AT345" s="18">
        <f>SUM(Table2[[#This Row],[Mortgage Recording Tax Through FY17]:[Mortgage Recording Tax FY18 and After]])</f>
        <v>126.75</v>
      </c>
      <c r="AU345" s="17">
        <v>423.8372</v>
      </c>
      <c r="AV345" s="17">
        <v>1721.3416999999999</v>
      </c>
      <c r="AW345" s="17">
        <v>2516.0432999999998</v>
      </c>
      <c r="AX345" s="18">
        <f>SUM(Table2[[#This Row],[Pilot Savings Through FY17]:[Pilot Savings FY18 and After]])</f>
        <v>4237.3850000000002</v>
      </c>
      <c r="AY345" s="17">
        <v>0</v>
      </c>
      <c r="AZ345" s="17">
        <v>0</v>
      </c>
      <c r="BA345" s="17">
        <v>0</v>
      </c>
      <c r="BB345" s="18">
        <f>SUM(Table2[[#This Row],[Mortgage Recording Tax Exemption Through FY17]:[Mortgage Recording Tax Exemption FY18 and After]])</f>
        <v>0</v>
      </c>
      <c r="BC345" s="17">
        <v>93.344700000000003</v>
      </c>
      <c r="BD345" s="17">
        <v>825.79629999999997</v>
      </c>
      <c r="BE345" s="17">
        <v>554.12670000000003</v>
      </c>
      <c r="BF345" s="18">
        <f>SUM(Table2[[#This Row],[Indirect and Induced Land Through FY17]:[Indirect and Induced Land FY18 and After]])</f>
        <v>1379.923</v>
      </c>
      <c r="BG345" s="17">
        <v>173.3545</v>
      </c>
      <c r="BH345" s="17">
        <v>1533.6216999999999</v>
      </c>
      <c r="BI345" s="17">
        <v>1029.0922</v>
      </c>
      <c r="BJ345" s="18">
        <f>SUM(Table2[[#This Row],[Indirect and Induced Building Through FY17]:[Indirect and Induced Building FY18 and After]])</f>
        <v>2562.7138999999997</v>
      </c>
      <c r="BK345" s="17">
        <v>654.45190000000002</v>
      </c>
      <c r="BL345" s="17">
        <v>5430.7165999999997</v>
      </c>
      <c r="BM345" s="17">
        <v>3885.0522999999998</v>
      </c>
      <c r="BN345" s="18">
        <f>SUM(Table2[[#This Row],[TOTAL Real Property Related Taxes Through FY17]:[TOTAL Real Property Related Taxes FY18 and After]])</f>
        <v>9315.7688999999991</v>
      </c>
      <c r="BO345" s="17">
        <v>439.29719999999998</v>
      </c>
      <c r="BP345" s="17">
        <v>4481.8909000000003</v>
      </c>
      <c r="BQ345" s="17">
        <v>2607.819</v>
      </c>
      <c r="BR345" s="18">
        <f>SUM(Table2[[#This Row],[Company Direct Through FY17]:[Company Direct FY18 and After]])</f>
        <v>7089.7098999999998</v>
      </c>
      <c r="BS345" s="17">
        <v>0</v>
      </c>
      <c r="BT345" s="17">
        <v>44.058599999999998</v>
      </c>
      <c r="BU345" s="17">
        <v>0</v>
      </c>
      <c r="BV345" s="18">
        <f>SUM(Table2[[#This Row],[Sales Tax Exemption Through FY17]:[Sales Tax Exemption FY18 and After]])</f>
        <v>44.058599999999998</v>
      </c>
      <c r="BW345" s="17">
        <v>0</v>
      </c>
      <c r="BX345" s="17">
        <v>0</v>
      </c>
      <c r="BY345" s="17">
        <v>0</v>
      </c>
      <c r="BZ345" s="17">
        <f>SUM(Table2[[#This Row],[Energy Tax Savings Through FY17]:[Energy Tax Savings FY18 and After]])</f>
        <v>0</v>
      </c>
      <c r="CA345" s="17">
        <v>0</v>
      </c>
      <c r="CB345" s="17">
        <v>0</v>
      </c>
      <c r="CC345" s="17">
        <v>0</v>
      </c>
      <c r="CD345" s="18">
        <f>SUM(Table2[[#This Row],[Tax Exempt Bond Savings Through FY17]:[Tax Exempt Bond Savings FY18 and After]])</f>
        <v>0</v>
      </c>
      <c r="CE345" s="17">
        <v>294.59019999999998</v>
      </c>
      <c r="CF345" s="17">
        <v>2934.5994999999998</v>
      </c>
      <c r="CG345" s="17">
        <v>1748.7883999999999</v>
      </c>
      <c r="CH345" s="18">
        <f>SUM(Table2[[#This Row],[Indirect and Induced Through FY17]:[Indirect and Induced FY18 and After]])</f>
        <v>4683.3878999999997</v>
      </c>
      <c r="CI345" s="17">
        <v>733.88739999999996</v>
      </c>
      <c r="CJ345" s="17">
        <v>7372.4318000000003</v>
      </c>
      <c r="CK345" s="17">
        <v>4356.6073999999999</v>
      </c>
      <c r="CL345" s="18">
        <f>SUM(Table2[[#This Row],[TOTAL Income Consumption Use Taxes Through FY17]:[TOTAL Income Consumption Use Taxes FY18 and After]])</f>
        <v>11729.039199999999</v>
      </c>
      <c r="CM345" s="17">
        <v>423.8372</v>
      </c>
      <c r="CN345" s="17">
        <v>1765.4003</v>
      </c>
      <c r="CO345" s="17">
        <v>2516.0432999999998</v>
      </c>
      <c r="CP345" s="18">
        <f>SUM(Table2[[#This Row],[Assistance Provided Through FY17]:[Assistance Provided FY18 and After]])</f>
        <v>4281.4435999999996</v>
      </c>
      <c r="CQ345" s="17">
        <v>0</v>
      </c>
      <c r="CR345" s="17">
        <v>0</v>
      </c>
      <c r="CS345" s="17">
        <v>0</v>
      </c>
      <c r="CT345" s="18">
        <f>SUM(Table2[[#This Row],[Recapture Cancellation Reduction Amount Through FY17]:[Recapture Cancellation Reduction Amount FY18 and After]])</f>
        <v>0</v>
      </c>
      <c r="CU345" s="17">
        <v>0</v>
      </c>
      <c r="CV345" s="17">
        <v>0</v>
      </c>
      <c r="CW345" s="17">
        <v>0</v>
      </c>
      <c r="CX345" s="18">
        <f>SUM(Table2[[#This Row],[Penalty Paid Through FY17]:[Penalty Paid FY18 and After]])</f>
        <v>0</v>
      </c>
      <c r="CY345" s="17">
        <v>423.8372</v>
      </c>
      <c r="CZ345" s="17">
        <v>1765.4003</v>
      </c>
      <c r="DA345" s="17">
        <v>2516.0432999999998</v>
      </c>
      <c r="DB345" s="18">
        <f>SUM(Table2[[#This Row],[TOTAL Assistance Net of Recapture Penalties Through FY17]:[TOTAL Assistance Net of Recapture Penalties FY18 and After]])</f>
        <v>4281.4435999999996</v>
      </c>
      <c r="DC345" s="17">
        <v>1250.8870999999999</v>
      </c>
      <c r="DD345" s="17">
        <v>9274.5311999999994</v>
      </c>
      <c r="DE345" s="17">
        <v>7425.6957000000002</v>
      </c>
      <c r="DF345" s="18">
        <f>SUM(Table2[[#This Row],[Company Direct Tax Revenue Before Assistance Through FY17]:[Company Direct Tax Revenue Before Assistance FY18 and After]])</f>
        <v>16700.226900000001</v>
      </c>
      <c r="DG345" s="17">
        <v>561.2894</v>
      </c>
      <c r="DH345" s="17">
        <v>5294.0174999999999</v>
      </c>
      <c r="DI345" s="17">
        <v>3332.0073000000002</v>
      </c>
      <c r="DJ345" s="18">
        <f>SUM(Table2[[#This Row],[Indirect and Induced Tax Revenues Through FY17]:[Indirect and Induced Tax Revenues FY18 and After]])</f>
        <v>8626.0247999999992</v>
      </c>
      <c r="DK345" s="17">
        <v>1812.1765</v>
      </c>
      <c r="DL345" s="17">
        <v>14568.548699999999</v>
      </c>
      <c r="DM345" s="17">
        <v>10757.703</v>
      </c>
      <c r="DN345" s="17">
        <f>SUM(Table2[[#This Row],[TOTAL Tax Revenues Before Assistance Through FY17]:[TOTAL Tax Revenues Before Assistance FY18 and After]])</f>
        <v>25326.251700000001</v>
      </c>
      <c r="DO345" s="17">
        <v>1388.3393000000001</v>
      </c>
      <c r="DP345" s="17">
        <v>12803.1484</v>
      </c>
      <c r="DQ345" s="17">
        <v>8241.6597000000002</v>
      </c>
      <c r="DR345" s="20">
        <f>SUM(Table2[[#This Row],[TOTAL Tax Revenues Net of Assistance Recapture and Penalty Through FY17]:[TOTAL Tax Revenues Net of Assistance Recapture and Penalty FY18 and After]])</f>
        <v>21044.808100000002</v>
      </c>
      <c r="DS345" s="20">
        <v>0</v>
      </c>
      <c r="DT345" s="20">
        <v>0</v>
      </c>
      <c r="DU345" s="20">
        <v>0</v>
      </c>
      <c r="DV345" s="20">
        <v>0</v>
      </c>
      <c r="DW345" s="15">
        <v>0</v>
      </c>
      <c r="DX345" s="15">
        <v>0</v>
      </c>
      <c r="DY345" s="15">
        <v>140</v>
      </c>
      <c r="DZ345" s="15">
        <v>0</v>
      </c>
      <c r="EA345" s="15">
        <v>0</v>
      </c>
      <c r="EB345" s="15">
        <v>0</v>
      </c>
      <c r="EC345" s="15">
        <v>56</v>
      </c>
      <c r="ED345" s="15">
        <v>0</v>
      </c>
      <c r="EE345" s="15">
        <v>0</v>
      </c>
      <c r="EF345" s="15">
        <v>0</v>
      </c>
      <c r="EG345" s="15">
        <v>40</v>
      </c>
      <c r="EH345" s="15">
        <v>0</v>
      </c>
      <c r="EI345" s="15">
        <f>SUM(Table2[[#This Row],[Total Industrial Employees FY17]:[Total Other Employees FY17]])</f>
        <v>140</v>
      </c>
      <c r="EJ345" s="15">
        <f>SUM(Table2[[#This Row],[Number of Industrial Employees Earning More than Living Wage FY17]:[Number of Other Employees Earning More than Living Wage FY17]])</f>
        <v>56</v>
      </c>
      <c r="EK345" s="15">
        <v>40</v>
      </c>
    </row>
    <row r="346" spans="1:141" x14ac:dyDescent="0.2">
      <c r="A346" s="6">
        <v>94120</v>
      </c>
      <c r="B346" s="6" t="s">
        <v>1705</v>
      </c>
      <c r="C346" s="7" t="s">
        <v>1761</v>
      </c>
      <c r="D346" s="7" t="s">
        <v>6</v>
      </c>
      <c r="E346" s="33">
        <v>13</v>
      </c>
      <c r="F346" s="8" t="s">
        <v>2433</v>
      </c>
      <c r="G346" s="41" t="s">
        <v>1903</v>
      </c>
      <c r="H346" s="35">
        <v>37510</v>
      </c>
      <c r="I346" s="35">
        <v>36856</v>
      </c>
      <c r="J346" s="39" t="s">
        <v>3392</v>
      </c>
      <c r="K346" s="11" t="s">
        <v>2453</v>
      </c>
      <c r="L346" s="13" t="s">
        <v>3144</v>
      </c>
      <c r="M346" s="13" t="s">
        <v>3145</v>
      </c>
      <c r="N346" s="23">
        <v>8300720</v>
      </c>
      <c r="O346" s="6" t="s">
        <v>2527</v>
      </c>
      <c r="P346" s="15">
        <v>0</v>
      </c>
      <c r="Q346" s="15">
        <v>0</v>
      </c>
      <c r="R346" s="15">
        <v>16</v>
      </c>
      <c r="S346" s="15">
        <v>0</v>
      </c>
      <c r="T346" s="15">
        <v>0</v>
      </c>
      <c r="U346" s="15">
        <v>16</v>
      </c>
      <c r="V346" s="15">
        <v>16</v>
      </c>
      <c r="W346" s="15">
        <v>0</v>
      </c>
      <c r="X346" s="15">
        <v>0</v>
      </c>
      <c r="Y346" s="15">
        <v>11</v>
      </c>
      <c r="Z346" s="15">
        <v>9</v>
      </c>
      <c r="AA346" s="15">
        <v>100</v>
      </c>
      <c r="AB346" s="15">
        <v>0</v>
      </c>
      <c r="AC346" s="15">
        <v>0</v>
      </c>
      <c r="AD346" s="15">
        <v>0</v>
      </c>
      <c r="AE346" s="15">
        <v>0</v>
      </c>
      <c r="AF346" s="15">
        <v>100</v>
      </c>
      <c r="AG346" s="15" t="s">
        <v>1861</v>
      </c>
      <c r="AH346" s="15" t="s">
        <v>1861</v>
      </c>
      <c r="AI346" s="17">
        <v>1.8414999999999999</v>
      </c>
      <c r="AJ346" s="17">
        <v>1.8414999999999999</v>
      </c>
      <c r="AK346" s="17">
        <v>33.328299999999999</v>
      </c>
      <c r="AL346" s="17">
        <f>SUM(Table2[[#This Row],[Company Direct Land Through FY17]:[Company Direct Land FY18 and After]])</f>
        <v>35.169799999999995</v>
      </c>
      <c r="AM346" s="17">
        <v>9.5070999999999994</v>
      </c>
      <c r="AN346" s="17">
        <v>9.5070999999999994</v>
      </c>
      <c r="AO346" s="17">
        <v>172.0557</v>
      </c>
      <c r="AP346" s="18">
        <f>SUM(Table2[[#This Row],[Company Direct Building Through FY17]:[Company Direct Building FY18 and After]])</f>
        <v>181.56280000000001</v>
      </c>
      <c r="AQ346" s="17">
        <v>0</v>
      </c>
      <c r="AR346" s="17">
        <v>0</v>
      </c>
      <c r="AS346" s="17">
        <v>0</v>
      </c>
      <c r="AT346" s="18">
        <f>SUM(Table2[[#This Row],[Mortgage Recording Tax Through FY17]:[Mortgage Recording Tax FY18 and After]])</f>
        <v>0</v>
      </c>
      <c r="AU346" s="17">
        <v>0</v>
      </c>
      <c r="AV346" s="17">
        <v>0</v>
      </c>
      <c r="AW346" s="17">
        <v>0</v>
      </c>
      <c r="AX346" s="18">
        <f>SUM(Table2[[#This Row],[Pilot Savings Through FY17]:[Pilot Savings FY18 and After]])</f>
        <v>0</v>
      </c>
      <c r="AY346" s="17">
        <v>0</v>
      </c>
      <c r="AZ346" s="17">
        <v>0</v>
      </c>
      <c r="BA346" s="17">
        <v>0</v>
      </c>
      <c r="BB346" s="18">
        <f>SUM(Table2[[#This Row],[Mortgage Recording Tax Exemption Through FY17]:[Mortgage Recording Tax Exemption FY18 and After]])</f>
        <v>0</v>
      </c>
      <c r="BC346" s="17">
        <v>18.199400000000001</v>
      </c>
      <c r="BD346" s="17">
        <v>18.199400000000001</v>
      </c>
      <c r="BE346" s="17">
        <v>329.36759999999998</v>
      </c>
      <c r="BF346" s="18">
        <f>SUM(Table2[[#This Row],[Indirect and Induced Land Through FY17]:[Indirect and Induced Land FY18 and After]])</f>
        <v>347.56700000000001</v>
      </c>
      <c r="BG346" s="17">
        <v>33.798900000000003</v>
      </c>
      <c r="BH346" s="17">
        <v>33.798900000000003</v>
      </c>
      <c r="BI346" s="17">
        <v>611.68740000000003</v>
      </c>
      <c r="BJ346" s="18">
        <f>SUM(Table2[[#This Row],[Indirect and Induced Building Through FY17]:[Indirect and Induced Building FY18 and After]])</f>
        <v>645.48630000000003</v>
      </c>
      <c r="BK346" s="17">
        <v>63.346899999999998</v>
      </c>
      <c r="BL346" s="17">
        <v>63.346899999999998</v>
      </c>
      <c r="BM346" s="17">
        <v>1146.4390000000001</v>
      </c>
      <c r="BN346" s="18">
        <f>SUM(Table2[[#This Row],[TOTAL Real Property Related Taxes Through FY17]:[TOTAL Real Property Related Taxes FY18 and After]])</f>
        <v>1209.7859000000001</v>
      </c>
      <c r="BO346" s="17">
        <v>138.33029999999999</v>
      </c>
      <c r="BP346" s="17">
        <v>138.33029999999999</v>
      </c>
      <c r="BQ346" s="17">
        <v>2503.4722000000002</v>
      </c>
      <c r="BR346" s="18">
        <f>SUM(Table2[[#This Row],[Company Direct Through FY17]:[Company Direct FY18 and After]])</f>
        <v>2641.8025000000002</v>
      </c>
      <c r="BS346" s="17">
        <v>0</v>
      </c>
      <c r="BT346" s="17">
        <v>0</v>
      </c>
      <c r="BU346" s="17">
        <v>91.506799999999998</v>
      </c>
      <c r="BV346" s="18">
        <f>SUM(Table2[[#This Row],[Sales Tax Exemption Through FY17]:[Sales Tax Exemption FY18 and After]])</f>
        <v>91.506799999999998</v>
      </c>
      <c r="BW346" s="17">
        <v>0</v>
      </c>
      <c r="BX346" s="17">
        <v>0</v>
      </c>
      <c r="BY346" s="17">
        <v>0</v>
      </c>
      <c r="BZ346" s="17">
        <f>SUM(Table2[[#This Row],[Energy Tax Savings Through FY17]:[Energy Tax Savings FY18 and After]])</f>
        <v>0</v>
      </c>
      <c r="CA346" s="17">
        <v>0</v>
      </c>
      <c r="CB346" s="17">
        <v>0</v>
      </c>
      <c r="CC346" s="17">
        <v>0</v>
      </c>
      <c r="CD346" s="18">
        <f>SUM(Table2[[#This Row],[Tax Exempt Bond Savings Through FY17]:[Tax Exempt Bond Savings FY18 and After]])</f>
        <v>0</v>
      </c>
      <c r="CE346" s="17">
        <v>57.436199999999999</v>
      </c>
      <c r="CF346" s="17">
        <v>57.436199999999999</v>
      </c>
      <c r="CG346" s="17">
        <v>1039.4666</v>
      </c>
      <c r="CH346" s="18">
        <f>SUM(Table2[[#This Row],[Indirect and Induced Through FY17]:[Indirect and Induced FY18 and After]])</f>
        <v>1096.9028000000001</v>
      </c>
      <c r="CI346" s="17">
        <v>195.76650000000001</v>
      </c>
      <c r="CJ346" s="17">
        <v>195.76650000000001</v>
      </c>
      <c r="CK346" s="17">
        <v>3451.4319999999998</v>
      </c>
      <c r="CL346" s="18">
        <f>SUM(Table2[[#This Row],[TOTAL Income Consumption Use Taxes Through FY17]:[TOTAL Income Consumption Use Taxes FY18 and After]])</f>
        <v>3647.1985</v>
      </c>
      <c r="CM346" s="17">
        <v>0</v>
      </c>
      <c r="CN346" s="17">
        <v>0</v>
      </c>
      <c r="CO346" s="17">
        <v>91.506799999999998</v>
      </c>
      <c r="CP346" s="18">
        <f>SUM(Table2[[#This Row],[Assistance Provided Through FY17]:[Assistance Provided FY18 and After]])</f>
        <v>91.506799999999998</v>
      </c>
      <c r="CQ346" s="17">
        <v>0</v>
      </c>
      <c r="CR346" s="17">
        <v>0</v>
      </c>
      <c r="CS346" s="17">
        <v>0</v>
      </c>
      <c r="CT346" s="18">
        <f>SUM(Table2[[#This Row],[Recapture Cancellation Reduction Amount Through FY17]:[Recapture Cancellation Reduction Amount FY18 and After]])</f>
        <v>0</v>
      </c>
      <c r="CU346" s="17">
        <v>0</v>
      </c>
      <c r="CV346" s="17">
        <v>0</v>
      </c>
      <c r="CW346" s="17">
        <v>0</v>
      </c>
      <c r="CX346" s="18">
        <f>SUM(Table2[[#This Row],[Penalty Paid Through FY17]:[Penalty Paid FY18 and After]])</f>
        <v>0</v>
      </c>
      <c r="CY346" s="17">
        <v>0</v>
      </c>
      <c r="CZ346" s="17">
        <v>0</v>
      </c>
      <c r="DA346" s="17">
        <v>91.506799999999998</v>
      </c>
      <c r="DB346" s="18">
        <f>SUM(Table2[[#This Row],[TOTAL Assistance Net of Recapture Penalties Through FY17]:[TOTAL Assistance Net of Recapture Penalties FY18 and After]])</f>
        <v>91.506799999999998</v>
      </c>
      <c r="DC346" s="17">
        <v>149.6789</v>
      </c>
      <c r="DD346" s="17">
        <v>149.6789</v>
      </c>
      <c r="DE346" s="17">
        <v>2708.8562000000002</v>
      </c>
      <c r="DF346" s="18">
        <f>SUM(Table2[[#This Row],[Company Direct Tax Revenue Before Assistance Through FY17]:[Company Direct Tax Revenue Before Assistance FY18 and After]])</f>
        <v>2858.5351000000001</v>
      </c>
      <c r="DG346" s="17">
        <v>109.4345</v>
      </c>
      <c r="DH346" s="17">
        <v>109.4345</v>
      </c>
      <c r="DI346" s="17">
        <v>1980.5216</v>
      </c>
      <c r="DJ346" s="18">
        <f>SUM(Table2[[#This Row],[Indirect and Induced Tax Revenues Through FY17]:[Indirect and Induced Tax Revenues FY18 and After]])</f>
        <v>2089.9560999999999</v>
      </c>
      <c r="DK346" s="17">
        <v>259.11340000000001</v>
      </c>
      <c r="DL346" s="17">
        <v>259.11340000000001</v>
      </c>
      <c r="DM346" s="17">
        <v>4689.3778000000002</v>
      </c>
      <c r="DN346" s="17">
        <f>SUM(Table2[[#This Row],[TOTAL Tax Revenues Before Assistance Through FY17]:[TOTAL Tax Revenues Before Assistance FY18 and After]])</f>
        <v>4948.4912000000004</v>
      </c>
      <c r="DO346" s="17">
        <v>259.11340000000001</v>
      </c>
      <c r="DP346" s="17">
        <v>259.11340000000001</v>
      </c>
      <c r="DQ346" s="17">
        <v>4597.8710000000001</v>
      </c>
      <c r="DR346" s="20">
        <f>SUM(Table2[[#This Row],[TOTAL Tax Revenues Net of Assistance Recapture and Penalty Through FY17]:[TOTAL Tax Revenues Net of Assistance Recapture and Penalty FY18 and After]])</f>
        <v>4856.9844000000003</v>
      </c>
      <c r="DS346" s="20">
        <v>0</v>
      </c>
      <c r="DT346" s="20">
        <v>0</v>
      </c>
      <c r="DU346" s="20">
        <v>0</v>
      </c>
      <c r="DV346" s="20">
        <v>0</v>
      </c>
      <c r="DW346" s="15">
        <v>12</v>
      </c>
      <c r="DX346" s="15">
        <v>0</v>
      </c>
      <c r="DY346" s="15">
        <v>0</v>
      </c>
      <c r="DZ346" s="15">
        <v>4</v>
      </c>
      <c r="EA346" s="15">
        <v>12</v>
      </c>
      <c r="EB346" s="15">
        <v>0</v>
      </c>
      <c r="EC346" s="15">
        <v>0</v>
      </c>
      <c r="ED346" s="15">
        <v>4</v>
      </c>
      <c r="EE346" s="15">
        <v>100</v>
      </c>
      <c r="EF346" s="15">
        <v>0</v>
      </c>
      <c r="EG346" s="15">
        <v>0</v>
      </c>
      <c r="EH346" s="15">
        <v>100</v>
      </c>
      <c r="EI346" s="15">
        <f>SUM(Table2[[#This Row],[Total Industrial Employees FY17]:[Total Other Employees FY17]])</f>
        <v>16</v>
      </c>
      <c r="EJ346" s="15">
        <f>SUM(Table2[[#This Row],[Number of Industrial Employees Earning More than Living Wage FY17]:[Number of Other Employees Earning More than Living Wage FY17]])</f>
        <v>16</v>
      </c>
      <c r="EK346" s="15">
        <v>100</v>
      </c>
    </row>
    <row r="347" spans="1:141" x14ac:dyDescent="0.2">
      <c r="A347" s="6">
        <v>93917</v>
      </c>
      <c r="B347" s="6" t="s">
        <v>586</v>
      </c>
      <c r="C347" s="7" t="s">
        <v>587</v>
      </c>
      <c r="D347" s="7" t="s">
        <v>9</v>
      </c>
      <c r="E347" s="33">
        <v>44</v>
      </c>
      <c r="F347" s="8" t="s">
        <v>2298</v>
      </c>
      <c r="G347" s="41" t="s">
        <v>1905</v>
      </c>
      <c r="H347" s="35">
        <v>17392</v>
      </c>
      <c r="I347" s="35">
        <v>8415</v>
      </c>
      <c r="J347" s="39" t="s">
        <v>3325</v>
      </c>
      <c r="K347" s="11" t="s">
        <v>2833</v>
      </c>
      <c r="L347" s="13" t="s">
        <v>2936</v>
      </c>
      <c r="M347" s="13" t="s">
        <v>2865</v>
      </c>
      <c r="N347" s="23">
        <v>3100000</v>
      </c>
      <c r="O347" s="6" t="s">
        <v>2458</v>
      </c>
      <c r="P347" s="15">
        <v>69</v>
      </c>
      <c r="Q347" s="15">
        <v>0</v>
      </c>
      <c r="R347" s="15">
        <v>134</v>
      </c>
      <c r="S347" s="15">
        <v>0</v>
      </c>
      <c r="T347" s="15">
        <v>0</v>
      </c>
      <c r="U347" s="15">
        <v>203</v>
      </c>
      <c r="V347" s="15">
        <v>168</v>
      </c>
      <c r="W347" s="15">
        <v>0</v>
      </c>
      <c r="X347" s="15">
        <v>0</v>
      </c>
      <c r="Y347" s="15">
        <v>31</v>
      </c>
      <c r="Z347" s="15">
        <v>24</v>
      </c>
      <c r="AA347" s="15">
        <v>99</v>
      </c>
      <c r="AB347" s="15">
        <v>0</v>
      </c>
      <c r="AC347" s="15">
        <v>0</v>
      </c>
      <c r="AD347" s="15">
        <v>0</v>
      </c>
      <c r="AE347" s="15">
        <v>0</v>
      </c>
      <c r="AF347" s="15">
        <v>99</v>
      </c>
      <c r="AG347" s="15" t="s">
        <v>1861</v>
      </c>
      <c r="AH347" s="15" t="s">
        <v>1861</v>
      </c>
      <c r="AI347" s="17">
        <v>31.796099999999999</v>
      </c>
      <c r="AJ347" s="17">
        <v>193.8081</v>
      </c>
      <c r="AK347" s="17">
        <v>360.68860000000001</v>
      </c>
      <c r="AL347" s="17">
        <f>SUM(Table2[[#This Row],[Company Direct Land Through FY17]:[Company Direct Land FY18 and After]])</f>
        <v>554.49670000000003</v>
      </c>
      <c r="AM347" s="17">
        <v>211.01439999999999</v>
      </c>
      <c r="AN347" s="17">
        <v>428.11989999999997</v>
      </c>
      <c r="AO347" s="17">
        <v>2393.7060000000001</v>
      </c>
      <c r="AP347" s="18">
        <f>SUM(Table2[[#This Row],[Company Direct Building Through FY17]:[Company Direct Building FY18 and After]])</f>
        <v>2821.8259000000003</v>
      </c>
      <c r="AQ347" s="17">
        <v>0</v>
      </c>
      <c r="AR347" s="17">
        <v>16.576000000000001</v>
      </c>
      <c r="AS347" s="17">
        <v>0</v>
      </c>
      <c r="AT347" s="18">
        <f>SUM(Table2[[#This Row],[Mortgage Recording Tax Through FY17]:[Mortgage Recording Tax FY18 and After]])</f>
        <v>16.576000000000001</v>
      </c>
      <c r="AU347" s="17">
        <v>186.1437</v>
      </c>
      <c r="AV347" s="17">
        <v>473.30770000000001</v>
      </c>
      <c r="AW347" s="17">
        <v>2111.5765000000001</v>
      </c>
      <c r="AX347" s="18">
        <f>SUM(Table2[[#This Row],[Pilot Savings Through FY17]:[Pilot Savings FY18 and After]])</f>
        <v>2584.8842</v>
      </c>
      <c r="AY347" s="17">
        <v>0</v>
      </c>
      <c r="AZ347" s="17">
        <v>16.576000000000001</v>
      </c>
      <c r="BA347" s="17">
        <v>0</v>
      </c>
      <c r="BB347" s="18">
        <f>SUM(Table2[[#This Row],[Mortgage Recording Tax Exemption Through FY17]:[Mortgage Recording Tax Exemption FY18 and After]])</f>
        <v>16.576000000000001</v>
      </c>
      <c r="BC347" s="17">
        <v>77.454700000000003</v>
      </c>
      <c r="BD347" s="17">
        <v>264.34589999999997</v>
      </c>
      <c r="BE347" s="17">
        <v>878.62990000000002</v>
      </c>
      <c r="BF347" s="18">
        <f>SUM(Table2[[#This Row],[Indirect and Induced Land Through FY17]:[Indirect and Induced Land FY18 and After]])</f>
        <v>1142.9757999999999</v>
      </c>
      <c r="BG347" s="17">
        <v>143.84450000000001</v>
      </c>
      <c r="BH347" s="17">
        <v>490.92790000000002</v>
      </c>
      <c r="BI347" s="17">
        <v>1631.7449999999999</v>
      </c>
      <c r="BJ347" s="18">
        <f>SUM(Table2[[#This Row],[Indirect and Induced Building Through FY17]:[Indirect and Induced Building FY18 and After]])</f>
        <v>2122.6729</v>
      </c>
      <c r="BK347" s="17">
        <v>277.96600000000001</v>
      </c>
      <c r="BL347" s="17">
        <v>903.89409999999998</v>
      </c>
      <c r="BM347" s="17">
        <v>3153.1930000000002</v>
      </c>
      <c r="BN347" s="18">
        <f>SUM(Table2[[#This Row],[TOTAL Real Property Related Taxes Through FY17]:[TOTAL Real Property Related Taxes FY18 and After]])</f>
        <v>4057.0871000000002</v>
      </c>
      <c r="BO347" s="17">
        <v>445.97379999999998</v>
      </c>
      <c r="BP347" s="17">
        <v>1530.2409</v>
      </c>
      <c r="BQ347" s="17">
        <v>5059.04</v>
      </c>
      <c r="BR347" s="18">
        <f>SUM(Table2[[#This Row],[Company Direct Through FY17]:[Company Direct FY18 and After]])</f>
        <v>6589.2808999999997</v>
      </c>
      <c r="BS347" s="17">
        <v>0</v>
      </c>
      <c r="BT347" s="17">
        <v>64.11</v>
      </c>
      <c r="BU347" s="17">
        <v>0</v>
      </c>
      <c r="BV347" s="18">
        <f>SUM(Table2[[#This Row],[Sales Tax Exemption Through FY17]:[Sales Tax Exemption FY18 and After]])</f>
        <v>64.11</v>
      </c>
      <c r="BW347" s="17">
        <v>0</v>
      </c>
      <c r="BX347" s="17">
        <v>0</v>
      </c>
      <c r="BY347" s="17">
        <v>0</v>
      </c>
      <c r="BZ347" s="17">
        <f>SUM(Table2[[#This Row],[Energy Tax Savings Through FY17]:[Energy Tax Savings FY18 and After]])</f>
        <v>0</v>
      </c>
      <c r="CA347" s="17">
        <v>0</v>
      </c>
      <c r="CB347" s="17">
        <v>0</v>
      </c>
      <c r="CC347" s="17">
        <v>0</v>
      </c>
      <c r="CD347" s="18">
        <f>SUM(Table2[[#This Row],[Tax Exempt Bond Savings Through FY17]:[Tax Exempt Bond Savings FY18 and After]])</f>
        <v>0</v>
      </c>
      <c r="CE347" s="17">
        <v>265.13760000000002</v>
      </c>
      <c r="CF347" s="17">
        <v>919.80939999999998</v>
      </c>
      <c r="CG347" s="17">
        <v>3007.6686</v>
      </c>
      <c r="CH347" s="18">
        <f>SUM(Table2[[#This Row],[Indirect and Induced Through FY17]:[Indirect and Induced FY18 and After]])</f>
        <v>3927.4780000000001</v>
      </c>
      <c r="CI347" s="17">
        <v>711.1114</v>
      </c>
      <c r="CJ347" s="17">
        <v>2385.9403000000002</v>
      </c>
      <c r="CK347" s="17">
        <v>8066.7085999999999</v>
      </c>
      <c r="CL347" s="18">
        <f>SUM(Table2[[#This Row],[TOTAL Income Consumption Use Taxes Through FY17]:[TOTAL Income Consumption Use Taxes FY18 and After]])</f>
        <v>10452.6489</v>
      </c>
      <c r="CM347" s="17">
        <v>186.1437</v>
      </c>
      <c r="CN347" s="17">
        <v>553.99369999999999</v>
      </c>
      <c r="CO347" s="17">
        <v>2111.5765000000001</v>
      </c>
      <c r="CP347" s="18">
        <f>SUM(Table2[[#This Row],[Assistance Provided Through FY17]:[Assistance Provided FY18 and After]])</f>
        <v>2665.5702000000001</v>
      </c>
      <c r="CQ347" s="17">
        <v>0</v>
      </c>
      <c r="CR347" s="17">
        <v>0</v>
      </c>
      <c r="CS347" s="17">
        <v>0</v>
      </c>
      <c r="CT347" s="18">
        <f>SUM(Table2[[#This Row],[Recapture Cancellation Reduction Amount Through FY17]:[Recapture Cancellation Reduction Amount FY18 and After]])</f>
        <v>0</v>
      </c>
      <c r="CU347" s="17">
        <v>0</v>
      </c>
      <c r="CV347" s="17">
        <v>0</v>
      </c>
      <c r="CW347" s="17">
        <v>0</v>
      </c>
      <c r="CX347" s="18">
        <f>SUM(Table2[[#This Row],[Penalty Paid Through FY17]:[Penalty Paid FY18 and After]])</f>
        <v>0</v>
      </c>
      <c r="CY347" s="17">
        <v>186.1437</v>
      </c>
      <c r="CZ347" s="17">
        <v>553.99369999999999</v>
      </c>
      <c r="DA347" s="17">
        <v>2111.5765000000001</v>
      </c>
      <c r="DB347" s="18">
        <f>SUM(Table2[[#This Row],[TOTAL Assistance Net of Recapture Penalties Through FY17]:[TOTAL Assistance Net of Recapture Penalties FY18 and After]])</f>
        <v>2665.5702000000001</v>
      </c>
      <c r="DC347" s="17">
        <v>688.78430000000003</v>
      </c>
      <c r="DD347" s="17">
        <v>2168.7449000000001</v>
      </c>
      <c r="DE347" s="17">
        <v>7813.4345999999996</v>
      </c>
      <c r="DF347" s="18">
        <f>SUM(Table2[[#This Row],[Company Direct Tax Revenue Before Assistance Through FY17]:[Company Direct Tax Revenue Before Assistance FY18 and After]])</f>
        <v>9982.1795000000002</v>
      </c>
      <c r="DG347" s="17">
        <v>486.43680000000001</v>
      </c>
      <c r="DH347" s="17">
        <v>1675.0832</v>
      </c>
      <c r="DI347" s="17">
        <v>5518.0434999999998</v>
      </c>
      <c r="DJ347" s="18">
        <f>SUM(Table2[[#This Row],[Indirect and Induced Tax Revenues Through FY17]:[Indirect and Induced Tax Revenues FY18 and After]])</f>
        <v>7193.1266999999998</v>
      </c>
      <c r="DK347" s="17">
        <v>1175.2211</v>
      </c>
      <c r="DL347" s="17">
        <v>3843.8281000000002</v>
      </c>
      <c r="DM347" s="17">
        <v>13331.4781</v>
      </c>
      <c r="DN347" s="17">
        <f>SUM(Table2[[#This Row],[TOTAL Tax Revenues Before Assistance Through FY17]:[TOTAL Tax Revenues Before Assistance FY18 and After]])</f>
        <v>17175.306199999999</v>
      </c>
      <c r="DO347" s="17">
        <v>989.07740000000001</v>
      </c>
      <c r="DP347" s="17">
        <v>3289.8344000000002</v>
      </c>
      <c r="DQ347" s="17">
        <v>11219.901599999999</v>
      </c>
      <c r="DR347" s="20">
        <f>SUM(Table2[[#This Row],[TOTAL Tax Revenues Net of Assistance Recapture and Penalty Through FY17]:[TOTAL Tax Revenues Net of Assistance Recapture and Penalty FY18 and After]])</f>
        <v>14509.735999999999</v>
      </c>
      <c r="DS347" s="20">
        <v>0</v>
      </c>
      <c r="DT347" s="20">
        <v>0</v>
      </c>
      <c r="DU347" s="20">
        <v>0</v>
      </c>
      <c r="DV347" s="20">
        <v>0</v>
      </c>
      <c r="DW347" s="15">
        <v>0</v>
      </c>
      <c r="DX347" s="15">
        <v>0</v>
      </c>
      <c r="DY347" s="15">
        <v>203</v>
      </c>
      <c r="DZ347" s="15">
        <v>0</v>
      </c>
      <c r="EA347" s="15">
        <v>0</v>
      </c>
      <c r="EB347" s="15">
        <v>0</v>
      </c>
      <c r="EC347" s="15">
        <v>203</v>
      </c>
      <c r="ED347" s="15">
        <v>0</v>
      </c>
      <c r="EE347" s="15">
        <v>0</v>
      </c>
      <c r="EF347" s="15">
        <v>0</v>
      </c>
      <c r="EG347" s="15">
        <v>100</v>
      </c>
      <c r="EH347" s="15">
        <v>0</v>
      </c>
      <c r="EI347" s="15">
        <f>SUM(Table2[[#This Row],[Total Industrial Employees FY17]:[Total Other Employees FY17]])</f>
        <v>203</v>
      </c>
      <c r="EJ347" s="15">
        <f>SUM(Table2[[#This Row],[Number of Industrial Employees Earning More than Living Wage FY17]:[Number of Other Employees Earning More than Living Wage FY17]])</f>
        <v>203</v>
      </c>
      <c r="EK347" s="15">
        <v>100</v>
      </c>
    </row>
    <row r="348" spans="1:141" x14ac:dyDescent="0.2">
      <c r="A348" s="6">
        <v>93198</v>
      </c>
      <c r="B348" s="6" t="s">
        <v>453</v>
      </c>
      <c r="C348" s="7" t="s">
        <v>454</v>
      </c>
      <c r="D348" s="7" t="s">
        <v>12</v>
      </c>
      <c r="E348" s="33">
        <v>19</v>
      </c>
      <c r="F348" s="8" t="s">
        <v>2166</v>
      </c>
      <c r="G348" s="41" t="s">
        <v>1909</v>
      </c>
      <c r="H348" s="35">
        <v>20000</v>
      </c>
      <c r="I348" s="35">
        <v>22966</v>
      </c>
      <c r="J348" s="39" t="s">
        <v>3216</v>
      </c>
      <c r="K348" s="11" t="s">
        <v>2453</v>
      </c>
      <c r="L348" s="13" t="s">
        <v>2769</v>
      </c>
      <c r="M348" s="13" t="s">
        <v>2712</v>
      </c>
      <c r="N348" s="23">
        <v>5400000</v>
      </c>
      <c r="O348" s="6" t="s">
        <v>2458</v>
      </c>
      <c r="P348" s="15">
        <v>1</v>
      </c>
      <c r="Q348" s="15">
        <v>0</v>
      </c>
      <c r="R348" s="15">
        <v>38</v>
      </c>
      <c r="S348" s="15">
        <v>0</v>
      </c>
      <c r="T348" s="15">
        <v>0</v>
      </c>
      <c r="U348" s="15">
        <v>39</v>
      </c>
      <c r="V348" s="15">
        <v>38</v>
      </c>
      <c r="W348" s="15">
        <v>0</v>
      </c>
      <c r="X348" s="15">
        <v>0</v>
      </c>
      <c r="Y348" s="15">
        <v>0</v>
      </c>
      <c r="Z348" s="15">
        <v>11</v>
      </c>
      <c r="AA348" s="15">
        <v>74</v>
      </c>
      <c r="AB348" s="15">
        <v>0</v>
      </c>
      <c r="AC348" s="15">
        <v>0</v>
      </c>
      <c r="AD348" s="15">
        <v>0</v>
      </c>
      <c r="AE348" s="15">
        <v>0</v>
      </c>
      <c r="AF348" s="15">
        <v>74</v>
      </c>
      <c r="AG348" s="15" t="s">
        <v>1860</v>
      </c>
      <c r="AH348" s="15" t="s">
        <v>1861</v>
      </c>
      <c r="AI348" s="17">
        <v>18.309999999999999</v>
      </c>
      <c r="AJ348" s="17">
        <v>165.73779999999999</v>
      </c>
      <c r="AK348" s="17">
        <v>122.2268</v>
      </c>
      <c r="AL348" s="17">
        <f>SUM(Table2[[#This Row],[Company Direct Land Through FY17]:[Company Direct Land FY18 and After]])</f>
        <v>287.96460000000002</v>
      </c>
      <c r="AM348" s="17">
        <v>85.958100000000002</v>
      </c>
      <c r="AN348" s="17">
        <v>294.47390000000001</v>
      </c>
      <c r="AO348" s="17">
        <v>573.80399999999997</v>
      </c>
      <c r="AP348" s="18">
        <f>SUM(Table2[[#This Row],[Company Direct Building Through FY17]:[Company Direct Building FY18 and After]])</f>
        <v>868.27790000000005</v>
      </c>
      <c r="AQ348" s="17">
        <v>0</v>
      </c>
      <c r="AR348" s="17">
        <v>56.271599999999999</v>
      </c>
      <c r="AS348" s="17">
        <v>0</v>
      </c>
      <c r="AT348" s="18">
        <f>SUM(Table2[[#This Row],[Mortgage Recording Tax Through FY17]:[Mortgage Recording Tax FY18 and After]])</f>
        <v>56.271599999999999</v>
      </c>
      <c r="AU348" s="17">
        <v>48.808100000000003</v>
      </c>
      <c r="AV348" s="17">
        <v>194.4562</v>
      </c>
      <c r="AW348" s="17">
        <v>325.81360000000001</v>
      </c>
      <c r="AX348" s="18">
        <f>SUM(Table2[[#This Row],[Pilot Savings Through FY17]:[Pilot Savings FY18 and After]])</f>
        <v>520.26980000000003</v>
      </c>
      <c r="AY348" s="17">
        <v>0</v>
      </c>
      <c r="AZ348" s="17">
        <v>56.271599999999999</v>
      </c>
      <c r="BA348" s="17">
        <v>0</v>
      </c>
      <c r="BB348" s="18">
        <f>SUM(Table2[[#This Row],[Mortgage Recording Tax Exemption Through FY17]:[Mortgage Recording Tax Exemption FY18 and After]])</f>
        <v>56.271599999999999</v>
      </c>
      <c r="BC348" s="17">
        <v>72.432599999999994</v>
      </c>
      <c r="BD348" s="17">
        <v>615.59220000000005</v>
      </c>
      <c r="BE348" s="17">
        <v>483.5163</v>
      </c>
      <c r="BF348" s="18">
        <f>SUM(Table2[[#This Row],[Indirect and Induced Land Through FY17]:[Indirect and Induced Land FY18 and After]])</f>
        <v>1099.1085</v>
      </c>
      <c r="BG348" s="17">
        <v>134.51769999999999</v>
      </c>
      <c r="BH348" s="17">
        <v>1143.2428</v>
      </c>
      <c r="BI348" s="17">
        <v>897.95899999999995</v>
      </c>
      <c r="BJ348" s="18">
        <f>SUM(Table2[[#This Row],[Indirect and Induced Building Through FY17]:[Indirect and Induced Building FY18 and After]])</f>
        <v>2041.2017999999998</v>
      </c>
      <c r="BK348" s="17">
        <v>262.41030000000001</v>
      </c>
      <c r="BL348" s="17">
        <v>2024.5905</v>
      </c>
      <c r="BM348" s="17">
        <v>1751.6925000000001</v>
      </c>
      <c r="BN348" s="18">
        <f>SUM(Table2[[#This Row],[TOTAL Real Property Related Taxes Through FY17]:[TOTAL Real Property Related Taxes FY18 and After]])</f>
        <v>3776.2830000000004</v>
      </c>
      <c r="BO348" s="17">
        <v>409.87810000000002</v>
      </c>
      <c r="BP348" s="17">
        <v>3934.8579</v>
      </c>
      <c r="BQ348" s="17">
        <v>2736.0981999999999</v>
      </c>
      <c r="BR348" s="18">
        <f>SUM(Table2[[#This Row],[Company Direct Through FY17]:[Company Direct FY18 and After]])</f>
        <v>6670.9560999999994</v>
      </c>
      <c r="BS348" s="17">
        <v>0</v>
      </c>
      <c r="BT348" s="17">
        <v>6.6204000000000001</v>
      </c>
      <c r="BU348" s="17">
        <v>0</v>
      </c>
      <c r="BV348" s="18">
        <f>SUM(Table2[[#This Row],[Sales Tax Exemption Through FY17]:[Sales Tax Exemption FY18 and After]])</f>
        <v>6.6204000000000001</v>
      </c>
      <c r="BW348" s="17">
        <v>0</v>
      </c>
      <c r="BX348" s="17">
        <v>0</v>
      </c>
      <c r="BY348" s="17">
        <v>0</v>
      </c>
      <c r="BZ348" s="17">
        <f>SUM(Table2[[#This Row],[Energy Tax Savings Through FY17]:[Energy Tax Savings FY18 and After]])</f>
        <v>0</v>
      </c>
      <c r="CA348" s="17">
        <v>0</v>
      </c>
      <c r="CB348" s="17">
        <v>0</v>
      </c>
      <c r="CC348" s="17">
        <v>0</v>
      </c>
      <c r="CD348" s="18">
        <f>SUM(Table2[[#This Row],[Tax Exempt Bond Savings Through FY17]:[Tax Exempt Bond Savings FY18 and After]])</f>
        <v>0</v>
      </c>
      <c r="CE348" s="17">
        <v>227.75149999999999</v>
      </c>
      <c r="CF348" s="17">
        <v>2178.4259000000002</v>
      </c>
      <c r="CG348" s="17">
        <v>1520.3313000000001</v>
      </c>
      <c r="CH348" s="18">
        <f>SUM(Table2[[#This Row],[Indirect and Induced Through FY17]:[Indirect and Induced FY18 and After]])</f>
        <v>3698.7572</v>
      </c>
      <c r="CI348" s="17">
        <v>637.62959999999998</v>
      </c>
      <c r="CJ348" s="17">
        <v>6106.6634000000004</v>
      </c>
      <c r="CK348" s="17">
        <v>4256.4295000000002</v>
      </c>
      <c r="CL348" s="18">
        <f>SUM(Table2[[#This Row],[TOTAL Income Consumption Use Taxes Through FY17]:[TOTAL Income Consumption Use Taxes FY18 and After]])</f>
        <v>10363.0929</v>
      </c>
      <c r="CM348" s="17">
        <v>48.808100000000003</v>
      </c>
      <c r="CN348" s="17">
        <v>257.34820000000002</v>
      </c>
      <c r="CO348" s="17">
        <v>325.81360000000001</v>
      </c>
      <c r="CP348" s="18">
        <f>SUM(Table2[[#This Row],[Assistance Provided Through FY17]:[Assistance Provided FY18 and After]])</f>
        <v>583.16180000000008</v>
      </c>
      <c r="CQ348" s="17">
        <v>0</v>
      </c>
      <c r="CR348" s="17">
        <v>0</v>
      </c>
      <c r="CS348" s="17">
        <v>0</v>
      </c>
      <c r="CT348" s="18">
        <f>SUM(Table2[[#This Row],[Recapture Cancellation Reduction Amount Through FY17]:[Recapture Cancellation Reduction Amount FY18 and After]])</f>
        <v>0</v>
      </c>
      <c r="CU348" s="17">
        <v>0</v>
      </c>
      <c r="CV348" s="17">
        <v>0</v>
      </c>
      <c r="CW348" s="17">
        <v>0</v>
      </c>
      <c r="CX348" s="18">
        <f>SUM(Table2[[#This Row],[Penalty Paid Through FY17]:[Penalty Paid FY18 and After]])</f>
        <v>0</v>
      </c>
      <c r="CY348" s="17">
        <v>48.808100000000003</v>
      </c>
      <c r="CZ348" s="17">
        <v>257.34820000000002</v>
      </c>
      <c r="DA348" s="17">
        <v>325.81360000000001</v>
      </c>
      <c r="DB348" s="18">
        <f>SUM(Table2[[#This Row],[TOTAL Assistance Net of Recapture Penalties Through FY17]:[TOTAL Assistance Net of Recapture Penalties FY18 and After]])</f>
        <v>583.16180000000008</v>
      </c>
      <c r="DC348" s="17">
        <v>514.14620000000002</v>
      </c>
      <c r="DD348" s="17">
        <v>4451.3411999999998</v>
      </c>
      <c r="DE348" s="17">
        <v>3432.1289999999999</v>
      </c>
      <c r="DF348" s="18">
        <f>SUM(Table2[[#This Row],[Company Direct Tax Revenue Before Assistance Through FY17]:[Company Direct Tax Revenue Before Assistance FY18 and After]])</f>
        <v>7883.4701999999997</v>
      </c>
      <c r="DG348" s="17">
        <v>434.70179999999999</v>
      </c>
      <c r="DH348" s="17">
        <v>3937.2609000000002</v>
      </c>
      <c r="DI348" s="17">
        <v>2901.8065999999999</v>
      </c>
      <c r="DJ348" s="18">
        <f>SUM(Table2[[#This Row],[Indirect and Induced Tax Revenues Through FY17]:[Indirect and Induced Tax Revenues FY18 and After]])</f>
        <v>6839.0675000000001</v>
      </c>
      <c r="DK348" s="17">
        <v>948.84799999999996</v>
      </c>
      <c r="DL348" s="17">
        <v>8388.6021000000001</v>
      </c>
      <c r="DM348" s="17">
        <v>6333.9355999999998</v>
      </c>
      <c r="DN348" s="17">
        <f>SUM(Table2[[#This Row],[TOTAL Tax Revenues Before Assistance Through FY17]:[TOTAL Tax Revenues Before Assistance FY18 and After]])</f>
        <v>14722.537700000001</v>
      </c>
      <c r="DO348" s="17">
        <v>900.03989999999999</v>
      </c>
      <c r="DP348" s="17">
        <v>8131.2538999999997</v>
      </c>
      <c r="DQ348" s="17">
        <v>6008.1220000000003</v>
      </c>
      <c r="DR348" s="20">
        <f>SUM(Table2[[#This Row],[TOTAL Tax Revenues Net of Assistance Recapture and Penalty Through FY17]:[TOTAL Tax Revenues Net of Assistance Recapture and Penalty FY18 and After]])</f>
        <v>14139.375899999999</v>
      </c>
      <c r="DS348" s="20">
        <v>0</v>
      </c>
      <c r="DT348" s="20">
        <v>0</v>
      </c>
      <c r="DU348" s="20">
        <v>0</v>
      </c>
      <c r="DV348" s="20">
        <v>0</v>
      </c>
      <c r="DW348" s="15">
        <v>0</v>
      </c>
      <c r="DX348" s="15">
        <v>0</v>
      </c>
      <c r="DY348" s="15">
        <v>0</v>
      </c>
      <c r="DZ348" s="15">
        <v>0</v>
      </c>
      <c r="EA348" s="15">
        <v>0</v>
      </c>
      <c r="EB348" s="15">
        <v>0</v>
      </c>
      <c r="EC348" s="15">
        <v>0</v>
      </c>
      <c r="ED348" s="15">
        <v>0</v>
      </c>
      <c r="EE348" s="15">
        <v>0</v>
      </c>
      <c r="EF348" s="15">
        <v>0</v>
      </c>
      <c r="EG348" s="15">
        <v>0</v>
      </c>
      <c r="EH348" s="15">
        <v>0</v>
      </c>
      <c r="EI348" s="15">
        <f>SUM(Table2[[#This Row],[Total Industrial Employees FY17]:[Total Other Employees FY17]])</f>
        <v>0</v>
      </c>
      <c r="EJ348" s="15">
        <f>SUM(Table2[[#This Row],[Number of Industrial Employees Earning More than Living Wage FY17]:[Number of Other Employees Earning More than Living Wage FY17]])</f>
        <v>0</v>
      </c>
      <c r="EK348" s="15">
        <v>0</v>
      </c>
    </row>
    <row r="349" spans="1:141" x14ac:dyDescent="0.2">
      <c r="A349" s="6">
        <v>93172</v>
      </c>
      <c r="B349" s="6" t="s">
        <v>401</v>
      </c>
      <c r="C349" s="7" t="s">
        <v>402</v>
      </c>
      <c r="D349" s="7" t="s">
        <v>9</v>
      </c>
      <c r="E349" s="33">
        <v>34</v>
      </c>
      <c r="F349" s="8" t="s">
        <v>2141</v>
      </c>
      <c r="G349" s="41" t="s">
        <v>2142</v>
      </c>
      <c r="H349" s="35">
        <v>40165</v>
      </c>
      <c r="I349" s="35">
        <v>36800</v>
      </c>
      <c r="J349" s="39" t="s">
        <v>3296</v>
      </c>
      <c r="K349" s="11" t="s">
        <v>2453</v>
      </c>
      <c r="L349" s="13" t="s">
        <v>2735</v>
      </c>
      <c r="M349" s="13" t="s">
        <v>2712</v>
      </c>
      <c r="N349" s="23">
        <v>11441000</v>
      </c>
      <c r="O349" s="6" t="s">
        <v>2527</v>
      </c>
      <c r="P349" s="15">
        <v>0</v>
      </c>
      <c r="Q349" s="15">
        <v>0</v>
      </c>
      <c r="R349" s="15">
        <v>14</v>
      </c>
      <c r="S349" s="15">
        <v>1</v>
      </c>
      <c r="T349" s="15">
        <v>0</v>
      </c>
      <c r="U349" s="15">
        <v>15</v>
      </c>
      <c r="V349" s="15">
        <v>15</v>
      </c>
      <c r="W349" s="15">
        <v>0</v>
      </c>
      <c r="X349" s="15">
        <v>0</v>
      </c>
      <c r="Y349" s="15">
        <v>0</v>
      </c>
      <c r="Z349" s="15">
        <v>9</v>
      </c>
      <c r="AA349" s="15">
        <v>100</v>
      </c>
      <c r="AB349" s="15">
        <v>0</v>
      </c>
      <c r="AC349" s="15">
        <v>0</v>
      </c>
      <c r="AD349" s="15">
        <v>0</v>
      </c>
      <c r="AE349" s="15">
        <v>0</v>
      </c>
      <c r="AF349" s="15">
        <v>100</v>
      </c>
      <c r="AG349" s="15" t="s">
        <v>1860</v>
      </c>
      <c r="AH349" s="15" t="s">
        <v>1861</v>
      </c>
      <c r="AI349" s="17">
        <v>120.9945</v>
      </c>
      <c r="AJ349" s="17">
        <v>390.22070000000002</v>
      </c>
      <c r="AK349" s="17">
        <v>807.6857</v>
      </c>
      <c r="AL349" s="17">
        <f>SUM(Table2[[#This Row],[Company Direct Land Through FY17]:[Company Direct Land FY18 and After]])</f>
        <v>1197.9064000000001</v>
      </c>
      <c r="AM349" s="17">
        <v>64.193899999999999</v>
      </c>
      <c r="AN349" s="17">
        <v>424.03</v>
      </c>
      <c r="AO349" s="17">
        <v>428.51940000000002</v>
      </c>
      <c r="AP349" s="18">
        <f>SUM(Table2[[#This Row],[Company Direct Building Through FY17]:[Company Direct Building FY18 and After]])</f>
        <v>852.54939999999999</v>
      </c>
      <c r="AQ349" s="17">
        <v>0</v>
      </c>
      <c r="AR349" s="17">
        <v>118.625</v>
      </c>
      <c r="AS349" s="17">
        <v>0</v>
      </c>
      <c r="AT349" s="18">
        <f>SUM(Table2[[#This Row],[Mortgage Recording Tax Through FY17]:[Mortgage Recording Tax FY18 and After]])</f>
        <v>118.625</v>
      </c>
      <c r="AU349" s="17">
        <v>96.856800000000007</v>
      </c>
      <c r="AV349" s="17">
        <v>490.97730000000001</v>
      </c>
      <c r="AW349" s="17">
        <v>646.55679999999995</v>
      </c>
      <c r="AX349" s="18">
        <f>SUM(Table2[[#This Row],[Pilot Savings Through FY17]:[Pilot Savings FY18 and After]])</f>
        <v>1137.5340999999999</v>
      </c>
      <c r="AY349" s="17">
        <v>0</v>
      </c>
      <c r="AZ349" s="17">
        <v>0</v>
      </c>
      <c r="BA349" s="17">
        <v>0</v>
      </c>
      <c r="BB349" s="18">
        <f>SUM(Table2[[#This Row],[Mortgage Recording Tax Exemption Through FY17]:[Mortgage Recording Tax Exemption FY18 and After]])</f>
        <v>0</v>
      </c>
      <c r="BC349" s="17">
        <v>28.5914</v>
      </c>
      <c r="BD349" s="17">
        <v>143.53319999999999</v>
      </c>
      <c r="BE349" s="17">
        <v>190.8586</v>
      </c>
      <c r="BF349" s="18">
        <f>SUM(Table2[[#This Row],[Indirect and Induced Land Through FY17]:[Indirect and Induced Land FY18 and After]])</f>
        <v>334.39179999999999</v>
      </c>
      <c r="BG349" s="17">
        <v>53.098399999999998</v>
      </c>
      <c r="BH349" s="17">
        <v>266.56139999999999</v>
      </c>
      <c r="BI349" s="17">
        <v>354.45249999999999</v>
      </c>
      <c r="BJ349" s="18">
        <f>SUM(Table2[[#This Row],[Indirect and Induced Building Through FY17]:[Indirect and Induced Building FY18 and After]])</f>
        <v>621.01389999999992</v>
      </c>
      <c r="BK349" s="17">
        <v>170.0214</v>
      </c>
      <c r="BL349" s="17">
        <v>851.99300000000005</v>
      </c>
      <c r="BM349" s="17">
        <v>1134.9594</v>
      </c>
      <c r="BN349" s="18">
        <f>SUM(Table2[[#This Row],[TOTAL Real Property Related Taxes Through FY17]:[TOTAL Real Property Related Taxes FY18 and After]])</f>
        <v>1986.9524000000001</v>
      </c>
      <c r="BO349" s="17">
        <v>176.1403</v>
      </c>
      <c r="BP349" s="17">
        <v>955.19159999999999</v>
      </c>
      <c r="BQ349" s="17">
        <v>1175.8058000000001</v>
      </c>
      <c r="BR349" s="18">
        <f>SUM(Table2[[#This Row],[Company Direct Through FY17]:[Company Direct FY18 and After]])</f>
        <v>2130.9974000000002</v>
      </c>
      <c r="BS349" s="17">
        <v>0</v>
      </c>
      <c r="BT349" s="17">
        <v>0</v>
      </c>
      <c r="BU349" s="17">
        <v>0</v>
      </c>
      <c r="BV349" s="18">
        <f>SUM(Table2[[#This Row],[Sales Tax Exemption Through FY17]:[Sales Tax Exemption FY18 and After]])</f>
        <v>0</v>
      </c>
      <c r="BW349" s="17">
        <v>0</v>
      </c>
      <c r="BX349" s="17">
        <v>0</v>
      </c>
      <c r="BY349" s="17">
        <v>0</v>
      </c>
      <c r="BZ349" s="17">
        <f>SUM(Table2[[#This Row],[Energy Tax Savings Through FY17]:[Energy Tax Savings FY18 and After]])</f>
        <v>0</v>
      </c>
      <c r="CA349" s="17">
        <v>0</v>
      </c>
      <c r="CB349" s="17">
        <v>0</v>
      </c>
      <c r="CC349" s="17">
        <v>0</v>
      </c>
      <c r="CD349" s="18">
        <f>SUM(Table2[[#This Row],[Tax Exempt Bond Savings Through FY17]:[Tax Exempt Bond Savings FY18 and After]])</f>
        <v>0</v>
      </c>
      <c r="CE349" s="17">
        <v>97.872100000000003</v>
      </c>
      <c r="CF349" s="17">
        <v>530.01900000000001</v>
      </c>
      <c r="CG349" s="17">
        <v>653.33429999999998</v>
      </c>
      <c r="CH349" s="18">
        <f>SUM(Table2[[#This Row],[Indirect and Induced Through FY17]:[Indirect and Induced FY18 and After]])</f>
        <v>1183.3533</v>
      </c>
      <c r="CI349" s="17">
        <v>274.01240000000001</v>
      </c>
      <c r="CJ349" s="17">
        <v>1485.2106000000001</v>
      </c>
      <c r="CK349" s="17">
        <v>1829.1401000000001</v>
      </c>
      <c r="CL349" s="18">
        <f>SUM(Table2[[#This Row],[TOTAL Income Consumption Use Taxes Through FY17]:[TOTAL Income Consumption Use Taxes FY18 and After]])</f>
        <v>3314.3507</v>
      </c>
      <c r="CM349" s="17">
        <v>96.856800000000007</v>
      </c>
      <c r="CN349" s="17">
        <v>490.97730000000001</v>
      </c>
      <c r="CO349" s="17">
        <v>646.55679999999995</v>
      </c>
      <c r="CP349" s="18">
        <f>SUM(Table2[[#This Row],[Assistance Provided Through FY17]:[Assistance Provided FY18 and After]])</f>
        <v>1137.5340999999999</v>
      </c>
      <c r="CQ349" s="17">
        <v>0</v>
      </c>
      <c r="CR349" s="17">
        <v>0</v>
      </c>
      <c r="CS349" s="17">
        <v>0</v>
      </c>
      <c r="CT349" s="18">
        <f>SUM(Table2[[#This Row],[Recapture Cancellation Reduction Amount Through FY17]:[Recapture Cancellation Reduction Amount FY18 and After]])</f>
        <v>0</v>
      </c>
      <c r="CU349" s="17">
        <v>0</v>
      </c>
      <c r="CV349" s="17">
        <v>0</v>
      </c>
      <c r="CW349" s="17">
        <v>0</v>
      </c>
      <c r="CX349" s="18">
        <f>SUM(Table2[[#This Row],[Penalty Paid Through FY17]:[Penalty Paid FY18 and After]])</f>
        <v>0</v>
      </c>
      <c r="CY349" s="17">
        <v>96.856800000000007</v>
      </c>
      <c r="CZ349" s="17">
        <v>490.97730000000001</v>
      </c>
      <c r="DA349" s="17">
        <v>646.55679999999995</v>
      </c>
      <c r="DB349" s="18">
        <f>SUM(Table2[[#This Row],[TOTAL Assistance Net of Recapture Penalties Through FY17]:[TOTAL Assistance Net of Recapture Penalties FY18 and After]])</f>
        <v>1137.5340999999999</v>
      </c>
      <c r="DC349" s="17">
        <v>361.32870000000003</v>
      </c>
      <c r="DD349" s="17">
        <v>1888.0672999999999</v>
      </c>
      <c r="DE349" s="17">
        <v>2412.0109000000002</v>
      </c>
      <c r="DF349" s="18">
        <f>SUM(Table2[[#This Row],[Company Direct Tax Revenue Before Assistance Through FY17]:[Company Direct Tax Revenue Before Assistance FY18 and After]])</f>
        <v>4300.0781999999999</v>
      </c>
      <c r="DG349" s="17">
        <v>179.56190000000001</v>
      </c>
      <c r="DH349" s="17">
        <v>940.11360000000002</v>
      </c>
      <c r="DI349" s="17">
        <v>1198.6454000000001</v>
      </c>
      <c r="DJ349" s="18">
        <f>SUM(Table2[[#This Row],[Indirect and Induced Tax Revenues Through FY17]:[Indirect and Induced Tax Revenues FY18 and After]])</f>
        <v>2138.759</v>
      </c>
      <c r="DK349" s="17">
        <v>540.89059999999995</v>
      </c>
      <c r="DL349" s="17">
        <v>2828.1808999999998</v>
      </c>
      <c r="DM349" s="17">
        <v>3610.6563000000001</v>
      </c>
      <c r="DN349" s="17">
        <f>SUM(Table2[[#This Row],[TOTAL Tax Revenues Before Assistance Through FY17]:[TOTAL Tax Revenues Before Assistance FY18 and After]])</f>
        <v>6438.8371999999999</v>
      </c>
      <c r="DO349" s="17">
        <v>444.03379999999999</v>
      </c>
      <c r="DP349" s="17">
        <v>2337.2035999999998</v>
      </c>
      <c r="DQ349" s="17">
        <v>2964.0994999999998</v>
      </c>
      <c r="DR349" s="20">
        <f>SUM(Table2[[#This Row],[TOTAL Tax Revenues Net of Assistance Recapture and Penalty Through FY17]:[TOTAL Tax Revenues Net of Assistance Recapture and Penalty FY18 and After]])</f>
        <v>5301.3030999999992</v>
      </c>
      <c r="DS349" s="20">
        <v>0</v>
      </c>
      <c r="DT349" s="20">
        <v>0</v>
      </c>
      <c r="DU349" s="20">
        <v>0</v>
      </c>
      <c r="DV349" s="20">
        <v>0</v>
      </c>
      <c r="DW349" s="15">
        <v>0</v>
      </c>
      <c r="DX349" s="15">
        <v>0</v>
      </c>
      <c r="DY349" s="15">
        <v>0</v>
      </c>
      <c r="DZ349" s="15">
        <v>15</v>
      </c>
      <c r="EA349" s="15">
        <v>0</v>
      </c>
      <c r="EB349" s="15">
        <v>0</v>
      </c>
      <c r="EC349" s="15">
        <v>0</v>
      </c>
      <c r="ED349" s="15">
        <v>15</v>
      </c>
      <c r="EE349" s="15">
        <v>0</v>
      </c>
      <c r="EF349" s="15">
        <v>0</v>
      </c>
      <c r="EG349" s="15">
        <v>0</v>
      </c>
      <c r="EH349" s="15">
        <v>100</v>
      </c>
      <c r="EI349" s="15">
        <f>SUM(Table2[[#This Row],[Total Industrial Employees FY17]:[Total Other Employees FY17]])</f>
        <v>15</v>
      </c>
      <c r="EJ349" s="15">
        <f>SUM(Table2[[#This Row],[Number of Industrial Employees Earning More than Living Wage FY17]:[Number of Other Employees Earning More than Living Wage FY17]])</f>
        <v>15</v>
      </c>
      <c r="EK349" s="15">
        <v>100</v>
      </c>
    </row>
    <row r="350" spans="1:141" x14ac:dyDescent="0.2">
      <c r="A350" s="6">
        <v>93881</v>
      </c>
      <c r="B350" s="6" t="s">
        <v>678</v>
      </c>
      <c r="C350" s="7" t="s">
        <v>679</v>
      </c>
      <c r="D350" s="7" t="s">
        <v>6</v>
      </c>
      <c r="E350" s="33">
        <v>13</v>
      </c>
      <c r="F350" s="8" t="s">
        <v>2111</v>
      </c>
      <c r="G350" s="41" t="s">
        <v>2069</v>
      </c>
      <c r="H350" s="35">
        <v>243728</v>
      </c>
      <c r="I350" s="35">
        <v>297477</v>
      </c>
      <c r="J350" s="39" t="s">
        <v>3268</v>
      </c>
      <c r="K350" s="11" t="s">
        <v>2804</v>
      </c>
      <c r="L350" s="13" t="s">
        <v>2910</v>
      </c>
      <c r="M350" s="13" t="s">
        <v>2911</v>
      </c>
      <c r="N350" s="23">
        <v>93000000</v>
      </c>
      <c r="O350" s="6" t="s">
        <v>2912</v>
      </c>
      <c r="P350" s="15">
        <v>16</v>
      </c>
      <c r="Q350" s="15">
        <v>0</v>
      </c>
      <c r="R350" s="15">
        <v>482</v>
      </c>
      <c r="S350" s="15">
        <v>0</v>
      </c>
      <c r="T350" s="15">
        <v>0</v>
      </c>
      <c r="U350" s="15">
        <v>498</v>
      </c>
      <c r="V350" s="15">
        <v>490</v>
      </c>
      <c r="W350" s="15">
        <v>0</v>
      </c>
      <c r="X350" s="15">
        <v>0</v>
      </c>
      <c r="Y350" s="15">
        <v>108</v>
      </c>
      <c r="Z350" s="15">
        <v>423</v>
      </c>
      <c r="AA350" s="15">
        <v>65</v>
      </c>
      <c r="AB350" s="15">
        <v>2</v>
      </c>
      <c r="AC350" s="15">
        <v>5</v>
      </c>
      <c r="AD350" s="15">
        <v>41</v>
      </c>
      <c r="AE350" s="15">
        <v>34</v>
      </c>
      <c r="AF350" s="15">
        <v>65</v>
      </c>
      <c r="AG350" s="15" t="s">
        <v>1860</v>
      </c>
      <c r="AH350" s="15" t="s">
        <v>1861</v>
      </c>
      <c r="AI350" s="17">
        <v>0</v>
      </c>
      <c r="AJ350" s="17">
        <v>0</v>
      </c>
      <c r="AK350" s="17">
        <v>0</v>
      </c>
      <c r="AL350" s="17">
        <f>SUM(Table2[[#This Row],[Company Direct Land Through FY17]:[Company Direct Land FY18 and After]])</f>
        <v>0</v>
      </c>
      <c r="AM350" s="17">
        <v>0</v>
      </c>
      <c r="AN350" s="17">
        <v>0</v>
      </c>
      <c r="AO350" s="17">
        <v>0</v>
      </c>
      <c r="AP350" s="18">
        <f>SUM(Table2[[#This Row],[Company Direct Building Through FY17]:[Company Direct Building FY18 and After]])</f>
        <v>0</v>
      </c>
      <c r="AQ350" s="17">
        <v>0</v>
      </c>
      <c r="AR350" s="17">
        <v>1055.1856</v>
      </c>
      <c r="AS350" s="17">
        <v>0</v>
      </c>
      <c r="AT350" s="18">
        <f>SUM(Table2[[#This Row],[Mortgage Recording Tax Through FY17]:[Mortgage Recording Tax FY18 and After]])</f>
        <v>1055.1856</v>
      </c>
      <c r="AU350" s="17">
        <v>0</v>
      </c>
      <c r="AV350" s="17">
        <v>0</v>
      </c>
      <c r="AW350" s="17">
        <v>0</v>
      </c>
      <c r="AX350" s="18">
        <f>SUM(Table2[[#This Row],[Pilot Savings Through FY17]:[Pilot Savings FY18 and After]])</f>
        <v>0</v>
      </c>
      <c r="AY350" s="17">
        <v>0</v>
      </c>
      <c r="AZ350" s="17">
        <v>1055.1856</v>
      </c>
      <c r="BA350" s="17">
        <v>0</v>
      </c>
      <c r="BB350" s="18">
        <f>SUM(Table2[[#This Row],[Mortgage Recording Tax Exemption Through FY17]:[Mortgage Recording Tax Exemption FY18 and After]])</f>
        <v>1055.1856</v>
      </c>
      <c r="BC350" s="17">
        <v>658.20190000000002</v>
      </c>
      <c r="BD350" s="17">
        <v>1462.6130000000001</v>
      </c>
      <c r="BE350" s="17">
        <v>4870.7605000000003</v>
      </c>
      <c r="BF350" s="18">
        <f>SUM(Table2[[#This Row],[Indirect and Induced Land Through FY17]:[Indirect and Induced Land FY18 and After]])</f>
        <v>6333.3735000000006</v>
      </c>
      <c r="BG350" s="17">
        <v>1222.375</v>
      </c>
      <c r="BH350" s="17">
        <v>2716.2811999999999</v>
      </c>
      <c r="BI350" s="17">
        <v>9045.6969000000008</v>
      </c>
      <c r="BJ350" s="18">
        <f>SUM(Table2[[#This Row],[Indirect and Induced Building Through FY17]:[Indirect and Induced Building FY18 and After]])</f>
        <v>11761.9781</v>
      </c>
      <c r="BK350" s="17">
        <v>1880.5769</v>
      </c>
      <c r="BL350" s="17">
        <v>4178.8941999999997</v>
      </c>
      <c r="BM350" s="17">
        <v>13916.457399999999</v>
      </c>
      <c r="BN350" s="18">
        <f>SUM(Table2[[#This Row],[TOTAL Real Property Related Taxes Through FY17]:[TOTAL Real Property Related Taxes FY18 and After]])</f>
        <v>18095.351599999998</v>
      </c>
      <c r="BO350" s="17">
        <v>1877.4843000000001</v>
      </c>
      <c r="BP350" s="17">
        <v>4207.1349</v>
      </c>
      <c r="BQ350" s="17">
        <v>13893.572</v>
      </c>
      <c r="BR350" s="18">
        <f>SUM(Table2[[#This Row],[Company Direct Through FY17]:[Company Direct FY18 and After]])</f>
        <v>18100.706900000001</v>
      </c>
      <c r="BS350" s="17">
        <v>0</v>
      </c>
      <c r="BT350" s="17">
        <v>0</v>
      </c>
      <c r="BU350" s="17">
        <v>0</v>
      </c>
      <c r="BV350" s="18">
        <f>SUM(Table2[[#This Row],[Sales Tax Exemption Through FY17]:[Sales Tax Exemption FY18 and After]])</f>
        <v>0</v>
      </c>
      <c r="BW350" s="17">
        <v>0</v>
      </c>
      <c r="BX350" s="17">
        <v>0</v>
      </c>
      <c r="BY350" s="17">
        <v>0</v>
      </c>
      <c r="BZ350" s="17">
        <f>SUM(Table2[[#This Row],[Energy Tax Savings Through FY17]:[Energy Tax Savings FY18 and After]])</f>
        <v>0</v>
      </c>
      <c r="CA350" s="17">
        <v>8.6212</v>
      </c>
      <c r="CB350" s="17">
        <v>39.644199999999998</v>
      </c>
      <c r="CC350" s="17">
        <v>52.677199999999999</v>
      </c>
      <c r="CD350" s="18">
        <f>SUM(Table2[[#This Row],[Tax Exempt Bond Savings Through FY17]:[Tax Exempt Bond Savings FY18 and After]])</f>
        <v>92.321399999999997</v>
      </c>
      <c r="CE350" s="17">
        <v>2077.2453</v>
      </c>
      <c r="CF350" s="17">
        <v>4673.2977000000001</v>
      </c>
      <c r="CG350" s="17">
        <v>15371.8228</v>
      </c>
      <c r="CH350" s="18">
        <f>SUM(Table2[[#This Row],[Indirect and Induced Through FY17]:[Indirect and Induced FY18 and After]])</f>
        <v>20045.120500000001</v>
      </c>
      <c r="CI350" s="17">
        <v>3946.1084000000001</v>
      </c>
      <c r="CJ350" s="17">
        <v>8840.7883999999995</v>
      </c>
      <c r="CK350" s="17">
        <v>29212.7176</v>
      </c>
      <c r="CL350" s="18">
        <f>SUM(Table2[[#This Row],[TOTAL Income Consumption Use Taxes Through FY17]:[TOTAL Income Consumption Use Taxes FY18 and After]])</f>
        <v>38053.506000000001</v>
      </c>
      <c r="CM350" s="17">
        <v>8.6212</v>
      </c>
      <c r="CN350" s="17">
        <v>1094.8298</v>
      </c>
      <c r="CO350" s="17">
        <v>52.677199999999999</v>
      </c>
      <c r="CP350" s="18">
        <f>SUM(Table2[[#This Row],[Assistance Provided Through FY17]:[Assistance Provided FY18 and After]])</f>
        <v>1147.5070000000001</v>
      </c>
      <c r="CQ350" s="17">
        <v>0</v>
      </c>
      <c r="CR350" s="17">
        <v>0</v>
      </c>
      <c r="CS350" s="17">
        <v>0</v>
      </c>
      <c r="CT350" s="18">
        <f>SUM(Table2[[#This Row],[Recapture Cancellation Reduction Amount Through FY17]:[Recapture Cancellation Reduction Amount FY18 and After]])</f>
        <v>0</v>
      </c>
      <c r="CU350" s="17">
        <v>0</v>
      </c>
      <c r="CV350" s="17">
        <v>0</v>
      </c>
      <c r="CW350" s="17">
        <v>0</v>
      </c>
      <c r="CX350" s="18">
        <f>SUM(Table2[[#This Row],[Penalty Paid Through FY17]:[Penalty Paid FY18 and After]])</f>
        <v>0</v>
      </c>
      <c r="CY350" s="17">
        <v>8.6212</v>
      </c>
      <c r="CZ350" s="17">
        <v>1094.8298</v>
      </c>
      <c r="DA350" s="17">
        <v>52.677199999999999</v>
      </c>
      <c r="DB350" s="18">
        <f>SUM(Table2[[#This Row],[TOTAL Assistance Net of Recapture Penalties Through FY17]:[TOTAL Assistance Net of Recapture Penalties FY18 and After]])</f>
        <v>1147.5070000000001</v>
      </c>
      <c r="DC350" s="17">
        <v>1877.4843000000001</v>
      </c>
      <c r="DD350" s="17">
        <v>5262.3204999999998</v>
      </c>
      <c r="DE350" s="17">
        <v>13893.572</v>
      </c>
      <c r="DF350" s="18">
        <f>SUM(Table2[[#This Row],[Company Direct Tax Revenue Before Assistance Through FY17]:[Company Direct Tax Revenue Before Assistance FY18 and After]])</f>
        <v>19155.892500000002</v>
      </c>
      <c r="DG350" s="17">
        <v>3957.8222000000001</v>
      </c>
      <c r="DH350" s="17">
        <v>8852.1918999999998</v>
      </c>
      <c r="DI350" s="17">
        <v>29288.280200000001</v>
      </c>
      <c r="DJ350" s="18">
        <f>SUM(Table2[[#This Row],[Indirect and Induced Tax Revenues Through FY17]:[Indirect and Induced Tax Revenues FY18 and After]])</f>
        <v>38140.472099999999</v>
      </c>
      <c r="DK350" s="17">
        <v>5835.3064999999997</v>
      </c>
      <c r="DL350" s="17">
        <v>14114.5124</v>
      </c>
      <c r="DM350" s="17">
        <v>43181.852200000001</v>
      </c>
      <c r="DN350" s="17">
        <f>SUM(Table2[[#This Row],[TOTAL Tax Revenues Before Assistance Through FY17]:[TOTAL Tax Revenues Before Assistance FY18 and After]])</f>
        <v>57296.364600000001</v>
      </c>
      <c r="DO350" s="17">
        <v>5826.6853000000001</v>
      </c>
      <c r="DP350" s="17">
        <v>13019.6826</v>
      </c>
      <c r="DQ350" s="17">
        <v>43129.175000000003</v>
      </c>
      <c r="DR350" s="20">
        <f>SUM(Table2[[#This Row],[TOTAL Tax Revenues Net of Assistance Recapture and Penalty Through FY17]:[TOTAL Tax Revenues Net of Assistance Recapture and Penalty FY18 and After]])</f>
        <v>56148.857600000003</v>
      </c>
      <c r="DS350" s="20">
        <v>0</v>
      </c>
      <c r="DT350" s="20">
        <v>0</v>
      </c>
      <c r="DU350" s="20">
        <v>0</v>
      </c>
      <c r="DV350" s="20">
        <v>0</v>
      </c>
      <c r="DW350" s="15">
        <v>0</v>
      </c>
      <c r="DX350" s="15">
        <v>0</v>
      </c>
      <c r="DY350" s="15">
        <v>0</v>
      </c>
      <c r="DZ350" s="15">
        <v>0</v>
      </c>
      <c r="EA350" s="15">
        <v>0</v>
      </c>
      <c r="EB350" s="15">
        <v>0</v>
      </c>
      <c r="EC350" s="15">
        <v>0</v>
      </c>
      <c r="ED350" s="15">
        <v>0</v>
      </c>
      <c r="EE350" s="15">
        <v>0</v>
      </c>
      <c r="EF350" s="15">
        <v>0</v>
      </c>
      <c r="EG350" s="15">
        <v>0</v>
      </c>
      <c r="EH350" s="15">
        <v>0</v>
      </c>
      <c r="EI350" s="15">
        <f>SUM(Table2[[#This Row],[Total Industrial Employees FY17]:[Total Other Employees FY17]])</f>
        <v>0</v>
      </c>
      <c r="EJ350" s="15">
        <f>SUM(Table2[[#This Row],[Number of Industrial Employees Earning More than Living Wage FY17]:[Number of Other Employees Earning More than Living Wage FY17]])</f>
        <v>0</v>
      </c>
      <c r="EK350" s="15">
        <v>0</v>
      </c>
    </row>
    <row r="351" spans="1:141" x14ac:dyDescent="0.2">
      <c r="A351" s="6">
        <v>93255</v>
      </c>
      <c r="B351" s="6" t="s">
        <v>524</v>
      </c>
      <c r="C351" s="7" t="s">
        <v>525</v>
      </c>
      <c r="D351" s="7" t="s">
        <v>19</v>
      </c>
      <c r="E351" s="33">
        <v>0</v>
      </c>
      <c r="F351" s="8" t="s">
        <v>2001</v>
      </c>
      <c r="G351" s="41" t="s">
        <v>2007</v>
      </c>
      <c r="H351" s="35">
        <v>67795</v>
      </c>
      <c r="I351" s="35">
        <v>1294703</v>
      </c>
      <c r="J351" s="39" t="s">
        <v>3310</v>
      </c>
      <c r="K351" s="11" t="s">
        <v>2704</v>
      </c>
      <c r="L351" s="13" t="s">
        <v>2744</v>
      </c>
      <c r="M351" s="13" t="s">
        <v>2794</v>
      </c>
      <c r="N351" s="23">
        <v>0</v>
      </c>
      <c r="O351" s="6" t="s">
        <v>2707</v>
      </c>
      <c r="P351" s="15">
        <v>38</v>
      </c>
      <c r="Q351" s="15">
        <v>5</v>
      </c>
      <c r="R351" s="15">
        <v>8954</v>
      </c>
      <c r="S351" s="15">
        <v>829</v>
      </c>
      <c r="T351" s="15">
        <v>4107</v>
      </c>
      <c r="U351" s="15">
        <v>13933</v>
      </c>
      <c r="V351" s="15">
        <v>13911</v>
      </c>
      <c r="W351" s="15">
        <v>0</v>
      </c>
      <c r="X351" s="15">
        <v>0</v>
      </c>
      <c r="Y351" s="15">
        <v>9775</v>
      </c>
      <c r="Z351" s="15">
        <v>0</v>
      </c>
      <c r="AA351" s="15">
        <v>45</v>
      </c>
      <c r="AB351" s="15">
        <v>0</v>
      </c>
      <c r="AC351" s="15">
        <v>0</v>
      </c>
      <c r="AD351" s="15">
        <v>1</v>
      </c>
      <c r="AE351" s="15">
        <v>15</v>
      </c>
      <c r="AF351" s="15">
        <v>45</v>
      </c>
      <c r="AG351" s="15" t="s">
        <v>1860</v>
      </c>
      <c r="AH351" s="15" t="s">
        <v>1861</v>
      </c>
      <c r="AI351" s="17">
        <v>23837.632300000001</v>
      </c>
      <c r="AJ351" s="17">
        <v>44556.499600000003</v>
      </c>
      <c r="AK351" s="17">
        <v>60127.973400000003</v>
      </c>
      <c r="AL351" s="17">
        <f>SUM(Table2[[#This Row],[Company Direct Land Through FY17]:[Company Direct Land FY18 and After]])</f>
        <v>104684.473</v>
      </c>
      <c r="AM351" s="17">
        <v>3897.3890000000001</v>
      </c>
      <c r="AN351" s="17">
        <v>71817.185299999997</v>
      </c>
      <c r="AO351" s="17">
        <v>9830.7625000000007</v>
      </c>
      <c r="AP351" s="18">
        <f>SUM(Table2[[#This Row],[Company Direct Building Through FY17]:[Company Direct Building FY18 and After]])</f>
        <v>81647.947799999994</v>
      </c>
      <c r="AQ351" s="17">
        <v>0</v>
      </c>
      <c r="AR351" s="17">
        <v>0</v>
      </c>
      <c r="AS351" s="17">
        <v>0</v>
      </c>
      <c r="AT351" s="18">
        <f>SUM(Table2[[#This Row],[Mortgage Recording Tax Through FY17]:[Mortgage Recording Tax FY18 and After]])</f>
        <v>0</v>
      </c>
      <c r="AU351" s="17">
        <v>0</v>
      </c>
      <c r="AV351" s="17">
        <v>0</v>
      </c>
      <c r="AW351" s="17">
        <v>0</v>
      </c>
      <c r="AX351" s="18">
        <f>SUM(Table2[[#This Row],[Pilot Savings Through FY17]:[Pilot Savings FY18 and After]])</f>
        <v>0</v>
      </c>
      <c r="AY351" s="17">
        <v>0</v>
      </c>
      <c r="AZ351" s="17">
        <v>0</v>
      </c>
      <c r="BA351" s="17">
        <v>0</v>
      </c>
      <c r="BB351" s="18">
        <f>SUM(Table2[[#This Row],[Mortgage Recording Tax Exemption Through FY17]:[Mortgage Recording Tax Exemption FY18 and After]])</f>
        <v>0</v>
      </c>
      <c r="BC351" s="17">
        <v>58439.089899999999</v>
      </c>
      <c r="BD351" s="17">
        <v>246909.78109999999</v>
      </c>
      <c r="BE351" s="17">
        <v>147406.5882</v>
      </c>
      <c r="BF351" s="18">
        <f>SUM(Table2[[#This Row],[Indirect and Induced Land Through FY17]:[Indirect and Induced Land FY18 and After]])</f>
        <v>394316.36930000002</v>
      </c>
      <c r="BG351" s="17">
        <v>108529.73850000001</v>
      </c>
      <c r="BH351" s="17">
        <v>458546.73590000003</v>
      </c>
      <c r="BI351" s="17">
        <v>273755.09279999998</v>
      </c>
      <c r="BJ351" s="18">
        <f>SUM(Table2[[#This Row],[Indirect and Induced Building Through FY17]:[Indirect and Induced Building FY18 and After]])</f>
        <v>732301.82869999995</v>
      </c>
      <c r="BK351" s="17">
        <v>194703.84969999999</v>
      </c>
      <c r="BL351" s="17">
        <v>821830.20189999999</v>
      </c>
      <c r="BM351" s="17">
        <v>491120.41690000001</v>
      </c>
      <c r="BN351" s="18">
        <f>SUM(Table2[[#This Row],[TOTAL Real Property Related Taxes Through FY17]:[TOTAL Real Property Related Taxes FY18 and After]])</f>
        <v>1312950.6188000001</v>
      </c>
      <c r="BO351" s="17">
        <v>199540.91880000001</v>
      </c>
      <c r="BP351" s="17">
        <v>1011052.7349</v>
      </c>
      <c r="BQ351" s="17">
        <v>503321.4264</v>
      </c>
      <c r="BR351" s="18">
        <f>SUM(Table2[[#This Row],[Company Direct Through FY17]:[Company Direct FY18 and After]])</f>
        <v>1514374.1613</v>
      </c>
      <c r="BS351" s="17">
        <v>0</v>
      </c>
      <c r="BT351" s="17">
        <v>0</v>
      </c>
      <c r="BU351" s="17">
        <v>0</v>
      </c>
      <c r="BV351" s="18">
        <f>SUM(Table2[[#This Row],[Sales Tax Exemption Through FY17]:[Sales Tax Exemption FY18 and After]])</f>
        <v>0</v>
      </c>
      <c r="BW351" s="17">
        <v>48.392499999999998</v>
      </c>
      <c r="BX351" s="17">
        <v>398.93520000000001</v>
      </c>
      <c r="BY351" s="17">
        <v>122.065</v>
      </c>
      <c r="BZ351" s="17">
        <f>SUM(Table2[[#This Row],[Energy Tax Savings Through FY17]:[Energy Tax Savings FY18 and After]])</f>
        <v>521.00019999999995</v>
      </c>
      <c r="CA351" s="17">
        <v>0</v>
      </c>
      <c r="CB351" s="17">
        <v>0</v>
      </c>
      <c r="CC351" s="17">
        <v>0</v>
      </c>
      <c r="CD351" s="18">
        <f>SUM(Table2[[#This Row],[Tax Exempt Bond Savings Through FY17]:[Tax Exempt Bond Savings FY18 and After]])</f>
        <v>0</v>
      </c>
      <c r="CE351" s="17">
        <v>167231.81959999999</v>
      </c>
      <c r="CF351" s="17">
        <v>766962.63619999995</v>
      </c>
      <c r="CG351" s="17">
        <v>421825.04969999997</v>
      </c>
      <c r="CH351" s="18">
        <f>SUM(Table2[[#This Row],[Indirect and Induced Through FY17]:[Indirect and Induced FY18 and After]])</f>
        <v>1188787.6858999999</v>
      </c>
      <c r="CI351" s="17">
        <v>366724.34590000001</v>
      </c>
      <c r="CJ351" s="17">
        <v>1777616.4358999999</v>
      </c>
      <c r="CK351" s="17">
        <v>925024.41110000003</v>
      </c>
      <c r="CL351" s="18">
        <f>SUM(Table2[[#This Row],[TOTAL Income Consumption Use Taxes Through FY17]:[TOTAL Income Consumption Use Taxes FY18 and After]])</f>
        <v>2702640.8470000001</v>
      </c>
      <c r="CM351" s="17">
        <v>48.392499999999998</v>
      </c>
      <c r="CN351" s="17">
        <v>398.93520000000001</v>
      </c>
      <c r="CO351" s="17">
        <v>122.065</v>
      </c>
      <c r="CP351" s="18">
        <f>SUM(Table2[[#This Row],[Assistance Provided Through FY17]:[Assistance Provided FY18 and After]])</f>
        <v>521.00019999999995</v>
      </c>
      <c r="CQ351" s="17">
        <v>0</v>
      </c>
      <c r="CR351" s="17">
        <v>0</v>
      </c>
      <c r="CS351" s="17">
        <v>0</v>
      </c>
      <c r="CT351" s="18">
        <f>SUM(Table2[[#This Row],[Recapture Cancellation Reduction Amount Through FY17]:[Recapture Cancellation Reduction Amount FY18 and After]])</f>
        <v>0</v>
      </c>
      <c r="CU351" s="17">
        <v>0</v>
      </c>
      <c r="CV351" s="17">
        <v>0</v>
      </c>
      <c r="CW351" s="17">
        <v>0</v>
      </c>
      <c r="CX351" s="18">
        <f>SUM(Table2[[#This Row],[Penalty Paid Through FY17]:[Penalty Paid FY18 and After]])</f>
        <v>0</v>
      </c>
      <c r="CY351" s="17">
        <v>48.392499999999998</v>
      </c>
      <c r="CZ351" s="17">
        <v>398.93520000000001</v>
      </c>
      <c r="DA351" s="17">
        <v>122.065</v>
      </c>
      <c r="DB351" s="18">
        <f>SUM(Table2[[#This Row],[TOTAL Assistance Net of Recapture Penalties Through FY17]:[TOTAL Assistance Net of Recapture Penalties FY18 and After]])</f>
        <v>521.00019999999995</v>
      </c>
      <c r="DC351" s="17">
        <v>227275.94010000001</v>
      </c>
      <c r="DD351" s="17">
        <v>1127426.4198</v>
      </c>
      <c r="DE351" s="17">
        <v>573280.16229999997</v>
      </c>
      <c r="DF351" s="18">
        <f>SUM(Table2[[#This Row],[Company Direct Tax Revenue Before Assistance Through FY17]:[Company Direct Tax Revenue Before Assistance FY18 and After]])</f>
        <v>1700706.5821</v>
      </c>
      <c r="DG351" s="17">
        <v>334200.64799999999</v>
      </c>
      <c r="DH351" s="17">
        <v>1472419.1532000001</v>
      </c>
      <c r="DI351" s="17">
        <v>842986.73069999996</v>
      </c>
      <c r="DJ351" s="18">
        <f>SUM(Table2[[#This Row],[Indirect and Induced Tax Revenues Through FY17]:[Indirect and Induced Tax Revenues FY18 and After]])</f>
        <v>2315405.8838999998</v>
      </c>
      <c r="DK351" s="17">
        <v>561476.58810000005</v>
      </c>
      <c r="DL351" s="17">
        <v>2599845.5729999999</v>
      </c>
      <c r="DM351" s="17">
        <v>1416266.8929999999</v>
      </c>
      <c r="DN351" s="17">
        <f>SUM(Table2[[#This Row],[TOTAL Tax Revenues Before Assistance Through FY17]:[TOTAL Tax Revenues Before Assistance FY18 and After]])</f>
        <v>4016112.466</v>
      </c>
      <c r="DO351" s="17">
        <v>561428.19559999998</v>
      </c>
      <c r="DP351" s="17">
        <v>2599446.6378000001</v>
      </c>
      <c r="DQ351" s="17">
        <v>1416144.828</v>
      </c>
      <c r="DR351" s="20">
        <f>SUM(Table2[[#This Row],[TOTAL Tax Revenues Net of Assistance Recapture and Penalty Through FY17]:[TOTAL Tax Revenues Net of Assistance Recapture and Penalty FY18 and After]])</f>
        <v>4015591.4658000004</v>
      </c>
      <c r="DS351" s="20">
        <v>0</v>
      </c>
      <c r="DT351" s="20">
        <v>690.24670000000003</v>
      </c>
      <c r="DU351" s="20">
        <v>0</v>
      </c>
      <c r="DV351" s="20">
        <v>0</v>
      </c>
      <c r="DW351" s="15">
        <v>0</v>
      </c>
      <c r="DX351" s="15">
        <v>0</v>
      </c>
      <c r="DY351" s="15">
        <v>0</v>
      </c>
      <c r="DZ351" s="15">
        <v>10055</v>
      </c>
      <c r="EA351" s="15">
        <v>0</v>
      </c>
      <c r="EB351" s="15">
        <v>0</v>
      </c>
      <c r="EC351" s="15">
        <v>0</v>
      </c>
      <c r="ED351" s="15">
        <v>10054</v>
      </c>
      <c r="EE351" s="15">
        <v>0</v>
      </c>
      <c r="EF351" s="15">
        <v>0</v>
      </c>
      <c r="EG351" s="15">
        <v>0</v>
      </c>
      <c r="EH351" s="15">
        <v>99.99</v>
      </c>
      <c r="EI351" s="15">
        <f>SUM(Table2[[#This Row],[Total Industrial Employees FY17]:[Total Other Employees FY17]])</f>
        <v>10055</v>
      </c>
      <c r="EJ351" s="15">
        <f>SUM(Table2[[#This Row],[Number of Industrial Employees Earning More than Living Wage FY17]:[Number of Other Employees Earning More than Living Wage FY17]])</f>
        <v>10054</v>
      </c>
      <c r="EK351" s="15">
        <v>99.990054699154655</v>
      </c>
    </row>
    <row r="352" spans="1:141" x14ac:dyDescent="0.2">
      <c r="A352" s="6">
        <v>92295</v>
      </c>
      <c r="B352" s="6" t="s">
        <v>73</v>
      </c>
      <c r="C352" s="7" t="s">
        <v>74</v>
      </c>
      <c r="D352" s="7" t="s">
        <v>12</v>
      </c>
      <c r="E352" s="33">
        <v>30</v>
      </c>
      <c r="F352" s="8" t="s">
        <v>1906</v>
      </c>
      <c r="G352" s="41" t="s">
        <v>1907</v>
      </c>
      <c r="H352" s="35">
        <v>39887</v>
      </c>
      <c r="I352" s="35">
        <v>29982</v>
      </c>
      <c r="J352" s="39" t="s">
        <v>3195</v>
      </c>
      <c r="K352" s="11" t="s">
        <v>2453</v>
      </c>
      <c r="L352" s="13" t="s">
        <v>2504</v>
      </c>
      <c r="M352" s="13" t="s">
        <v>2493</v>
      </c>
      <c r="N352" s="23">
        <v>3200000</v>
      </c>
      <c r="O352" s="6" t="s">
        <v>2490</v>
      </c>
      <c r="P352" s="15">
        <v>0</v>
      </c>
      <c r="Q352" s="15">
        <v>2</v>
      </c>
      <c r="R352" s="15">
        <v>83</v>
      </c>
      <c r="S352" s="15">
        <v>0</v>
      </c>
      <c r="T352" s="15">
        <v>1</v>
      </c>
      <c r="U352" s="15">
        <v>86</v>
      </c>
      <c r="V352" s="15">
        <v>85</v>
      </c>
      <c r="W352" s="15">
        <v>0</v>
      </c>
      <c r="X352" s="15">
        <v>0</v>
      </c>
      <c r="Y352" s="15">
        <v>0</v>
      </c>
      <c r="Z352" s="15">
        <v>13</v>
      </c>
      <c r="AA352" s="15">
        <v>95</v>
      </c>
      <c r="AB352" s="15">
        <v>0</v>
      </c>
      <c r="AC352" s="15">
        <v>0</v>
      </c>
      <c r="AD352" s="15">
        <v>0</v>
      </c>
      <c r="AE352" s="15">
        <v>0</v>
      </c>
      <c r="AF352" s="15">
        <v>95</v>
      </c>
      <c r="AG352" s="15" t="s">
        <v>1860</v>
      </c>
      <c r="AH352" s="15" t="s">
        <v>1860</v>
      </c>
      <c r="AI352" s="17">
        <v>30.308800000000002</v>
      </c>
      <c r="AJ352" s="17">
        <v>381.92259999999999</v>
      </c>
      <c r="AK352" s="17">
        <v>53.008400000000002</v>
      </c>
      <c r="AL352" s="17">
        <f>SUM(Table2[[#This Row],[Company Direct Land Through FY17]:[Company Direct Land FY18 and After]])</f>
        <v>434.93099999999998</v>
      </c>
      <c r="AM352" s="17">
        <v>96.223500000000001</v>
      </c>
      <c r="AN352" s="17">
        <v>383.09190000000001</v>
      </c>
      <c r="AO352" s="17">
        <v>168.2901</v>
      </c>
      <c r="AP352" s="18">
        <f>SUM(Table2[[#This Row],[Company Direct Building Through FY17]:[Company Direct Building FY18 and After]])</f>
        <v>551.38200000000006</v>
      </c>
      <c r="AQ352" s="17">
        <v>0</v>
      </c>
      <c r="AR352" s="17">
        <v>50.875700000000002</v>
      </c>
      <c r="AS352" s="17">
        <v>0</v>
      </c>
      <c r="AT352" s="18">
        <f>SUM(Table2[[#This Row],[Mortgage Recording Tax Through FY17]:[Mortgage Recording Tax FY18 and After]])</f>
        <v>50.875700000000002</v>
      </c>
      <c r="AU352" s="17">
        <v>91.731399999999994</v>
      </c>
      <c r="AV352" s="17">
        <v>423.53269999999998</v>
      </c>
      <c r="AW352" s="17">
        <v>160.43369999999999</v>
      </c>
      <c r="AX352" s="18">
        <f>SUM(Table2[[#This Row],[Pilot Savings Through FY17]:[Pilot Savings FY18 and After]])</f>
        <v>583.96640000000002</v>
      </c>
      <c r="AY352" s="17">
        <v>0</v>
      </c>
      <c r="AZ352" s="17">
        <v>50.875700000000002</v>
      </c>
      <c r="BA352" s="17">
        <v>0</v>
      </c>
      <c r="BB352" s="18">
        <f>SUM(Table2[[#This Row],[Mortgage Recording Tax Exemption Through FY17]:[Mortgage Recording Tax Exemption FY18 and After]])</f>
        <v>50.875700000000002</v>
      </c>
      <c r="BC352" s="17">
        <v>113.09869999999999</v>
      </c>
      <c r="BD352" s="17">
        <v>890.98919999999998</v>
      </c>
      <c r="BE352" s="17">
        <v>197.80420000000001</v>
      </c>
      <c r="BF352" s="18">
        <f>SUM(Table2[[#This Row],[Indirect and Induced Land Through FY17]:[Indirect and Induced Land FY18 and After]])</f>
        <v>1088.7934</v>
      </c>
      <c r="BG352" s="17">
        <v>210.04050000000001</v>
      </c>
      <c r="BH352" s="17">
        <v>1654.6938</v>
      </c>
      <c r="BI352" s="17">
        <v>367.3501</v>
      </c>
      <c r="BJ352" s="18">
        <f>SUM(Table2[[#This Row],[Indirect and Induced Building Through FY17]:[Indirect and Induced Building FY18 and After]])</f>
        <v>2022.0439000000001</v>
      </c>
      <c r="BK352" s="17">
        <v>357.94009999999997</v>
      </c>
      <c r="BL352" s="17">
        <v>2887.1648</v>
      </c>
      <c r="BM352" s="17">
        <v>626.01909999999998</v>
      </c>
      <c r="BN352" s="18">
        <f>SUM(Table2[[#This Row],[TOTAL Real Property Related Taxes Through FY17]:[TOTAL Real Property Related Taxes FY18 and After]])</f>
        <v>3513.1839</v>
      </c>
      <c r="BO352" s="17">
        <v>1101.6034</v>
      </c>
      <c r="BP352" s="17">
        <v>8685.0182999999997</v>
      </c>
      <c r="BQ352" s="17">
        <v>1926.6493</v>
      </c>
      <c r="BR352" s="18">
        <f>SUM(Table2[[#This Row],[Company Direct Through FY17]:[Company Direct FY18 and After]])</f>
        <v>10611.667600000001</v>
      </c>
      <c r="BS352" s="17">
        <v>0</v>
      </c>
      <c r="BT352" s="17">
        <v>3.9401999999999999</v>
      </c>
      <c r="BU352" s="17">
        <v>0</v>
      </c>
      <c r="BV352" s="18">
        <f>SUM(Table2[[#This Row],[Sales Tax Exemption Through FY17]:[Sales Tax Exemption FY18 and After]])</f>
        <v>3.9401999999999999</v>
      </c>
      <c r="BW352" s="17">
        <v>0</v>
      </c>
      <c r="BX352" s="17">
        <v>0</v>
      </c>
      <c r="BY352" s="17">
        <v>0</v>
      </c>
      <c r="BZ352" s="17">
        <f>SUM(Table2[[#This Row],[Energy Tax Savings Through FY17]:[Energy Tax Savings FY18 and After]])</f>
        <v>0</v>
      </c>
      <c r="CA352" s="17">
        <v>0</v>
      </c>
      <c r="CB352" s="17">
        <v>24.601299999999998</v>
      </c>
      <c r="CC352" s="17">
        <v>0</v>
      </c>
      <c r="CD352" s="18">
        <f>SUM(Table2[[#This Row],[Tax Exempt Bond Savings Through FY17]:[Tax Exempt Bond Savings FY18 and After]])</f>
        <v>24.601299999999998</v>
      </c>
      <c r="CE352" s="17">
        <v>355.61880000000002</v>
      </c>
      <c r="CF352" s="17">
        <v>3326.3957</v>
      </c>
      <c r="CG352" s="17">
        <v>621.95939999999996</v>
      </c>
      <c r="CH352" s="18">
        <f>SUM(Table2[[#This Row],[Indirect and Induced Through FY17]:[Indirect and Induced FY18 and After]])</f>
        <v>3948.3550999999998</v>
      </c>
      <c r="CI352" s="17">
        <v>1457.2221999999999</v>
      </c>
      <c r="CJ352" s="17">
        <v>11982.872499999999</v>
      </c>
      <c r="CK352" s="17">
        <v>2548.6087000000002</v>
      </c>
      <c r="CL352" s="18">
        <f>SUM(Table2[[#This Row],[TOTAL Income Consumption Use Taxes Through FY17]:[TOTAL Income Consumption Use Taxes FY18 and After]])</f>
        <v>14531.4812</v>
      </c>
      <c r="CM352" s="17">
        <v>91.731399999999994</v>
      </c>
      <c r="CN352" s="17">
        <v>502.94990000000001</v>
      </c>
      <c r="CO352" s="17">
        <v>160.43369999999999</v>
      </c>
      <c r="CP352" s="18">
        <f>SUM(Table2[[#This Row],[Assistance Provided Through FY17]:[Assistance Provided FY18 and After]])</f>
        <v>663.3836</v>
      </c>
      <c r="CQ352" s="17">
        <v>0</v>
      </c>
      <c r="CR352" s="17">
        <v>0</v>
      </c>
      <c r="CS352" s="17">
        <v>0</v>
      </c>
      <c r="CT352" s="18">
        <f>SUM(Table2[[#This Row],[Recapture Cancellation Reduction Amount Through FY17]:[Recapture Cancellation Reduction Amount FY18 and After]])</f>
        <v>0</v>
      </c>
      <c r="CU352" s="17">
        <v>0</v>
      </c>
      <c r="CV352" s="17">
        <v>0</v>
      </c>
      <c r="CW352" s="17">
        <v>0</v>
      </c>
      <c r="CX352" s="18">
        <f>SUM(Table2[[#This Row],[Penalty Paid Through FY17]:[Penalty Paid FY18 and After]])</f>
        <v>0</v>
      </c>
      <c r="CY352" s="17">
        <v>91.731399999999994</v>
      </c>
      <c r="CZ352" s="17">
        <v>502.94990000000001</v>
      </c>
      <c r="DA352" s="17">
        <v>160.43369999999999</v>
      </c>
      <c r="DB352" s="18">
        <f>SUM(Table2[[#This Row],[TOTAL Assistance Net of Recapture Penalties Through FY17]:[TOTAL Assistance Net of Recapture Penalties FY18 and After]])</f>
        <v>663.3836</v>
      </c>
      <c r="DC352" s="17">
        <v>1228.1357</v>
      </c>
      <c r="DD352" s="17">
        <v>9500.9084999999995</v>
      </c>
      <c r="DE352" s="17">
        <v>2147.9477999999999</v>
      </c>
      <c r="DF352" s="18">
        <f>SUM(Table2[[#This Row],[Company Direct Tax Revenue Before Assistance Through FY17]:[Company Direct Tax Revenue Before Assistance FY18 and After]])</f>
        <v>11648.856299999999</v>
      </c>
      <c r="DG352" s="17">
        <v>678.75800000000004</v>
      </c>
      <c r="DH352" s="17">
        <v>5872.0787</v>
      </c>
      <c r="DI352" s="17">
        <v>1187.1137000000001</v>
      </c>
      <c r="DJ352" s="18">
        <f>SUM(Table2[[#This Row],[Indirect and Induced Tax Revenues Through FY17]:[Indirect and Induced Tax Revenues FY18 and After]])</f>
        <v>7059.1923999999999</v>
      </c>
      <c r="DK352" s="17">
        <v>1906.8937000000001</v>
      </c>
      <c r="DL352" s="17">
        <v>15372.9872</v>
      </c>
      <c r="DM352" s="17">
        <v>3335.0614999999998</v>
      </c>
      <c r="DN352" s="17">
        <f>SUM(Table2[[#This Row],[TOTAL Tax Revenues Before Assistance Through FY17]:[TOTAL Tax Revenues Before Assistance FY18 and After]])</f>
        <v>18708.048699999999</v>
      </c>
      <c r="DO352" s="17">
        <v>1815.1623</v>
      </c>
      <c r="DP352" s="17">
        <v>14870.0373</v>
      </c>
      <c r="DQ352" s="17">
        <v>3174.6278000000002</v>
      </c>
      <c r="DR352" s="20">
        <f>SUM(Table2[[#This Row],[TOTAL Tax Revenues Net of Assistance Recapture and Penalty Through FY17]:[TOTAL Tax Revenues Net of Assistance Recapture and Penalty FY18 and After]])</f>
        <v>18044.665099999998</v>
      </c>
      <c r="DS352" s="20">
        <v>0</v>
      </c>
      <c r="DT352" s="20">
        <v>0</v>
      </c>
      <c r="DU352" s="20">
        <v>0</v>
      </c>
      <c r="DV352" s="20">
        <v>0</v>
      </c>
      <c r="DW352" s="15">
        <v>51</v>
      </c>
      <c r="DX352" s="15">
        <v>0</v>
      </c>
      <c r="DY352" s="15">
        <v>0</v>
      </c>
      <c r="DZ352" s="15">
        <v>0</v>
      </c>
      <c r="EA352" s="15">
        <v>51</v>
      </c>
      <c r="EB352" s="15">
        <v>0</v>
      </c>
      <c r="EC352" s="15">
        <v>0</v>
      </c>
      <c r="ED352" s="15">
        <v>0</v>
      </c>
      <c r="EE352" s="15">
        <v>100</v>
      </c>
      <c r="EF352" s="15">
        <v>0</v>
      </c>
      <c r="EG352" s="15">
        <v>0</v>
      </c>
      <c r="EH352" s="15">
        <v>0</v>
      </c>
      <c r="EI352" s="15">
        <f>SUM(Table2[[#This Row],[Total Industrial Employees FY17]:[Total Other Employees FY17]])</f>
        <v>51</v>
      </c>
      <c r="EJ352" s="15">
        <f>SUM(Table2[[#This Row],[Number of Industrial Employees Earning More than Living Wage FY17]:[Number of Other Employees Earning More than Living Wage FY17]])</f>
        <v>51</v>
      </c>
      <c r="EK352" s="15">
        <v>100</v>
      </c>
    </row>
    <row r="353" spans="1:141" x14ac:dyDescent="0.2">
      <c r="A353" s="6">
        <v>93966</v>
      </c>
      <c r="B353" s="6" t="s">
        <v>722</v>
      </c>
      <c r="C353" s="7" t="s">
        <v>723</v>
      </c>
      <c r="D353" s="7" t="s">
        <v>12</v>
      </c>
      <c r="E353" s="33">
        <v>22</v>
      </c>
      <c r="F353" s="8" t="s">
        <v>2341</v>
      </c>
      <c r="G353" s="41" t="s">
        <v>1892</v>
      </c>
      <c r="H353" s="35">
        <v>39500</v>
      </c>
      <c r="I353" s="35">
        <v>105000</v>
      </c>
      <c r="J353" s="39" t="s">
        <v>3268</v>
      </c>
      <c r="K353" s="11" t="s">
        <v>2804</v>
      </c>
      <c r="L353" s="13" t="s">
        <v>2966</v>
      </c>
      <c r="M353" s="13" t="s">
        <v>2996</v>
      </c>
      <c r="N353" s="23">
        <v>112000000</v>
      </c>
      <c r="O353" s="6" t="s">
        <v>2518</v>
      </c>
      <c r="P353" s="15">
        <v>1896</v>
      </c>
      <c r="Q353" s="15">
        <v>32</v>
      </c>
      <c r="R353" s="15">
        <v>11065</v>
      </c>
      <c r="S353" s="15">
        <v>56</v>
      </c>
      <c r="T353" s="15">
        <v>0</v>
      </c>
      <c r="U353" s="15">
        <v>13049</v>
      </c>
      <c r="V353" s="15">
        <v>12085</v>
      </c>
      <c r="W353" s="15">
        <v>0</v>
      </c>
      <c r="X353" s="15">
        <v>0</v>
      </c>
      <c r="Y353" s="15">
        <v>1090</v>
      </c>
      <c r="Z353" s="15">
        <v>209</v>
      </c>
      <c r="AA353" s="15">
        <v>76</v>
      </c>
      <c r="AB353" s="15">
        <v>13</v>
      </c>
      <c r="AC353" s="15">
        <v>16</v>
      </c>
      <c r="AD353" s="15">
        <v>14</v>
      </c>
      <c r="AE353" s="15">
        <v>27</v>
      </c>
      <c r="AF353" s="15">
        <v>76</v>
      </c>
      <c r="AG353" s="15" t="s">
        <v>1860</v>
      </c>
      <c r="AH353" s="15" t="s">
        <v>1861</v>
      </c>
      <c r="AI353" s="17">
        <v>0</v>
      </c>
      <c r="AJ353" s="17">
        <v>0</v>
      </c>
      <c r="AK353" s="17">
        <v>0</v>
      </c>
      <c r="AL353" s="17">
        <f>SUM(Table2[[#This Row],[Company Direct Land Through FY17]:[Company Direct Land FY18 and After]])</f>
        <v>0</v>
      </c>
      <c r="AM353" s="17">
        <v>0</v>
      </c>
      <c r="AN353" s="17">
        <v>0</v>
      </c>
      <c r="AO353" s="17">
        <v>0</v>
      </c>
      <c r="AP353" s="18">
        <f>SUM(Table2[[#This Row],[Company Direct Building Through FY17]:[Company Direct Building FY18 and After]])</f>
        <v>0</v>
      </c>
      <c r="AQ353" s="17">
        <v>0</v>
      </c>
      <c r="AR353" s="17">
        <v>2493.3825000000002</v>
      </c>
      <c r="AS353" s="17">
        <v>0</v>
      </c>
      <c r="AT353" s="18">
        <f>SUM(Table2[[#This Row],[Mortgage Recording Tax Through FY17]:[Mortgage Recording Tax FY18 and After]])</f>
        <v>2493.3825000000002</v>
      </c>
      <c r="AU353" s="17">
        <v>0</v>
      </c>
      <c r="AV353" s="17">
        <v>0</v>
      </c>
      <c r="AW353" s="17">
        <v>0</v>
      </c>
      <c r="AX353" s="18">
        <f>SUM(Table2[[#This Row],[Pilot Savings Through FY17]:[Pilot Savings FY18 and After]])</f>
        <v>0</v>
      </c>
      <c r="AY353" s="17">
        <v>0</v>
      </c>
      <c r="AZ353" s="17">
        <v>2493.3825000000002</v>
      </c>
      <c r="BA353" s="17">
        <v>0</v>
      </c>
      <c r="BB353" s="18">
        <f>SUM(Table2[[#This Row],[Mortgage Recording Tax Exemption Through FY17]:[Mortgage Recording Tax Exemption FY18 and After]])</f>
        <v>2493.3825000000002</v>
      </c>
      <c r="BC353" s="17">
        <v>16233.409</v>
      </c>
      <c r="BD353" s="17">
        <v>53167.006800000003</v>
      </c>
      <c r="BE353" s="17">
        <v>258444.76629999999</v>
      </c>
      <c r="BF353" s="18">
        <f>SUM(Table2[[#This Row],[Indirect and Induced Land Through FY17]:[Indirect and Induced Land FY18 and After]])</f>
        <v>311611.77309999999</v>
      </c>
      <c r="BG353" s="17">
        <v>30147.7595</v>
      </c>
      <c r="BH353" s="17">
        <v>98738.726899999994</v>
      </c>
      <c r="BI353" s="17">
        <v>479968.85090000002</v>
      </c>
      <c r="BJ353" s="18">
        <f>SUM(Table2[[#This Row],[Indirect and Induced Building Through FY17]:[Indirect and Induced Building FY18 and After]])</f>
        <v>578707.57779999997</v>
      </c>
      <c r="BK353" s="17">
        <v>46381.1685</v>
      </c>
      <c r="BL353" s="17">
        <v>151905.73370000001</v>
      </c>
      <c r="BM353" s="17">
        <v>738413.61719999998</v>
      </c>
      <c r="BN353" s="18">
        <f>SUM(Table2[[#This Row],[TOTAL Real Property Related Taxes Through FY17]:[TOTAL Real Property Related Taxes FY18 and After]])</f>
        <v>890319.35089999996</v>
      </c>
      <c r="BO353" s="17">
        <v>46134.447099999998</v>
      </c>
      <c r="BP353" s="17">
        <v>149929.97810000001</v>
      </c>
      <c r="BQ353" s="17">
        <v>734485.6753</v>
      </c>
      <c r="BR353" s="18">
        <f>SUM(Table2[[#This Row],[Company Direct Through FY17]:[Company Direct FY18 and After]])</f>
        <v>884415.65339999995</v>
      </c>
      <c r="BS353" s="17">
        <v>0</v>
      </c>
      <c r="BT353" s="17">
        <v>0</v>
      </c>
      <c r="BU353" s="17">
        <v>0</v>
      </c>
      <c r="BV353" s="18">
        <f>SUM(Table2[[#This Row],[Sales Tax Exemption Through FY17]:[Sales Tax Exemption FY18 and After]])</f>
        <v>0</v>
      </c>
      <c r="BW353" s="17">
        <v>0</v>
      </c>
      <c r="BX353" s="17">
        <v>0</v>
      </c>
      <c r="BY353" s="17">
        <v>0</v>
      </c>
      <c r="BZ353" s="17">
        <f>SUM(Table2[[#This Row],[Energy Tax Savings Through FY17]:[Energy Tax Savings FY18 and After]])</f>
        <v>0</v>
      </c>
      <c r="CA353" s="17">
        <v>51.435600000000001</v>
      </c>
      <c r="CB353" s="17">
        <v>166.68780000000001</v>
      </c>
      <c r="CC353" s="17">
        <v>552.6046</v>
      </c>
      <c r="CD353" s="18">
        <f>SUM(Table2[[#This Row],[Tax Exempt Bond Savings Through FY17]:[Tax Exempt Bond Savings FY18 and After]])</f>
        <v>719.29240000000004</v>
      </c>
      <c r="CE353" s="17">
        <v>51043.070500000002</v>
      </c>
      <c r="CF353" s="17">
        <v>168751.43909999999</v>
      </c>
      <c r="CG353" s="17">
        <v>812633.65099999995</v>
      </c>
      <c r="CH353" s="18">
        <f>SUM(Table2[[#This Row],[Indirect and Induced Through FY17]:[Indirect and Induced FY18 and After]])</f>
        <v>981385.09009999991</v>
      </c>
      <c r="CI353" s="17">
        <v>97126.081999999995</v>
      </c>
      <c r="CJ353" s="17">
        <v>318514.72940000001</v>
      </c>
      <c r="CK353" s="17">
        <v>1546566.7217000001</v>
      </c>
      <c r="CL353" s="18">
        <f>SUM(Table2[[#This Row],[TOTAL Income Consumption Use Taxes Through FY17]:[TOTAL Income Consumption Use Taxes FY18 and After]])</f>
        <v>1865081.4511000002</v>
      </c>
      <c r="CM353" s="17">
        <v>51.435600000000001</v>
      </c>
      <c r="CN353" s="17">
        <v>2660.0702999999999</v>
      </c>
      <c r="CO353" s="17">
        <v>552.6046</v>
      </c>
      <c r="CP353" s="18">
        <f>SUM(Table2[[#This Row],[Assistance Provided Through FY17]:[Assistance Provided FY18 and After]])</f>
        <v>3212.6749</v>
      </c>
      <c r="CQ353" s="17">
        <v>0</v>
      </c>
      <c r="CR353" s="17">
        <v>0</v>
      </c>
      <c r="CS353" s="17">
        <v>0</v>
      </c>
      <c r="CT353" s="18">
        <f>SUM(Table2[[#This Row],[Recapture Cancellation Reduction Amount Through FY17]:[Recapture Cancellation Reduction Amount FY18 and After]])</f>
        <v>0</v>
      </c>
      <c r="CU353" s="17">
        <v>0</v>
      </c>
      <c r="CV353" s="17">
        <v>0</v>
      </c>
      <c r="CW353" s="17">
        <v>0</v>
      </c>
      <c r="CX353" s="18">
        <f>SUM(Table2[[#This Row],[Penalty Paid Through FY17]:[Penalty Paid FY18 and After]])</f>
        <v>0</v>
      </c>
      <c r="CY353" s="17">
        <v>51.435600000000001</v>
      </c>
      <c r="CZ353" s="17">
        <v>2660.0702999999999</v>
      </c>
      <c r="DA353" s="17">
        <v>552.6046</v>
      </c>
      <c r="DB353" s="18">
        <f>SUM(Table2[[#This Row],[TOTAL Assistance Net of Recapture Penalties Through FY17]:[TOTAL Assistance Net of Recapture Penalties FY18 and After]])</f>
        <v>3212.6749</v>
      </c>
      <c r="DC353" s="17">
        <v>46134.447099999998</v>
      </c>
      <c r="DD353" s="17">
        <v>152423.36060000001</v>
      </c>
      <c r="DE353" s="17">
        <v>734485.6753</v>
      </c>
      <c r="DF353" s="18">
        <f>SUM(Table2[[#This Row],[Company Direct Tax Revenue Before Assistance Through FY17]:[Company Direct Tax Revenue Before Assistance FY18 and After]])</f>
        <v>886909.03590000002</v>
      </c>
      <c r="DG353" s="17">
        <v>97424.239000000001</v>
      </c>
      <c r="DH353" s="17">
        <v>320657.1728</v>
      </c>
      <c r="DI353" s="17">
        <v>1551047.2682</v>
      </c>
      <c r="DJ353" s="18">
        <f>SUM(Table2[[#This Row],[Indirect and Induced Tax Revenues Through FY17]:[Indirect and Induced Tax Revenues FY18 and After]])</f>
        <v>1871704.4410000001</v>
      </c>
      <c r="DK353" s="17">
        <v>143558.68609999999</v>
      </c>
      <c r="DL353" s="17">
        <v>473080.53340000001</v>
      </c>
      <c r="DM353" s="17">
        <v>2285532.9435000001</v>
      </c>
      <c r="DN353" s="17">
        <f>SUM(Table2[[#This Row],[TOTAL Tax Revenues Before Assistance Through FY17]:[TOTAL Tax Revenues Before Assistance FY18 and After]])</f>
        <v>2758613.4769000001</v>
      </c>
      <c r="DO353" s="17">
        <v>143507.25049999999</v>
      </c>
      <c r="DP353" s="17">
        <v>470420.46309999999</v>
      </c>
      <c r="DQ353" s="17">
        <v>2284980.3388999999</v>
      </c>
      <c r="DR353" s="20">
        <f>SUM(Table2[[#This Row],[TOTAL Tax Revenues Net of Assistance Recapture and Penalty Through FY17]:[TOTAL Tax Revenues Net of Assistance Recapture and Penalty FY18 and After]])</f>
        <v>2755400.8019999997</v>
      </c>
      <c r="DS353" s="20">
        <v>0</v>
      </c>
      <c r="DT353" s="20">
        <v>0</v>
      </c>
      <c r="DU353" s="20">
        <v>0</v>
      </c>
      <c r="DV353" s="20">
        <v>0</v>
      </c>
      <c r="DW353" s="15">
        <v>0</v>
      </c>
      <c r="DX353" s="15">
        <v>0</v>
      </c>
      <c r="DY353" s="15">
        <v>0</v>
      </c>
      <c r="DZ353" s="15">
        <v>13049</v>
      </c>
      <c r="EA353" s="15">
        <v>0</v>
      </c>
      <c r="EB353" s="15">
        <v>0</v>
      </c>
      <c r="EC353" s="15">
        <v>0</v>
      </c>
      <c r="ED353" s="15">
        <v>13029</v>
      </c>
      <c r="EE353" s="15">
        <v>0</v>
      </c>
      <c r="EF353" s="15">
        <v>0</v>
      </c>
      <c r="EG353" s="15">
        <v>0</v>
      </c>
      <c r="EH353" s="15">
        <v>99.85</v>
      </c>
      <c r="EI353" s="15">
        <f>SUM(Table2[[#This Row],[Total Industrial Employees FY17]:[Total Other Employees FY17]])</f>
        <v>13049</v>
      </c>
      <c r="EJ353" s="15">
        <f>SUM(Table2[[#This Row],[Number of Industrial Employees Earning More than Living Wage FY17]:[Number of Other Employees Earning More than Living Wage FY17]])</f>
        <v>13029</v>
      </c>
      <c r="EK353" s="15">
        <v>99.846731550310366</v>
      </c>
    </row>
    <row r="354" spans="1:141" x14ac:dyDescent="0.2">
      <c r="A354" s="6">
        <v>92432</v>
      </c>
      <c r="B354" s="6" t="s">
        <v>145</v>
      </c>
      <c r="C354" s="7" t="s">
        <v>146</v>
      </c>
      <c r="D354" s="7" t="s">
        <v>12</v>
      </c>
      <c r="E354" s="33">
        <v>32</v>
      </c>
      <c r="F354" s="8" t="s">
        <v>1940</v>
      </c>
      <c r="G354" s="41" t="s">
        <v>1941</v>
      </c>
      <c r="H354" s="35">
        <v>32575</v>
      </c>
      <c r="I354" s="35">
        <v>35600</v>
      </c>
      <c r="J354" s="39" t="s">
        <v>3213</v>
      </c>
      <c r="K354" s="11" t="s">
        <v>2453</v>
      </c>
      <c r="L354" s="13" t="s">
        <v>2537</v>
      </c>
      <c r="M354" s="13" t="s">
        <v>2493</v>
      </c>
      <c r="N354" s="23">
        <v>1400000</v>
      </c>
      <c r="O354" s="6" t="s">
        <v>2458</v>
      </c>
      <c r="P354" s="15">
        <v>11</v>
      </c>
      <c r="Q354" s="15">
        <v>13</v>
      </c>
      <c r="R354" s="15">
        <v>21</v>
      </c>
      <c r="S354" s="15">
        <v>0</v>
      </c>
      <c r="T354" s="15">
        <v>0</v>
      </c>
      <c r="U354" s="15">
        <v>45</v>
      </c>
      <c r="V354" s="15">
        <v>32</v>
      </c>
      <c r="W354" s="15">
        <v>0</v>
      </c>
      <c r="X354" s="15">
        <v>0</v>
      </c>
      <c r="Y354" s="15">
        <v>0</v>
      </c>
      <c r="Z354" s="15">
        <v>4</v>
      </c>
      <c r="AA354" s="15">
        <v>91</v>
      </c>
      <c r="AB354" s="15">
        <v>0</v>
      </c>
      <c r="AC354" s="15">
        <v>0</v>
      </c>
      <c r="AD354" s="15">
        <v>0</v>
      </c>
      <c r="AE354" s="15">
        <v>0</v>
      </c>
      <c r="AF354" s="15">
        <v>91</v>
      </c>
      <c r="AG354" s="15" t="s">
        <v>1860</v>
      </c>
      <c r="AH354" s="15" t="s">
        <v>1861</v>
      </c>
      <c r="AI354" s="17">
        <v>21.9754</v>
      </c>
      <c r="AJ354" s="17">
        <v>220.75890000000001</v>
      </c>
      <c r="AK354" s="17">
        <v>41.412500000000001</v>
      </c>
      <c r="AL354" s="17">
        <f>SUM(Table2[[#This Row],[Company Direct Land Through FY17]:[Company Direct Land FY18 and After]])</f>
        <v>262.17140000000001</v>
      </c>
      <c r="AM354" s="17">
        <v>92.0137</v>
      </c>
      <c r="AN354" s="17">
        <v>403.12400000000002</v>
      </c>
      <c r="AO354" s="17">
        <v>173.39930000000001</v>
      </c>
      <c r="AP354" s="18">
        <f>SUM(Table2[[#This Row],[Company Direct Building Through FY17]:[Company Direct Building FY18 and After]])</f>
        <v>576.52330000000006</v>
      </c>
      <c r="AQ354" s="17">
        <v>0</v>
      </c>
      <c r="AR354" s="17">
        <v>22.422499999999999</v>
      </c>
      <c r="AS354" s="17">
        <v>0</v>
      </c>
      <c r="AT354" s="18">
        <f>SUM(Table2[[#This Row],[Mortgage Recording Tax Through FY17]:[Mortgage Recording Tax FY18 and After]])</f>
        <v>22.422499999999999</v>
      </c>
      <c r="AU354" s="17">
        <v>52.727699999999999</v>
      </c>
      <c r="AV354" s="17">
        <v>167.8494</v>
      </c>
      <c r="AW354" s="17">
        <v>99.364999999999995</v>
      </c>
      <c r="AX354" s="18">
        <f>SUM(Table2[[#This Row],[Pilot Savings Through FY17]:[Pilot Savings FY18 and After]])</f>
        <v>267.21440000000001</v>
      </c>
      <c r="AY354" s="17">
        <v>0</v>
      </c>
      <c r="AZ354" s="17">
        <v>22.422499999999999</v>
      </c>
      <c r="BA354" s="17">
        <v>0</v>
      </c>
      <c r="BB354" s="18">
        <f>SUM(Table2[[#This Row],[Mortgage Recording Tax Exemption Through FY17]:[Mortgage Recording Tax Exemption FY18 and After]])</f>
        <v>22.422499999999999</v>
      </c>
      <c r="BC354" s="17">
        <v>39.4803</v>
      </c>
      <c r="BD354" s="17">
        <v>282.3648</v>
      </c>
      <c r="BE354" s="17">
        <v>74.400400000000005</v>
      </c>
      <c r="BF354" s="18">
        <f>SUM(Table2[[#This Row],[Indirect and Induced Land Through FY17]:[Indirect and Induced Land FY18 and After]])</f>
        <v>356.76519999999999</v>
      </c>
      <c r="BG354" s="17">
        <v>73.320599999999999</v>
      </c>
      <c r="BH354" s="17">
        <v>524.39139999999998</v>
      </c>
      <c r="BI354" s="17">
        <v>138.1721</v>
      </c>
      <c r="BJ354" s="18">
        <f>SUM(Table2[[#This Row],[Indirect and Induced Building Through FY17]:[Indirect and Induced Building FY18 and After]])</f>
        <v>662.56349999999998</v>
      </c>
      <c r="BK354" s="17">
        <v>174.06229999999999</v>
      </c>
      <c r="BL354" s="17">
        <v>1262.7897</v>
      </c>
      <c r="BM354" s="17">
        <v>328.01929999999999</v>
      </c>
      <c r="BN354" s="18">
        <f>SUM(Table2[[#This Row],[TOTAL Real Property Related Taxes Through FY17]:[TOTAL Real Property Related Taxes FY18 and After]])</f>
        <v>1590.809</v>
      </c>
      <c r="BO354" s="17">
        <v>209.23079999999999</v>
      </c>
      <c r="BP354" s="17">
        <v>1692.3448000000001</v>
      </c>
      <c r="BQ354" s="17">
        <v>394.29410000000001</v>
      </c>
      <c r="BR354" s="18">
        <f>SUM(Table2[[#This Row],[Company Direct Through FY17]:[Company Direct FY18 and After]])</f>
        <v>2086.6388999999999</v>
      </c>
      <c r="BS354" s="17">
        <v>0</v>
      </c>
      <c r="BT354" s="17">
        <v>1.425</v>
      </c>
      <c r="BU354" s="17">
        <v>0</v>
      </c>
      <c r="BV354" s="18">
        <f>SUM(Table2[[#This Row],[Sales Tax Exemption Through FY17]:[Sales Tax Exemption FY18 and After]])</f>
        <v>1.425</v>
      </c>
      <c r="BW354" s="17">
        <v>0</v>
      </c>
      <c r="BX354" s="17">
        <v>0</v>
      </c>
      <c r="BY354" s="17">
        <v>0</v>
      </c>
      <c r="BZ354" s="17">
        <f>SUM(Table2[[#This Row],[Energy Tax Savings Through FY17]:[Energy Tax Savings FY18 and After]])</f>
        <v>0</v>
      </c>
      <c r="CA354" s="17">
        <v>0</v>
      </c>
      <c r="CB354" s="17">
        <v>0</v>
      </c>
      <c r="CC354" s="17">
        <v>0</v>
      </c>
      <c r="CD354" s="18">
        <f>SUM(Table2[[#This Row],[Tax Exempt Bond Savings Through FY17]:[Tax Exempt Bond Savings FY18 and After]])</f>
        <v>0</v>
      </c>
      <c r="CE354" s="17">
        <v>124.1388</v>
      </c>
      <c r="CF354" s="17">
        <v>1040.6814999999999</v>
      </c>
      <c r="CG354" s="17">
        <v>233.93870000000001</v>
      </c>
      <c r="CH354" s="18">
        <f>SUM(Table2[[#This Row],[Indirect and Induced Through FY17]:[Indirect and Induced FY18 and After]])</f>
        <v>1274.6201999999998</v>
      </c>
      <c r="CI354" s="17">
        <v>333.36959999999999</v>
      </c>
      <c r="CJ354" s="17">
        <v>2731.6012999999998</v>
      </c>
      <c r="CK354" s="17">
        <v>628.2328</v>
      </c>
      <c r="CL354" s="18">
        <f>SUM(Table2[[#This Row],[TOTAL Income Consumption Use Taxes Through FY17]:[TOTAL Income Consumption Use Taxes FY18 and After]])</f>
        <v>3359.8341</v>
      </c>
      <c r="CM354" s="17">
        <v>52.727699999999999</v>
      </c>
      <c r="CN354" s="17">
        <v>191.6969</v>
      </c>
      <c r="CO354" s="17">
        <v>99.364999999999995</v>
      </c>
      <c r="CP354" s="18">
        <f>SUM(Table2[[#This Row],[Assistance Provided Through FY17]:[Assistance Provided FY18 and After]])</f>
        <v>291.06189999999998</v>
      </c>
      <c r="CQ354" s="17">
        <v>0</v>
      </c>
      <c r="CR354" s="17">
        <v>0</v>
      </c>
      <c r="CS354" s="17">
        <v>0</v>
      </c>
      <c r="CT354" s="18">
        <f>SUM(Table2[[#This Row],[Recapture Cancellation Reduction Amount Through FY17]:[Recapture Cancellation Reduction Amount FY18 and After]])</f>
        <v>0</v>
      </c>
      <c r="CU354" s="17">
        <v>0</v>
      </c>
      <c r="CV354" s="17">
        <v>0</v>
      </c>
      <c r="CW354" s="17">
        <v>0</v>
      </c>
      <c r="CX354" s="18">
        <f>SUM(Table2[[#This Row],[Penalty Paid Through FY17]:[Penalty Paid FY18 and After]])</f>
        <v>0</v>
      </c>
      <c r="CY354" s="17">
        <v>52.727699999999999</v>
      </c>
      <c r="CZ354" s="17">
        <v>191.6969</v>
      </c>
      <c r="DA354" s="17">
        <v>99.364999999999995</v>
      </c>
      <c r="DB354" s="18">
        <f>SUM(Table2[[#This Row],[TOTAL Assistance Net of Recapture Penalties Through FY17]:[TOTAL Assistance Net of Recapture Penalties FY18 and After]])</f>
        <v>291.06189999999998</v>
      </c>
      <c r="DC354" s="17">
        <v>323.2199</v>
      </c>
      <c r="DD354" s="17">
        <v>2338.6502</v>
      </c>
      <c r="DE354" s="17">
        <v>609.10590000000002</v>
      </c>
      <c r="DF354" s="18">
        <f>SUM(Table2[[#This Row],[Company Direct Tax Revenue Before Assistance Through FY17]:[Company Direct Tax Revenue Before Assistance FY18 and After]])</f>
        <v>2947.7561000000001</v>
      </c>
      <c r="DG354" s="17">
        <v>236.93969999999999</v>
      </c>
      <c r="DH354" s="17">
        <v>1847.4376999999999</v>
      </c>
      <c r="DI354" s="17">
        <v>446.51119999999997</v>
      </c>
      <c r="DJ354" s="18">
        <f>SUM(Table2[[#This Row],[Indirect and Induced Tax Revenues Through FY17]:[Indirect and Induced Tax Revenues FY18 and After]])</f>
        <v>2293.9488999999999</v>
      </c>
      <c r="DK354" s="17">
        <v>560.15959999999995</v>
      </c>
      <c r="DL354" s="17">
        <v>4186.0879000000004</v>
      </c>
      <c r="DM354" s="17">
        <v>1055.6170999999999</v>
      </c>
      <c r="DN354" s="17">
        <f>SUM(Table2[[#This Row],[TOTAL Tax Revenues Before Assistance Through FY17]:[TOTAL Tax Revenues Before Assistance FY18 and After]])</f>
        <v>5241.7049999999999</v>
      </c>
      <c r="DO354" s="17">
        <v>507.43189999999998</v>
      </c>
      <c r="DP354" s="17">
        <v>3994.3910000000001</v>
      </c>
      <c r="DQ354" s="17">
        <v>956.25210000000004</v>
      </c>
      <c r="DR354" s="20">
        <f>SUM(Table2[[#This Row],[TOTAL Tax Revenues Net of Assistance Recapture and Penalty Through FY17]:[TOTAL Tax Revenues Net of Assistance Recapture and Penalty FY18 and After]])</f>
        <v>4950.6431000000002</v>
      </c>
      <c r="DS354" s="20">
        <v>0</v>
      </c>
      <c r="DT354" s="20">
        <v>0</v>
      </c>
      <c r="DU354" s="20">
        <v>0</v>
      </c>
      <c r="DV354" s="20">
        <v>0</v>
      </c>
      <c r="DW354" s="15">
        <v>0</v>
      </c>
      <c r="DX354" s="15">
        <v>0</v>
      </c>
      <c r="DY354" s="15">
        <v>0</v>
      </c>
      <c r="DZ354" s="15">
        <v>45</v>
      </c>
      <c r="EA354" s="15">
        <v>0</v>
      </c>
      <c r="EB354" s="15">
        <v>0</v>
      </c>
      <c r="EC354" s="15">
        <v>0</v>
      </c>
      <c r="ED354" s="15">
        <v>39</v>
      </c>
      <c r="EE354" s="15">
        <v>0</v>
      </c>
      <c r="EF354" s="15">
        <v>0</v>
      </c>
      <c r="EG354" s="15">
        <v>0</v>
      </c>
      <c r="EH354" s="15">
        <v>86.67</v>
      </c>
      <c r="EI354" s="15">
        <f>SUM(Table2[[#This Row],[Total Industrial Employees FY17]:[Total Other Employees FY17]])</f>
        <v>45</v>
      </c>
      <c r="EJ354" s="15">
        <f>SUM(Table2[[#This Row],[Number of Industrial Employees Earning More than Living Wage FY17]:[Number of Other Employees Earning More than Living Wage FY17]])</f>
        <v>39</v>
      </c>
      <c r="EK354" s="15">
        <v>86.666666666666671</v>
      </c>
    </row>
    <row r="355" spans="1:141" x14ac:dyDescent="0.2">
      <c r="A355" s="6">
        <v>92720</v>
      </c>
      <c r="B355" s="6" t="s">
        <v>272</v>
      </c>
      <c r="C355" s="7" t="s">
        <v>273</v>
      </c>
      <c r="D355" s="7" t="s">
        <v>12</v>
      </c>
      <c r="E355" s="33">
        <v>30</v>
      </c>
      <c r="F355" s="8" t="s">
        <v>2032</v>
      </c>
      <c r="G355" s="41" t="s">
        <v>2033</v>
      </c>
      <c r="H355" s="35">
        <v>81820</v>
      </c>
      <c r="I355" s="35">
        <v>63840</v>
      </c>
      <c r="J355" s="39" t="s">
        <v>3201</v>
      </c>
      <c r="K355" s="11" t="s">
        <v>2453</v>
      </c>
      <c r="L355" s="13" t="s">
        <v>2621</v>
      </c>
      <c r="M355" s="13" t="s">
        <v>2611</v>
      </c>
      <c r="N355" s="23">
        <v>6375000</v>
      </c>
      <c r="O355" s="6" t="s">
        <v>2500</v>
      </c>
      <c r="P355" s="15">
        <v>1</v>
      </c>
      <c r="Q355" s="15">
        <v>8</v>
      </c>
      <c r="R355" s="15">
        <v>57</v>
      </c>
      <c r="S355" s="15">
        <v>0</v>
      </c>
      <c r="T355" s="15">
        <v>0</v>
      </c>
      <c r="U355" s="15">
        <v>66</v>
      </c>
      <c r="V355" s="15">
        <v>61</v>
      </c>
      <c r="W355" s="15">
        <v>0</v>
      </c>
      <c r="X355" s="15">
        <v>0</v>
      </c>
      <c r="Y355" s="15">
        <v>32</v>
      </c>
      <c r="Z355" s="15">
        <v>3</v>
      </c>
      <c r="AA355" s="15">
        <v>53</v>
      </c>
      <c r="AB355" s="15">
        <v>0</v>
      </c>
      <c r="AC355" s="15">
        <v>0</v>
      </c>
      <c r="AD355" s="15">
        <v>0</v>
      </c>
      <c r="AE355" s="15">
        <v>0</v>
      </c>
      <c r="AF355" s="15">
        <v>53</v>
      </c>
      <c r="AG355" s="15" t="s">
        <v>1860</v>
      </c>
      <c r="AH355" s="15" t="s">
        <v>1861</v>
      </c>
      <c r="AI355" s="17">
        <v>66.179699999999997</v>
      </c>
      <c r="AJ355" s="17">
        <v>735.11109999999996</v>
      </c>
      <c r="AK355" s="17">
        <v>217.09350000000001</v>
      </c>
      <c r="AL355" s="17">
        <f>SUM(Table2[[#This Row],[Company Direct Land Through FY17]:[Company Direct Land FY18 and After]])</f>
        <v>952.20460000000003</v>
      </c>
      <c r="AM355" s="17">
        <v>202.55160000000001</v>
      </c>
      <c r="AN355" s="17">
        <v>1132.6934000000001</v>
      </c>
      <c r="AO355" s="17">
        <v>664.44209999999998</v>
      </c>
      <c r="AP355" s="18">
        <f>SUM(Table2[[#This Row],[Company Direct Building Through FY17]:[Company Direct Building FY18 and After]])</f>
        <v>1797.1355000000001</v>
      </c>
      <c r="AQ355" s="17">
        <v>0</v>
      </c>
      <c r="AR355" s="17">
        <v>87.724999999999994</v>
      </c>
      <c r="AS355" s="17">
        <v>0</v>
      </c>
      <c r="AT355" s="18">
        <f>SUM(Table2[[#This Row],[Mortgage Recording Tax Through FY17]:[Mortgage Recording Tax FY18 and After]])</f>
        <v>87.724999999999994</v>
      </c>
      <c r="AU355" s="17">
        <v>148.02209999999999</v>
      </c>
      <c r="AV355" s="17">
        <v>858.35450000000003</v>
      </c>
      <c r="AW355" s="17">
        <v>485.56630000000001</v>
      </c>
      <c r="AX355" s="18">
        <f>SUM(Table2[[#This Row],[Pilot Savings Through FY17]:[Pilot Savings FY18 and After]])</f>
        <v>1343.9208000000001</v>
      </c>
      <c r="AY355" s="17">
        <v>0</v>
      </c>
      <c r="AZ355" s="17">
        <v>87.724999999999994</v>
      </c>
      <c r="BA355" s="17">
        <v>0</v>
      </c>
      <c r="BB355" s="18">
        <f>SUM(Table2[[#This Row],[Mortgage Recording Tax Exemption Through FY17]:[Mortgage Recording Tax Exemption FY18 and After]])</f>
        <v>87.724999999999994</v>
      </c>
      <c r="BC355" s="17">
        <v>116.27379999999999</v>
      </c>
      <c r="BD355" s="17">
        <v>634.04269999999997</v>
      </c>
      <c r="BE355" s="17">
        <v>381.41980000000001</v>
      </c>
      <c r="BF355" s="18">
        <f>SUM(Table2[[#This Row],[Indirect and Induced Land Through FY17]:[Indirect and Induced Land FY18 and After]])</f>
        <v>1015.4625</v>
      </c>
      <c r="BG355" s="17">
        <v>215.93709999999999</v>
      </c>
      <c r="BH355" s="17">
        <v>1177.5078000000001</v>
      </c>
      <c r="BI355" s="17">
        <v>708.35170000000005</v>
      </c>
      <c r="BJ355" s="18">
        <f>SUM(Table2[[#This Row],[Indirect and Induced Building Through FY17]:[Indirect and Induced Building FY18 and After]])</f>
        <v>1885.8595</v>
      </c>
      <c r="BK355" s="17">
        <v>452.92009999999999</v>
      </c>
      <c r="BL355" s="17">
        <v>2821.0005000000001</v>
      </c>
      <c r="BM355" s="17">
        <v>1485.7408</v>
      </c>
      <c r="BN355" s="18">
        <f>SUM(Table2[[#This Row],[TOTAL Real Property Related Taxes Through FY17]:[TOTAL Real Property Related Taxes FY18 and After]])</f>
        <v>4306.7412999999997</v>
      </c>
      <c r="BO355" s="17">
        <v>657.96220000000005</v>
      </c>
      <c r="BP355" s="17">
        <v>4041.8123000000001</v>
      </c>
      <c r="BQ355" s="17">
        <v>2158.3537999999999</v>
      </c>
      <c r="BR355" s="18">
        <f>SUM(Table2[[#This Row],[Company Direct Through FY17]:[Company Direct FY18 and After]])</f>
        <v>6200.1661000000004</v>
      </c>
      <c r="BS355" s="17">
        <v>0</v>
      </c>
      <c r="BT355" s="17">
        <v>0</v>
      </c>
      <c r="BU355" s="17">
        <v>0</v>
      </c>
      <c r="BV355" s="18">
        <f>SUM(Table2[[#This Row],[Sales Tax Exemption Through FY17]:[Sales Tax Exemption FY18 and After]])</f>
        <v>0</v>
      </c>
      <c r="BW355" s="17">
        <v>0</v>
      </c>
      <c r="BX355" s="17">
        <v>2.4441999999999999</v>
      </c>
      <c r="BY355" s="17">
        <v>0</v>
      </c>
      <c r="BZ355" s="17">
        <f>SUM(Table2[[#This Row],[Energy Tax Savings Through FY17]:[Energy Tax Savings FY18 and After]])</f>
        <v>2.4441999999999999</v>
      </c>
      <c r="CA355" s="17">
        <v>0</v>
      </c>
      <c r="CB355" s="17">
        <v>0</v>
      </c>
      <c r="CC355" s="17">
        <v>0</v>
      </c>
      <c r="CD355" s="18">
        <f>SUM(Table2[[#This Row],[Tax Exempt Bond Savings Through FY17]:[Tax Exempt Bond Savings FY18 and After]])</f>
        <v>0</v>
      </c>
      <c r="CE355" s="17">
        <v>365.60239999999999</v>
      </c>
      <c r="CF355" s="17">
        <v>2260.049</v>
      </c>
      <c r="CG355" s="17">
        <v>1199.3079</v>
      </c>
      <c r="CH355" s="18">
        <f>SUM(Table2[[#This Row],[Indirect and Induced Through FY17]:[Indirect and Induced FY18 and After]])</f>
        <v>3459.3568999999998</v>
      </c>
      <c r="CI355" s="17">
        <v>1023.5646</v>
      </c>
      <c r="CJ355" s="17">
        <v>6299.4170999999997</v>
      </c>
      <c r="CK355" s="17">
        <v>3357.6617000000001</v>
      </c>
      <c r="CL355" s="18">
        <f>SUM(Table2[[#This Row],[TOTAL Income Consumption Use Taxes Through FY17]:[TOTAL Income Consumption Use Taxes FY18 and After]])</f>
        <v>9657.0787999999993</v>
      </c>
      <c r="CM355" s="17">
        <v>148.02209999999999</v>
      </c>
      <c r="CN355" s="17">
        <v>948.52369999999996</v>
      </c>
      <c r="CO355" s="17">
        <v>485.56630000000001</v>
      </c>
      <c r="CP355" s="18">
        <f>SUM(Table2[[#This Row],[Assistance Provided Through FY17]:[Assistance Provided FY18 and After]])</f>
        <v>1434.09</v>
      </c>
      <c r="CQ355" s="17">
        <v>0</v>
      </c>
      <c r="CR355" s="17">
        <v>0</v>
      </c>
      <c r="CS355" s="17">
        <v>0</v>
      </c>
      <c r="CT355" s="18">
        <f>SUM(Table2[[#This Row],[Recapture Cancellation Reduction Amount Through FY17]:[Recapture Cancellation Reduction Amount FY18 and After]])</f>
        <v>0</v>
      </c>
      <c r="CU355" s="17">
        <v>0</v>
      </c>
      <c r="CV355" s="17">
        <v>0</v>
      </c>
      <c r="CW355" s="17">
        <v>0</v>
      </c>
      <c r="CX355" s="18">
        <f>SUM(Table2[[#This Row],[Penalty Paid Through FY17]:[Penalty Paid FY18 and After]])</f>
        <v>0</v>
      </c>
      <c r="CY355" s="17">
        <v>148.02209999999999</v>
      </c>
      <c r="CZ355" s="17">
        <v>948.52369999999996</v>
      </c>
      <c r="DA355" s="17">
        <v>485.56630000000001</v>
      </c>
      <c r="DB355" s="18">
        <f>SUM(Table2[[#This Row],[TOTAL Assistance Net of Recapture Penalties Through FY17]:[TOTAL Assistance Net of Recapture Penalties FY18 and After]])</f>
        <v>1434.09</v>
      </c>
      <c r="DC355" s="17">
        <v>926.69349999999997</v>
      </c>
      <c r="DD355" s="17">
        <v>5997.3418000000001</v>
      </c>
      <c r="DE355" s="17">
        <v>3039.8894</v>
      </c>
      <c r="DF355" s="18">
        <f>SUM(Table2[[#This Row],[Company Direct Tax Revenue Before Assistance Through FY17]:[Company Direct Tax Revenue Before Assistance FY18 and After]])</f>
        <v>9037.2312000000002</v>
      </c>
      <c r="DG355" s="17">
        <v>697.81330000000003</v>
      </c>
      <c r="DH355" s="17">
        <v>4071.5994999999998</v>
      </c>
      <c r="DI355" s="17">
        <v>2289.0794000000001</v>
      </c>
      <c r="DJ355" s="18">
        <f>SUM(Table2[[#This Row],[Indirect and Induced Tax Revenues Through FY17]:[Indirect and Induced Tax Revenues FY18 and After]])</f>
        <v>6360.6788999999999</v>
      </c>
      <c r="DK355" s="17">
        <v>1624.5068000000001</v>
      </c>
      <c r="DL355" s="17">
        <v>10068.9413</v>
      </c>
      <c r="DM355" s="17">
        <v>5328.9687999999996</v>
      </c>
      <c r="DN355" s="17">
        <f>SUM(Table2[[#This Row],[TOTAL Tax Revenues Before Assistance Through FY17]:[TOTAL Tax Revenues Before Assistance FY18 and After]])</f>
        <v>15397.910100000001</v>
      </c>
      <c r="DO355" s="17">
        <v>1476.4847</v>
      </c>
      <c r="DP355" s="17">
        <v>9120.4176000000007</v>
      </c>
      <c r="DQ355" s="17">
        <v>4843.4025000000001</v>
      </c>
      <c r="DR355" s="20">
        <f>SUM(Table2[[#This Row],[TOTAL Tax Revenues Net of Assistance Recapture and Penalty Through FY17]:[TOTAL Tax Revenues Net of Assistance Recapture and Penalty FY18 and After]])</f>
        <v>13963.820100000001</v>
      </c>
      <c r="DS355" s="20">
        <v>0</v>
      </c>
      <c r="DT355" s="20">
        <v>0</v>
      </c>
      <c r="DU355" s="20">
        <v>0</v>
      </c>
      <c r="DV355" s="20">
        <v>0</v>
      </c>
      <c r="DW355" s="15">
        <v>0</v>
      </c>
      <c r="DX355" s="15">
        <v>0</v>
      </c>
      <c r="DY355" s="15">
        <v>0</v>
      </c>
      <c r="DZ355" s="15">
        <v>0</v>
      </c>
      <c r="EA355" s="15">
        <v>0</v>
      </c>
      <c r="EB355" s="15">
        <v>0</v>
      </c>
      <c r="EC355" s="15">
        <v>0</v>
      </c>
      <c r="ED355" s="15">
        <v>0</v>
      </c>
      <c r="EE355" s="15">
        <v>0</v>
      </c>
      <c r="EF355" s="15">
        <v>0</v>
      </c>
      <c r="EG355" s="15">
        <v>0</v>
      </c>
      <c r="EH355" s="15">
        <v>0</v>
      </c>
      <c r="EI355" s="15">
        <f>SUM(Table2[[#This Row],[Total Industrial Employees FY17]:[Total Other Employees FY17]])</f>
        <v>0</v>
      </c>
      <c r="EJ355" s="15">
        <f>SUM(Table2[[#This Row],[Number of Industrial Employees Earning More than Living Wage FY17]:[Number of Other Employees Earning More than Living Wage FY17]])</f>
        <v>0</v>
      </c>
      <c r="EK355" s="15">
        <v>0</v>
      </c>
    </row>
    <row r="356" spans="1:141" x14ac:dyDescent="0.2">
      <c r="A356" s="6">
        <v>92618</v>
      </c>
      <c r="B356" s="6" t="s">
        <v>135</v>
      </c>
      <c r="C356" s="7" t="s">
        <v>136</v>
      </c>
      <c r="D356" s="7" t="s">
        <v>9</v>
      </c>
      <c r="E356" s="33">
        <v>37</v>
      </c>
      <c r="F356" s="8" t="s">
        <v>1987</v>
      </c>
      <c r="G356" s="41" t="s">
        <v>1863</v>
      </c>
      <c r="H356" s="35">
        <v>67323</v>
      </c>
      <c r="I356" s="35">
        <v>45580</v>
      </c>
      <c r="J356" s="39" t="s">
        <v>3234</v>
      </c>
      <c r="K356" s="11" t="s">
        <v>2453</v>
      </c>
      <c r="L356" s="13" t="s">
        <v>2573</v>
      </c>
      <c r="M356" s="13" t="s">
        <v>2546</v>
      </c>
      <c r="N356" s="23">
        <v>1000000</v>
      </c>
      <c r="O356" s="6" t="s">
        <v>2458</v>
      </c>
      <c r="P356" s="15">
        <v>0</v>
      </c>
      <c r="Q356" s="15">
        <v>0</v>
      </c>
      <c r="R356" s="15">
        <v>0</v>
      </c>
      <c r="S356" s="15">
        <v>0</v>
      </c>
      <c r="T356" s="15">
        <v>0</v>
      </c>
      <c r="U356" s="15">
        <v>0</v>
      </c>
      <c r="V356" s="15">
        <v>0</v>
      </c>
      <c r="W356" s="15">
        <v>0</v>
      </c>
      <c r="X356" s="15">
        <v>0</v>
      </c>
      <c r="Y356" s="15">
        <v>60</v>
      </c>
      <c r="Z356" s="15">
        <v>18</v>
      </c>
      <c r="AA356" s="15">
        <v>0</v>
      </c>
      <c r="AB356" s="15">
        <v>0</v>
      </c>
      <c r="AC356" s="15">
        <v>0</v>
      </c>
      <c r="AD356" s="15">
        <v>0</v>
      </c>
      <c r="AE356" s="15">
        <v>0</v>
      </c>
      <c r="AF356" s="15">
        <v>0</v>
      </c>
      <c r="AG356" s="15" t="s">
        <v>1861</v>
      </c>
      <c r="AH356" s="15" t="s">
        <v>1861</v>
      </c>
      <c r="AI356" s="17">
        <v>56.9026</v>
      </c>
      <c r="AJ356" s="17">
        <v>314.9502</v>
      </c>
      <c r="AK356" s="17">
        <v>17.84</v>
      </c>
      <c r="AL356" s="17">
        <f>SUM(Table2[[#This Row],[Company Direct Land Through FY17]:[Company Direct Land FY18 and After]])</f>
        <v>332.79019999999997</v>
      </c>
      <c r="AM356" s="17">
        <v>50.915199999999999</v>
      </c>
      <c r="AN356" s="17">
        <v>350.27460000000002</v>
      </c>
      <c r="AO356" s="17">
        <v>15.962899999999999</v>
      </c>
      <c r="AP356" s="18">
        <f>SUM(Table2[[#This Row],[Company Direct Building Through FY17]:[Company Direct Building FY18 and After]])</f>
        <v>366.23750000000001</v>
      </c>
      <c r="AQ356" s="17">
        <v>0</v>
      </c>
      <c r="AR356" s="17">
        <v>17.545000000000002</v>
      </c>
      <c r="AS356" s="17">
        <v>0</v>
      </c>
      <c r="AT356" s="18">
        <f>SUM(Table2[[#This Row],[Mortgage Recording Tax Through FY17]:[Mortgage Recording Tax FY18 and After]])</f>
        <v>17.545000000000002</v>
      </c>
      <c r="AU356" s="17">
        <v>77.774799999999999</v>
      </c>
      <c r="AV356" s="17">
        <v>369.6617</v>
      </c>
      <c r="AW356" s="17">
        <v>24.383900000000001</v>
      </c>
      <c r="AX356" s="18">
        <f>SUM(Table2[[#This Row],[Pilot Savings Through FY17]:[Pilot Savings FY18 and After]])</f>
        <v>394.04559999999998</v>
      </c>
      <c r="AY356" s="17">
        <v>0</v>
      </c>
      <c r="AZ356" s="17">
        <v>17.545000000000002</v>
      </c>
      <c r="BA356" s="17">
        <v>0</v>
      </c>
      <c r="BB356" s="18">
        <f>SUM(Table2[[#This Row],[Mortgage Recording Tax Exemption Through FY17]:[Mortgage Recording Tax Exemption FY18 and After]])</f>
        <v>17.545000000000002</v>
      </c>
      <c r="BC356" s="17">
        <v>0</v>
      </c>
      <c r="BD356" s="17">
        <v>616.99239999999998</v>
      </c>
      <c r="BE356" s="17">
        <v>0</v>
      </c>
      <c r="BF356" s="18">
        <f>SUM(Table2[[#This Row],[Indirect and Induced Land Through FY17]:[Indirect and Induced Land FY18 and After]])</f>
        <v>616.99239999999998</v>
      </c>
      <c r="BG356" s="17">
        <v>0</v>
      </c>
      <c r="BH356" s="17">
        <v>1145.8431</v>
      </c>
      <c r="BI356" s="17">
        <v>0</v>
      </c>
      <c r="BJ356" s="18">
        <f>SUM(Table2[[#This Row],[Indirect and Induced Building Through FY17]:[Indirect and Induced Building FY18 and After]])</f>
        <v>1145.8431</v>
      </c>
      <c r="BK356" s="17">
        <v>30.042999999999999</v>
      </c>
      <c r="BL356" s="17">
        <v>2058.3986</v>
      </c>
      <c r="BM356" s="17">
        <v>9.4190000000000005</v>
      </c>
      <c r="BN356" s="18">
        <f>SUM(Table2[[#This Row],[TOTAL Real Property Related Taxes Through FY17]:[TOTAL Real Property Related Taxes FY18 and After]])</f>
        <v>2067.8175999999999</v>
      </c>
      <c r="BO356" s="17">
        <v>0</v>
      </c>
      <c r="BP356" s="17">
        <v>4506.5717999999997</v>
      </c>
      <c r="BQ356" s="17">
        <v>0</v>
      </c>
      <c r="BR356" s="18">
        <f>SUM(Table2[[#This Row],[Company Direct Through FY17]:[Company Direct FY18 and After]])</f>
        <v>4506.5717999999997</v>
      </c>
      <c r="BS356" s="17">
        <v>0</v>
      </c>
      <c r="BT356" s="17">
        <v>0</v>
      </c>
      <c r="BU356" s="17">
        <v>0</v>
      </c>
      <c r="BV356" s="18">
        <f>SUM(Table2[[#This Row],[Sales Tax Exemption Through FY17]:[Sales Tax Exemption FY18 and After]])</f>
        <v>0</v>
      </c>
      <c r="BW356" s="17">
        <v>0</v>
      </c>
      <c r="BX356" s="17">
        <v>0</v>
      </c>
      <c r="BY356" s="17">
        <v>0</v>
      </c>
      <c r="BZ356" s="17">
        <f>SUM(Table2[[#This Row],[Energy Tax Savings Through FY17]:[Energy Tax Savings FY18 and After]])</f>
        <v>0</v>
      </c>
      <c r="CA356" s="17">
        <v>0</v>
      </c>
      <c r="CB356" s="17">
        <v>5.3148999999999997</v>
      </c>
      <c r="CC356" s="17">
        <v>0</v>
      </c>
      <c r="CD356" s="18">
        <f>SUM(Table2[[#This Row],[Tax Exempt Bond Savings Through FY17]:[Tax Exempt Bond Savings FY18 and After]])</f>
        <v>5.3148999999999997</v>
      </c>
      <c r="CE356" s="17">
        <v>0</v>
      </c>
      <c r="CF356" s="17">
        <v>2551.9142000000002</v>
      </c>
      <c r="CG356" s="17">
        <v>0</v>
      </c>
      <c r="CH356" s="18">
        <f>SUM(Table2[[#This Row],[Indirect and Induced Through FY17]:[Indirect and Induced FY18 and After]])</f>
        <v>2551.9142000000002</v>
      </c>
      <c r="CI356" s="17">
        <v>0</v>
      </c>
      <c r="CJ356" s="17">
        <v>7053.1710999999996</v>
      </c>
      <c r="CK356" s="17">
        <v>0</v>
      </c>
      <c r="CL356" s="18">
        <f>SUM(Table2[[#This Row],[TOTAL Income Consumption Use Taxes Through FY17]:[TOTAL Income Consumption Use Taxes FY18 and After]])</f>
        <v>7053.1710999999996</v>
      </c>
      <c r="CM356" s="17">
        <v>77.774799999999999</v>
      </c>
      <c r="CN356" s="17">
        <v>392.52159999999998</v>
      </c>
      <c r="CO356" s="17">
        <v>24.383900000000001</v>
      </c>
      <c r="CP356" s="18">
        <f>SUM(Table2[[#This Row],[Assistance Provided Through FY17]:[Assistance Provided FY18 and After]])</f>
        <v>416.90549999999996</v>
      </c>
      <c r="CQ356" s="17">
        <v>0</v>
      </c>
      <c r="CR356" s="17">
        <v>0</v>
      </c>
      <c r="CS356" s="17">
        <v>0</v>
      </c>
      <c r="CT356" s="18">
        <f>SUM(Table2[[#This Row],[Recapture Cancellation Reduction Amount Through FY17]:[Recapture Cancellation Reduction Amount FY18 and After]])</f>
        <v>0</v>
      </c>
      <c r="CU356" s="17">
        <v>0</v>
      </c>
      <c r="CV356" s="17">
        <v>0</v>
      </c>
      <c r="CW356" s="17">
        <v>0</v>
      </c>
      <c r="CX356" s="18">
        <f>SUM(Table2[[#This Row],[Penalty Paid Through FY17]:[Penalty Paid FY18 and After]])</f>
        <v>0</v>
      </c>
      <c r="CY356" s="17">
        <v>77.774799999999999</v>
      </c>
      <c r="CZ356" s="17">
        <v>392.52159999999998</v>
      </c>
      <c r="DA356" s="17">
        <v>24.383900000000001</v>
      </c>
      <c r="DB356" s="18">
        <f>SUM(Table2[[#This Row],[TOTAL Assistance Net of Recapture Penalties Through FY17]:[TOTAL Assistance Net of Recapture Penalties FY18 and After]])</f>
        <v>416.90549999999996</v>
      </c>
      <c r="DC356" s="17">
        <v>107.81780000000001</v>
      </c>
      <c r="DD356" s="17">
        <v>5189.3415999999997</v>
      </c>
      <c r="DE356" s="17">
        <v>33.802900000000001</v>
      </c>
      <c r="DF356" s="18">
        <f>SUM(Table2[[#This Row],[Company Direct Tax Revenue Before Assistance Through FY17]:[Company Direct Tax Revenue Before Assistance FY18 and After]])</f>
        <v>5223.1444999999994</v>
      </c>
      <c r="DG356" s="17">
        <v>0</v>
      </c>
      <c r="DH356" s="17">
        <v>4314.7497000000003</v>
      </c>
      <c r="DI356" s="17">
        <v>0</v>
      </c>
      <c r="DJ356" s="18">
        <f>SUM(Table2[[#This Row],[Indirect and Induced Tax Revenues Through FY17]:[Indirect and Induced Tax Revenues FY18 and After]])</f>
        <v>4314.7497000000003</v>
      </c>
      <c r="DK356" s="17">
        <v>107.81780000000001</v>
      </c>
      <c r="DL356" s="17">
        <v>9504.0913</v>
      </c>
      <c r="DM356" s="17">
        <v>33.802900000000001</v>
      </c>
      <c r="DN356" s="17">
        <f>SUM(Table2[[#This Row],[TOTAL Tax Revenues Before Assistance Through FY17]:[TOTAL Tax Revenues Before Assistance FY18 and After]])</f>
        <v>9537.8942000000006</v>
      </c>
      <c r="DO356" s="17">
        <v>30.042999999999999</v>
      </c>
      <c r="DP356" s="17">
        <v>9111.5697</v>
      </c>
      <c r="DQ356" s="17">
        <v>9.4190000000000005</v>
      </c>
      <c r="DR356" s="20">
        <f>SUM(Table2[[#This Row],[TOTAL Tax Revenues Net of Assistance Recapture and Penalty Through FY17]:[TOTAL Tax Revenues Net of Assistance Recapture and Penalty FY18 and After]])</f>
        <v>9120.9886999999999</v>
      </c>
      <c r="DS356" s="20">
        <v>0</v>
      </c>
      <c r="DT356" s="20">
        <v>0</v>
      </c>
      <c r="DU356" s="20">
        <v>0</v>
      </c>
      <c r="DV356" s="20">
        <v>0</v>
      </c>
      <c r="DW356" s="15">
        <v>0</v>
      </c>
      <c r="DX356" s="15">
        <v>0</v>
      </c>
      <c r="DY356" s="15">
        <v>0</v>
      </c>
      <c r="DZ356" s="15">
        <v>0</v>
      </c>
      <c r="EA356" s="15">
        <v>0</v>
      </c>
      <c r="EB356" s="15">
        <v>0</v>
      </c>
      <c r="EC356" s="15">
        <v>0</v>
      </c>
      <c r="ED356" s="15">
        <v>0</v>
      </c>
      <c r="EE356" s="15">
        <v>0</v>
      </c>
      <c r="EF356" s="15">
        <v>0</v>
      </c>
      <c r="EG356" s="15">
        <v>0</v>
      </c>
      <c r="EH356" s="15">
        <v>0</v>
      </c>
      <c r="EI356" s="15">
        <f>SUM(Table2[[#This Row],[Total Industrial Employees FY17]:[Total Other Employees FY17]])</f>
        <v>0</v>
      </c>
      <c r="EJ356" s="15">
        <f>SUM(Table2[[#This Row],[Number of Industrial Employees Earning More than Living Wage FY17]:[Number of Other Employees Earning More than Living Wage FY17]])</f>
        <v>0</v>
      </c>
      <c r="EK356" s="15">
        <v>0</v>
      </c>
    </row>
    <row r="357" spans="1:141" x14ac:dyDescent="0.2">
      <c r="A357" s="6">
        <v>92976</v>
      </c>
      <c r="B357" s="6" t="s">
        <v>363</v>
      </c>
      <c r="C357" s="7" t="s">
        <v>362</v>
      </c>
      <c r="D357" s="7" t="s">
        <v>19</v>
      </c>
      <c r="E357" s="33">
        <v>1</v>
      </c>
      <c r="F357" s="8" t="s">
        <v>1885</v>
      </c>
      <c r="G357" s="41" t="s">
        <v>2007</v>
      </c>
      <c r="H357" s="35">
        <v>0</v>
      </c>
      <c r="I357" s="35">
        <v>88523</v>
      </c>
      <c r="J357" s="39" t="s">
        <v>3287</v>
      </c>
      <c r="K357" s="11" t="s">
        <v>2509</v>
      </c>
      <c r="L357" s="13" t="s">
        <v>2689</v>
      </c>
      <c r="M357" s="13" t="s">
        <v>2688</v>
      </c>
      <c r="N357" s="23">
        <v>20766666</v>
      </c>
      <c r="O357" s="6" t="s">
        <v>2527</v>
      </c>
      <c r="P357" s="15">
        <v>3</v>
      </c>
      <c r="Q357" s="15">
        <v>0</v>
      </c>
      <c r="R357" s="15">
        <v>393</v>
      </c>
      <c r="S357" s="15">
        <v>0</v>
      </c>
      <c r="T357" s="15">
        <v>0</v>
      </c>
      <c r="U357" s="15">
        <v>396</v>
      </c>
      <c r="V357" s="15">
        <v>518</v>
      </c>
      <c r="W357" s="15">
        <v>0</v>
      </c>
      <c r="X357" s="15">
        <v>144</v>
      </c>
      <c r="Y357" s="15">
        <v>144</v>
      </c>
      <c r="Z357" s="15">
        <v>34</v>
      </c>
      <c r="AA357" s="15">
        <v>23</v>
      </c>
      <c r="AB357" s="15">
        <v>0</v>
      </c>
      <c r="AC357" s="15">
        <v>0</v>
      </c>
      <c r="AD357" s="15">
        <v>1</v>
      </c>
      <c r="AE357" s="15">
        <v>4</v>
      </c>
      <c r="AF357" s="15">
        <v>23</v>
      </c>
      <c r="AG357" s="15" t="s">
        <v>1860</v>
      </c>
      <c r="AH357" s="15" t="s">
        <v>1861</v>
      </c>
      <c r="AI357" s="17">
        <v>397.0412</v>
      </c>
      <c r="AJ357" s="17">
        <v>3049.5135</v>
      </c>
      <c r="AK357" s="17">
        <v>333.08940000000001</v>
      </c>
      <c r="AL357" s="17">
        <f>SUM(Table2[[#This Row],[Company Direct Land Through FY17]:[Company Direct Land FY18 and After]])</f>
        <v>3382.6028999999999</v>
      </c>
      <c r="AM357" s="17">
        <v>1236.2864999999999</v>
      </c>
      <c r="AN357" s="17">
        <v>4582.8926000000001</v>
      </c>
      <c r="AO357" s="17">
        <v>1037.1568</v>
      </c>
      <c r="AP357" s="18">
        <f>SUM(Table2[[#This Row],[Company Direct Building Through FY17]:[Company Direct Building FY18 and After]])</f>
        <v>5620.0493999999999</v>
      </c>
      <c r="AQ357" s="17">
        <v>0</v>
      </c>
      <c r="AR357" s="17">
        <v>0</v>
      </c>
      <c r="AS357" s="17">
        <v>0</v>
      </c>
      <c r="AT357" s="18">
        <f>SUM(Table2[[#This Row],[Mortgage Recording Tax Through FY17]:[Mortgage Recording Tax FY18 and After]])</f>
        <v>0</v>
      </c>
      <c r="AU357" s="17">
        <v>1207.3548000000001</v>
      </c>
      <c r="AV357" s="17">
        <v>6463.9881999999998</v>
      </c>
      <c r="AW357" s="17">
        <v>181.79179999999999</v>
      </c>
      <c r="AX357" s="18">
        <f>SUM(Table2[[#This Row],[Pilot Savings Through FY17]:[Pilot Savings FY18 and After]])</f>
        <v>6645.78</v>
      </c>
      <c r="AY357" s="17">
        <v>0</v>
      </c>
      <c r="AZ357" s="17">
        <v>0</v>
      </c>
      <c r="BA357" s="17">
        <v>0</v>
      </c>
      <c r="BB357" s="18">
        <f>SUM(Table2[[#This Row],[Mortgage Recording Tax Exemption Through FY17]:[Mortgage Recording Tax Exemption FY18 and After]])</f>
        <v>0</v>
      </c>
      <c r="BC357" s="17">
        <v>1538.1916000000001</v>
      </c>
      <c r="BD357" s="17">
        <v>5700.5070999999998</v>
      </c>
      <c r="BE357" s="17">
        <v>1290.4339</v>
      </c>
      <c r="BF357" s="18">
        <f>SUM(Table2[[#This Row],[Indirect and Induced Land Through FY17]:[Indirect and Induced Land FY18 and After]])</f>
        <v>6990.9409999999998</v>
      </c>
      <c r="BG357" s="17">
        <v>2856.6415999999999</v>
      </c>
      <c r="BH357" s="17">
        <v>10586.6559</v>
      </c>
      <c r="BI357" s="17">
        <v>2396.5201999999999</v>
      </c>
      <c r="BJ357" s="18">
        <f>SUM(Table2[[#This Row],[Indirect and Induced Building Through FY17]:[Indirect and Induced Building FY18 and After]])</f>
        <v>12983.176100000001</v>
      </c>
      <c r="BK357" s="17">
        <v>4820.8060999999998</v>
      </c>
      <c r="BL357" s="17">
        <v>17455.580900000001</v>
      </c>
      <c r="BM357" s="17">
        <v>4875.4084999999995</v>
      </c>
      <c r="BN357" s="18">
        <f>SUM(Table2[[#This Row],[TOTAL Real Property Related Taxes Through FY17]:[TOTAL Real Property Related Taxes FY18 and After]])</f>
        <v>22330.989399999999</v>
      </c>
      <c r="BO357" s="17">
        <v>4221.1440000000002</v>
      </c>
      <c r="BP357" s="17">
        <v>19725.566299999999</v>
      </c>
      <c r="BQ357" s="17">
        <v>3541.2411000000002</v>
      </c>
      <c r="BR357" s="18">
        <f>SUM(Table2[[#This Row],[Company Direct Through FY17]:[Company Direct FY18 and After]])</f>
        <v>23266.807399999998</v>
      </c>
      <c r="BS357" s="17">
        <v>0.99660000000000004</v>
      </c>
      <c r="BT357" s="17">
        <v>54.446899999999999</v>
      </c>
      <c r="BU357" s="17">
        <v>1778.8860999999999</v>
      </c>
      <c r="BV357" s="18">
        <f>SUM(Table2[[#This Row],[Sales Tax Exemption Through FY17]:[Sales Tax Exemption FY18 and After]])</f>
        <v>1833.3329999999999</v>
      </c>
      <c r="BW357" s="17">
        <v>0</v>
      </c>
      <c r="BX357" s="17">
        <v>0</v>
      </c>
      <c r="BY357" s="17">
        <v>0</v>
      </c>
      <c r="BZ357" s="17">
        <f>SUM(Table2[[#This Row],[Energy Tax Savings Through FY17]:[Energy Tax Savings FY18 and After]])</f>
        <v>0</v>
      </c>
      <c r="CA357" s="17">
        <v>0</v>
      </c>
      <c r="CB357" s="17">
        <v>0</v>
      </c>
      <c r="CC357" s="17">
        <v>0</v>
      </c>
      <c r="CD357" s="18">
        <f>SUM(Table2[[#This Row],[Tax Exempt Bond Savings Through FY17]:[Tax Exempt Bond Savings FY18 and After]])</f>
        <v>0</v>
      </c>
      <c r="CE357" s="17">
        <v>4401.7554</v>
      </c>
      <c r="CF357" s="17">
        <v>18569.5648</v>
      </c>
      <c r="CG357" s="17">
        <v>3692.7613999999999</v>
      </c>
      <c r="CH357" s="18">
        <f>SUM(Table2[[#This Row],[Indirect and Induced Through FY17]:[Indirect and Induced FY18 and After]])</f>
        <v>22262.3262</v>
      </c>
      <c r="CI357" s="17">
        <v>8621.9027999999998</v>
      </c>
      <c r="CJ357" s="17">
        <v>38240.684200000003</v>
      </c>
      <c r="CK357" s="17">
        <v>5455.1163999999999</v>
      </c>
      <c r="CL357" s="18">
        <f>SUM(Table2[[#This Row],[TOTAL Income Consumption Use Taxes Through FY17]:[TOTAL Income Consumption Use Taxes FY18 and After]])</f>
        <v>43695.800600000002</v>
      </c>
      <c r="CM357" s="17">
        <v>1208.3514</v>
      </c>
      <c r="CN357" s="17">
        <v>6518.4350999999997</v>
      </c>
      <c r="CO357" s="17">
        <v>1960.6778999999999</v>
      </c>
      <c r="CP357" s="18">
        <f>SUM(Table2[[#This Row],[Assistance Provided Through FY17]:[Assistance Provided FY18 and After]])</f>
        <v>8479.1129999999994</v>
      </c>
      <c r="CQ357" s="17">
        <v>0</v>
      </c>
      <c r="CR357" s="17">
        <v>0</v>
      </c>
      <c r="CS357" s="17">
        <v>0</v>
      </c>
      <c r="CT357" s="18">
        <f>SUM(Table2[[#This Row],[Recapture Cancellation Reduction Amount Through FY17]:[Recapture Cancellation Reduction Amount FY18 and After]])</f>
        <v>0</v>
      </c>
      <c r="CU357" s="17">
        <v>0</v>
      </c>
      <c r="CV357" s="17">
        <v>0</v>
      </c>
      <c r="CW357" s="17">
        <v>0</v>
      </c>
      <c r="CX357" s="18">
        <f>SUM(Table2[[#This Row],[Penalty Paid Through FY17]:[Penalty Paid FY18 and After]])</f>
        <v>0</v>
      </c>
      <c r="CY357" s="17">
        <v>1208.3514</v>
      </c>
      <c r="CZ357" s="17">
        <v>6518.4350999999997</v>
      </c>
      <c r="DA357" s="17">
        <v>1960.6778999999999</v>
      </c>
      <c r="DB357" s="18">
        <f>SUM(Table2[[#This Row],[TOTAL Assistance Net of Recapture Penalties Through FY17]:[TOTAL Assistance Net of Recapture Penalties FY18 and After]])</f>
        <v>8479.1129999999994</v>
      </c>
      <c r="DC357" s="17">
        <v>5854.4717000000001</v>
      </c>
      <c r="DD357" s="17">
        <v>27357.972399999999</v>
      </c>
      <c r="DE357" s="17">
        <v>4911.4872999999998</v>
      </c>
      <c r="DF357" s="18">
        <f>SUM(Table2[[#This Row],[Company Direct Tax Revenue Before Assistance Through FY17]:[Company Direct Tax Revenue Before Assistance FY18 and After]])</f>
        <v>32269.459699999999</v>
      </c>
      <c r="DG357" s="17">
        <v>8796.5885999999991</v>
      </c>
      <c r="DH357" s="17">
        <v>34856.727800000001</v>
      </c>
      <c r="DI357" s="17">
        <v>7379.7155000000002</v>
      </c>
      <c r="DJ357" s="18">
        <f>SUM(Table2[[#This Row],[Indirect and Induced Tax Revenues Through FY17]:[Indirect and Induced Tax Revenues FY18 and After]])</f>
        <v>42236.443299999999</v>
      </c>
      <c r="DK357" s="17">
        <v>14651.060299999999</v>
      </c>
      <c r="DL357" s="17">
        <v>62214.700199999999</v>
      </c>
      <c r="DM357" s="17">
        <v>12291.202799999999</v>
      </c>
      <c r="DN357" s="17">
        <f>SUM(Table2[[#This Row],[TOTAL Tax Revenues Before Assistance Through FY17]:[TOTAL Tax Revenues Before Assistance FY18 and After]])</f>
        <v>74505.902999999991</v>
      </c>
      <c r="DO357" s="17">
        <v>13442.7089</v>
      </c>
      <c r="DP357" s="17">
        <v>55696.265099999997</v>
      </c>
      <c r="DQ357" s="17">
        <v>10330.5249</v>
      </c>
      <c r="DR357" s="20">
        <f>SUM(Table2[[#This Row],[TOTAL Tax Revenues Net of Assistance Recapture and Penalty Through FY17]:[TOTAL Tax Revenues Net of Assistance Recapture and Penalty FY18 and After]])</f>
        <v>66026.789999999994</v>
      </c>
      <c r="DS357" s="20">
        <v>0</v>
      </c>
      <c r="DT357" s="20">
        <v>0</v>
      </c>
      <c r="DU357" s="20">
        <v>0</v>
      </c>
      <c r="DV357" s="20">
        <v>0</v>
      </c>
      <c r="DW357" s="15">
        <v>0</v>
      </c>
      <c r="DX357" s="15">
        <v>0</v>
      </c>
      <c r="DY357" s="15">
        <v>0</v>
      </c>
      <c r="DZ357" s="15">
        <v>0</v>
      </c>
      <c r="EA357" s="15">
        <v>0</v>
      </c>
      <c r="EB357" s="15">
        <v>0</v>
      </c>
      <c r="EC357" s="15">
        <v>0</v>
      </c>
      <c r="ED357" s="15">
        <v>0</v>
      </c>
      <c r="EE357" s="15">
        <v>0</v>
      </c>
      <c r="EF357" s="15">
        <v>0</v>
      </c>
      <c r="EG357" s="15">
        <v>0</v>
      </c>
      <c r="EH357" s="15">
        <v>0</v>
      </c>
      <c r="EI357" s="15">
        <f>SUM(Table2[[#This Row],[Total Industrial Employees FY17]:[Total Other Employees FY17]])</f>
        <v>0</v>
      </c>
      <c r="EJ357" s="15">
        <f>SUM(Table2[[#This Row],[Number of Industrial Employees Earning More than Living Wage FY17]:[Number of Other Employees Earning More than Living Wage FY17]])</f>
        <v>0</v>
      </c>
      <c r="EK357" s="15">
        <v>0</v>
      </c>
    </row>
    <row r="358" spans="1:141" x14ac:dyDescent="0.2">
      <c r="A358" s="6">
        <v>93880</v>
      </c>
      <c r="B358" s="6" t="s">
        <v>676</v>
      </c>
      <c r="C358" s="7" t="s">
        <v>677</v>
      </c>
      <c r="D358" s="7" t="s">
        <v>12</v>
      </c>
      <c r="E358" s="33">
        <v>26</v>
      </c>
      <c r="F358" s="8" t="s">
        <v>2281</v>
      </c>
      <c r="G358" s="41" t="s">
        <v>1894</v>
      </c>
      <c r="H358" s="35">
        <v>37050</v>
      </c>
      <c r="I358" s="35">
        <v>31238</v>
      </c>
      <c r="J358" s="39" t="s">
        <v>3198</v>
      </c>
      <c r="K358" s="11" t="s">
        <v>2453</v>
      </c>
      <c r="L358" s="13" t="s">
        <v>2892</v>
      </c>
      <c r="M358" s="13" t="s">
        <v>2873</v>
      </c>
      <c r="N358" s="23">
        <v>1579850</v>
      </c>
      <c r="O358" s="6" t="s">
        <v>2527</v>
      </c>
      <c r="P358" s="15">
        <v>0</v>
      </c>
      <c r="Q358" s="15">
        <v>0</v>
      </c>
      <c r="R358" s="15">
        <v>149</v>
      </c>
      <c r="S358" s="15">
        <v>0</v>
      </c>
      <c r="T358" s="15">
        <v>0</v>
      </c>
      <c r="U358" s="15">
        <v>149</v>
      </c>
      <c r="V358" s="15">
        <v>149</v>
      </c>
      <c r="W358" s="15">
        <v>0</v>
      </c>
      <c r="X358" s="15">
        <v>0</v>
      </c>
      <c r="Y358" s="15">
        <v>0</v>
      </c>
      <c r="Z358" s="15">
        <v>14</v>
      </c>
      <c r="AA358" s="15">
        <v>35</v>
      </c>
      <c r="AB358" s="15">
        <v>0</v>
      </c>
      <c r="AC358" s="15">
        <v>0</v>
      </c>
      <c r="AD358" s="15">
        <v>0</v>
      </c>
      <c r="AE358" s="15">
        <v>0</v>
      </c>
      <c r="AF358" s="15">
        <v>35</v>
      </c>
      <c r="AG358" s="15" t="s">
        <v>1860</v>
      </c>
      <c r="AH358" s="15" t="s">
        <v>1861</v>
      </c>
      <c r="AI358" s="17">
        <v>64.814400000000006</v>
      </c>
      <c r="AJ358" s="17">
        <v>177.0196</v>
      </c>
      <c r="AK358" s="17">
        <v>839.08040000000005</v>
      </c>
      <c r="AL358" s="17">
        <f>SUM(Table2[[#This Row],[Company Direct Land Through FY17]:[Company Direct Land FY18 and After]])</f>
        <v>1016.1</v>
      </c>
      <c r="AM358" s="17">
        <v>65.832899999999995</v>
      </c>
      <c r="AN358" s="17">
        <v>285.9579</v>
      </c>
      <c r="AO358" s="17">
        <v>852.26610000000005</v>
      </c>
      <c r="AP358" s="18">
        <f>SUM(Table2[[#This Row],[Company Direct Building Through FY17]:[Company Direct Building FY18 and After]])</f>
        <v>1138.2240000000002</v>
      </c>
      <c r="AQ358" s="17">
        <v>0</v>
      </c>
      <c r="AR358" s="17">
        <v>0</v>
      </c>
      <c r="AS358" s="17">
        <v>0</v>
      </c>
      <c r="AT358" s="18">
        <f>SUM(Table2[[#This Row],[Mortgage Recording Tax Through FY17]:[Mortgage Recording Tax FY18 and After]])</f>
        <v>0</v>
      </c>
      <c r="AU358" s="17">
        <v>108.179</v>
      </c>
      <c r="AV358" s="17">
        <v>254.66069999999999</v>
      </c>
      <c r="AW358" s="17">
        <v>1400.4730999999999</v>
      </c>
      <c r="AX358" s="18">
        <f>SUM(Table2[[#This Row],[Pilot Savings Through FY17]:[Pilot Savings FY18 and After]])</f>
        <v>1655.1337999999998</v>
      </c>
      <c r="AY358" s="17">
        <v>0</v>
      </c>
      <c r="AZ358" s="17">
        <v>0</v>
      </c>
      <c r="BA358" s="17">
        <v>0</v>
      </c>
      <c r="BB358" s="18">
        <f>SUM(Table2[[#This Row],[Mortgage Recording Tax Exemption Through FY17]:[Mortgage Recording Tax Exemption FY18 and After]])</f>
        <v>0</v>
      </c>
      <c r="BC358" s="17">
        <v>154.68209999999999</v>
      </c>
      <c r="BD358" s="17">
        <v>552.91849999999999</v>
      </c>
      <c r="BE358" s="17">
        <v>2002.4975999999999</v>
      </c>
      <c r="BF358" s="18">
        <f>SUM(Table2[[#This Row],[Indirect and Induced Land Through FY17]:[Indirect and Induced Land FY18 and After]])</f>
        <v>2555.4160999999999</v>
      </c>
      <c r="BG358" s="17">
        <v>287.26670000000001</v>
      </c>
      <c r="BH358" s="17">
        <v>1026.8486</v>
      </c>
      <c r="BI358" s="17">
        <v>3718.9209000000001</v>
      </c>
      <c r="BJ358" s="18">
        <f>SUM(Table2[[#This Row],[Indirect and Induced Building Through FY17]:[Indirect and Induced Building FY18 and After]])</f>
        <v>4745.7695000000003</v>
      </c>
      <c r="BK358" s="17">
        <v>464.4171</v>
      </c>
      <c r="BL358" s="17">
        <v>1788.0839000000001</v>
      </c>
      <c r="BM358" s="17">
        <v>6012.2919000000002</v>
      </c>
      <c r="BN358" s="18">
        <f>SUM(Table2[[#This Row],[TOTAL Real Property Related Taxes Through FY17]:[TOTAL Real Property Related Taxes FY18 and After]])</f>
        <v>7800.3757999999998</v>
      </c>
      <c r="BO358" s="17">
        <v>1156.1447000000001</v>
      </c>
      <c r="BP358" s="17">
        <v>4168.2537000000002</v>
      </c>
      <c r="BQ358" s="17">
        <v>14967.3177</v>
      </c>
      <c r="BR358" s="18">
        <f>SUM(Table2[[#This Row],[Company Direct Through FY17]:[Company Direct FY18 and After]])</f>
        <v>19135.571400000001</v>
      </c>
      <c r="BS358" s="17">
        <v>0</v>
      </c>
      <c r="BT358" s="17">
        <v>17.375299999999999</v>
      </c>
      <c r="BU358" s="17">
        <v>0</v>
      </c>
      <c r="BV358" s="18">
        <f>SUM(Table2[[#This Row],[Sales Tax Exemption Through FY17]:[Sales Tax Exemption FY18 and After]])</f>
        <v>17.375299999999999</v>
      </c>
      <c r="BW358" s="17">
        <v>0</v>
      </c>
      <c r="BX358" s="17">
        <v>0</v>
      </c>
      <c r="BY358" s="17">
        <v>0</v>
      </c>
      <c r="BZ358" s="17">
        <f>SUM(Table2[[#This Row],[Energy Tax Savings Through FY17]:[Energy Tax Savings FY18 and After]])</f>
        <v>0</v>
      </c>
      <c r="CA358" s="17">
        <v>0</v>
      </c>
      <c r="CB358" s="17">
        <v>0</v>
      </c>
      <c r="CC358" s="17">
        <v>0</v>
      </c>
      <c r="CD358" s="18">
        <f>SUM(Table2[[#This Row],[Tax Exempt Bond Savings Through FY17]:[Tax Exempt Bond Savings FY18 and After]])</f>
        <v>0</v>
      </c>
      <c r="CE358" s="17">
        <v>486.37029999999999</v>
      </c>
      <c r="CF358" s="17">
        <v>1758.6478999999999</v>
      </c>
      <c r="CG358" s="17">
        <v>6296.4958999999999</v>
      </c>
      <c r="CH358" s="18">
        <f>SUM(Table2[[#This Row],[Indirect and Induced Through FY17]:[Indirect and Induced FY18 and After]])</f>
        <v>8055.1437999999998</v>
      </c>
      <c r="CI358" s="17">
        <v>1642.5150000000001</v>
      </c>
      <c r="CJ358" s="17">
        <v>5909.5263000000004</v>
      </c>
      <c r="CK358" s="17">
        <v>21263.813600000001</v>
      </c>
      <c r="CL358" s="18">
        <f>SUM(Table2[[#This Row],[TOTAL Income Consumption Use Taxes Through FY17]:[TOTAL Income Consumption Use Taxes FY18 and After]])</f>
        <v>27173.339900000003</v>
      </c>
      <c r="CM358" s="17">
        <v>108.179</v>
      </c>
      <c r="CN358" s="17">
        <v>272.036</v>
      </c>
      <c r="CO358" s="17">
        <v>1400.4730999999999</v>
      </c>
      <c r="CP358" s="18">
        <f>SUM(Table2[[#This Row],[Assistance Provided Through FY17]:[Assistance Provided FY18 and After]])</f>
        <v>1672.5091</v>
      </c>
      <c r="CQ358" s="17">
        <v>0</v>
      </c>
      <c r="CR358" s="17">
        <v>0</v>
      </c>
      <c r="CS358" s="17">
        <v>0</v>
      </c>
      <c r="CT358" s="18">
        <f>SUM(Table2[[#This Row],[Recapture Cancellation Reduction Amount Through FY17]:[Recapture Cancellation Reduction Amount FY18 and After]])</f>
        <v>0</v>
      </c>
      <c r="CU358" s="17">
        <v>0</v>
      </c>
      <c r="CV358" s="17">
        <v>0</v>
      </c>
      <c r="CW358" s="17">
        <v>0</v>
      </c>
      <c r="CX358" s="18">
        <f>SUM(Table2[[#This Row],[Penalty Paid Through FY17]:[Penalty Paid FY18 and After]])</f>
        <v>0</v>
      </c>
      <c r="CY358" s="17">
        <v>108.179</v>
      </c>
      <c r="CZ358" s="17">
        <v>272.036</v>
      </c>
      <c r="DA358" s="17">
        <v>1400.4730999999999</v>
      </c>
      <c r="DB358" s="18">
        <f>SUM(Table2[[#This Row],[TOTAL Assistance Net of Recapture Penalties Through FY17]:[TOTAL Assistance Net of Recapture Penalties FY18 and After]])</f>
        <v>1672.5091</v>
      </c>
      <c r="DC358" s="17">
        <v>1286.7919999999999</v>
      </c>
      <c r="DD358" s="17">
        <v>4631.2312000000002</v>
      </c>
      <c r="DE358" s="17">
        <v>16658.664199999999</v>
      </c>
      <c r="DF358" s="18">
        <f>SUM(Table2[[#This Row],[Company Direct Tax Revenue Before Assistance Through FY17]:[Company Direct Tax Revenue Before Assistance FY18 and After]])</f>
        <v>21289.895400000001</v>
      </c>
      <c r="DG358" s="17">
        <v>928.31910000000005</v>
      </c>
      <c r="DH358" s="17">
        <v>3338.415</v>
      </c>
      <c r="DI358" s="17">
        <v>12017.9144</v>
      </c>
      <c r="DJ358" s="18">
        <f>SUM(Table2[[#This Row],[Indirect and Induced Tax Revenues Through FY17]:[Indirect and Induced Tax Revenues FY18 and After]])</f>
        <v>15356.329399999999</v>
      </c>
      <c r="DK358" s="17">
        <v>2215.1111000000001</v>
      </c>
      <c r="DL358" s="17">
        <v>7969.6462000000001</v>
      </c>
      <c r="DM358" s="17">
        <v>28676.578600000001</v>
      </c>
      <c r="DN358" s="17">
        <f>SUM(Table2[[#This Row],[TOTAL Tax Revenues Before Assistance Through FY17]:[TOTAL Tax Revenues Before Assistance FY18 and After]])</f>
        <v>36646.224800000004</v>
      </c>
      <c r="DO358" s="17">
        <v>2106.9321</v>
      </c>
      <c r="DP358" s="17">
        <v>7697.6102000000001</v>
      </c>
      <c r="DQ358" s="17">
        <v>27276.105500000001</v>
      </c>
      <c r="DR358" s="20">
        <f>SUM(Table2[[#This Row],[TOTAL Tax Revenues Net of Assistance Recapture and Penalty Through FY17]:[TOTAL Tax Revenues Net of Assistance Recapture and Penalty FY18 and After]])</f>
        <v>34973.715700000001</v>
      </c>
      <c r="DS358" s="20">
        <v>0</v>
      </c>
      <c r="DT358" s="20">
        <v>0</v>
      </c>
      <c r="DU358" s="20">
        <v>240.42</v>
      </c>
      <c r="DV358" s="20">
        <v>0</v>
      </c>
      <c r="DW358" s="15">
        <v>130</v>
      </c>
      <c r="DX358" s="15">
        <v>0</v>
      </c>
      <c r="DY358" s="15">
        <v>0</v>
      </c>
      <c r="DZ358" s="15">
        <v>19</v>
      </c>
      <c r="EA358" s="15">
        <v>130</v>
      </c>
      <c r="EB358" s="15">
        <v>0</v>
      </c>
      <c r="EC358" s="15">
        <v>0</v>
      </c>
      <c r="ED358" s="15">
        <v>19</v>
      </c>
      <c r="EE358" s="15">
        <v>100</v>
      </c>
      <c r="EF358" s="15">
        <v>0</v>
      </c>
      <c r="EG358" s="15">
        <v>0</v>
      </c>
      <c r="EH358" s="15">
        <v>100</v>
      </c>
      <c r="EI358" s="15">
        <f>SUM(Table2[[#This Row],[Total Industrial Employees FY17]:[Total Other Employees FY17]])</f>
        <v>149</v>
      </c>
      <c r="EJ358" s="15">
        <f>SUM(Table2[[#This Row],[Number of Industrial Employees Earning More than Living Wage FY17]:[Number of Other Employees Earning More than Living Wage FY17]])</f>
        <v>149</v>
      </c>
      <c r="EK358" s="15">
        <v>100</v>
      </c>
    </row>
    <row r="359" spans="1:141" x14ac:dyDescent="0.2">
      <c r="A359" s="6">
        <v>92975</v>
      </c>
      <c r="B359" s="6" t="s">
        <v>361</v>
      </c>
      <c r="C359" s="7" t="s">
        <v>362</v>
      </c>
      <c r="D359" s="7" t="s">
        <v>19</v>
      </c>
      <c r="E359" s="33">
        <v>1</v>
      </c>
      <c r="F359" s="8" t="s">
        <v>1885</v>
      </c>
      <c r="G359" s="41" t="s">
        <v>2103</v>
      </c>
      <c r="H359" s="35">
        <v>94530</v>
      </c>
      <c r="I359" s="35">
        <v>1606443</v>
      </c>
      <c r="J359" s="39" t="s">
        <v>3287</v>
      </c>
      <c r="K359" s="11" t="s">
        <v>2509</v>
      </c>
      <c r="L359" s="13" t="s">
        <v>2624</v>
      </c>
      <c r="M359" s="13" t="s">
        <v>2688</v>
      </c>
      <c r="N359" s="23">
        <v>20766666</v>
      </c>
      <c r="O359" s="6" t="s">
        <v>2527</v>
      </c>
      <c r="P359" s="15">
        <v>7</v>
      </c>
      <c r="Q359" s="15">
        <v>0</v>
      </c>
      <c r="R359" s="15">
        <v>971</v>
      </c>
      <c r="S359" s="15">
        <v>0</v>
      </c>
      <c r="T359" s="15">
        <v>0</v>
      </c>
      <c r="U359" s="15">
        <v>978</v>
      </c>
      <c r="V359" s="15">
        <v>753</v>
      </c>
      <c r="W359" s="15">
        <v>0</v>
      </c>
      <c r="X359" s="15">
        <v>285</v>
      </c>
      <c r="Y359" s="15">
        <v>285</v>
      </c>
      <c r="Z359" s="15">
        <v>37</v>
      </c>
      <c r="AA359" s="15">
        <v>42</v>
      </c>
      <c r="AB359" s="15">
        <v>0</v>
      </c>
      <c r="AC359" s="15">
        <v>0</v>
      </c>
      <c r="AD359" s="15">
        <v>0</v>
      </c>
      <c r="AE359" s="15">
        <v>11</v>
      </c>
      <c r="AF359" s="15">
        <v>42</v>
      </c>
      <c r="AG359" s="15" t="s">
        <v>1860</v>
      </c>
      <c r="AH359" s="15" t="s">
        <v>1861</v>
      </c>
      <c r="AI359" s="17">
        <v>17225.367699999999</v>
      </c>
      <c r="AJ359" s="17">
        <v>13365.757100000001</v>
      </c>
      <c r="AK359" s="17">
        <v>18077.804199999999</v>
      </c>
      <c r="AL359" s="17">
        <f>SUM(Table2[[#This Row],[Company Direct Land Through FY17]:[Company Direct Land FY18 and After]])</f>
        <v>31443.561300000001</v>
      </c>
      <c r="AM359" s="17">
        <v>9162.1270000000004</v>
      </c>
      <c r="AN359" s="17">
        <v>38743.6374</v>
      </c>
      <c r="AO359" s="17">
        <v>9615.5355999999992</v>
      </c>
      <c r="AP359" s="18">
        <f>SUM(Table2[[#This Row],[Company Direct Building Through FY17]:[Company Direct Building FY18 and After]])</f>
        <v>48359.172999999995</v>
      </c>
      <c r="AQ359" s="17">
        <v>0</v>
      </c>
      <c r="AR359" s="17">
        <v>0</v>
      </c>
      <c r="AS359" s="17">
        <v>0</v>
      </c>
      <c r="AT359" s="18">
        <f>SUM(Table2[[#This Row],[Mortgage Recording Tax Through FY17]:[Mortgage Recording Tax FY18 and After]])</f>
        <v>0</v>
      </c>
      <c r="AU359" s="17">
        <v>333.82600000000002</v>
      </c>
      <c r="AV359" s="17">
        <v>9846.8520000000008</v>
      </c>
      <c r="AW359" s="17">
        <v>-42.631999999999998</v>
      </c>
      <c r="AX359" s="18">
        <f>SUM(Table2[[#This Row],[Pilot Savings Through FY17]:[Pilot Savings FY18 and After]])</f>
        <v>9804.2200000000012</v>
      </c>
      <c r="AY359" s="17">
        <v>0</v>
      </c>
      <c r="AZ359" s="17">
        <v>0</v>
      </c>
      <c r="BA359" s="17">
        <v>0</v>
      </c>
      <c r="BB359" s="18">
        <f>SUM(Table2[[#This Row],[Mortgage Recording Tax Exemption Through FY17]:[Mortgage Recording Tax Exemption FY18 and After]])</f>
        <v>0</v>
      </c>
      <c r="BC359" s="17">
        <v>2236.0191</v>
      </c>
      <c r="BD359" s="17">
        <v>9427.0949000000001</v>
      </c>
      <c r="BE359" s="17">
        <v>2346.6736999999998</v>
      </c>
      <c r="BF359" s="18">
        <f>SUM(Table2[[#This Row],[Indirect and Induced Land Through FY17]:[Indirect and Induced Land FY18 and After]])</f>
        <v>11773.768599999999</v>
      </c>
      <c r="BG359" s="17">
        <v>4152.6067999999996</v>
      </c>
      <c r="BH359" s="17">
        <v>17507.462100000001</v>
      </c>
      <c r="BI359" s="17">
        <v>4358.1079</v>
      </c>
      <c r="BJ359" s="18">
        <f>SUM(Table2[[#This Row],[Indirect and Induced Building Through FY17]:[Indirect and Induced Building FY18 and After]])</f>
        <v>21865.57</v>
      </c>
      <c r="BK359" s="17">
        <v>32442.294600000001</v>
      </c>
      <c r="BL359" s="17">
        <v>69197.099499999997</v>
      </c>
      <c r="BM359" s="17">
        <v>34440.753400000001</v>
      </c>
      <c r="BN359" s="18">
        <f>SUM(Table2[[#This Row],[TOTAL Real Property Related Taxes Through FY17]:[TOTAL Real Property Related Taxes FY18 and After]])</f>
        <v>103637.8529</v>
      </c>
      <c r="BO359" s="17">
        <v>6136.1418000000003</v>
      </c>
      <c r="BP359" s="17">
        <v>31085.933799999999</v>
      </c>
      <c r="BQ359" s="17">
        <v>6439.8027000000002</v>
      </c>
      <c r="BR359" s="18">
        <f>SUM(Table2[[#This Row],[Company Direct Through FY17]:[Company Direct FY18 and After]])</f>
        <v>37525.736499999999</v>
      </c>
      <c r="BS359" s="17">
        <v>0</v>
      </c>
      <c r="BT359" s="17">
        <v>424.59120000000001</v>
      </c>
      <c r="BU359" s="17">
        <v>1408.7418</v>
      </c>
      <c r="BV359" s="18">
        <f>SUM(Table2[[#This Row],[Sales Tax Exemption Through FY17]:[Sales Tax Exemption FY18 and After]])</f>
        <v>1833.3330000000001</v>
      </c>
      <c r="BW359" s="17">
        <v>0</v>
      </c>
      <c r="BX359" s="17">
        <v>0</v>
      </c>
      <c r="BY359" s="17">
        <v>0</v>
      </c>
      <c r="BZ359" s="17">
        <f>SUM(Table2[[#This Row],[Energy Tax Savings Through FY17]:[Energy Tax Savings FY18 and After]])</f>
        <v>0</v>
      </c>
      <c r="CA359" s="17">
        <v>0</v>
      </c>
      <c r="CB359" s="17">
        <v>0</v>
      </c>
      <c r="CC359" s="17">
        <v>0</v>
      </c>
      <c r="CD359" s="18">
        <f>SUM(Table2[[#This Row],[Tax Exempt Bond Savings Through FY17]:[Tax Exempt Bond Savings FY18 and After]])</f>
        <v>0</v>
      </c>
      <c r="CE359" s="17">
        <v>6398.6886000000004</v>
      </c>
      <c r="CF359" s="17">
        <v>29758.804899999999</v>
      </c>
      <c r="CG359" s="17">
        <v>6715.3423000000003</v>
      </c>
      <c r="CH359" s="18">
        <f>SUM(Table2[[#This Row],[Indirect and Induced Through FY17]:[Indirect and Induced FY18 and After]])</f>
        <v>36474.147199999999</v>
      </c>
      <c r="CI359" s="17">
        <v>12534.830400000001</v>
      </c>
      <c r="CJ359" s="17">
        <v>60420.147499999999</v>
      </c>
      <c r="CK359" s="17">
        <v>11746.403200000001</v>
      </c>
      <c r="CL359" s="18">
        <f>SUM(Table2[[#This Row],[TOTAL Income Consumption Use Taxes Through FY17]:[TOTAL Income Consumption Use Taxes FY18 and After]])</f>
        <v>72166.550699999993</v>
      </c>
      <c r="CM359" s="17">
        <v>333.82600000000002</v>
      </c>
      <c r="CN359" s="17">
        <v>10271.4432</v>
      </c>
      <c r="CO359" s="17">
        <v>1366.1098</v>
      </c>
      <c r="CP359" s="18">
        <f>SUM(Table2[[#This Row],[Assistance Provided Through FY17]:[Assistance Provided FY18 and After]])</f>
        <v>11637.553</v>
      </c>
      <c r="CQ359" s="17">
        <v>0</v>
      </c>
      <c r="CR359" s="17">
        <v>0</v>
      </c>
      <c r="CS359" s="17">
        <v>0</v>
      </c>
      <c r="CT359" s="18">
        <f>SUM(Table2[[#This Row],[Recapture Cancellation Reduction Amount Through FY17]:[Recapture Cancellation Reduction Amount FY18 and After]])</f>
        <v>0</v>
      </c>
      <c r="CU359" s="17">
        <v>0</v>
      </c>
      <c r="CV359" s="17">
        <v>0</v>
      </c>
      <c r="CW359" s="17">
        <v>0</v>
      </c>
      <c r="CX359" s="18">
        <f>SUM(Table2[[#This Row],[Penalty Paid Through FY17]:[Penalty Paid FY18 and After]])</f>
        <v>0</v>
      </c>
      <c r="CY359" s="17">
        <v>333.82600000000002</v>
      </c>
      <c r="CZ359" s="17">
        <v>10271.4432</v>
      </c>
      <c r="DA359" s="17">
        <v>1366.1098</v>
      </c>
      <c r="DB359" s="18">
        <f>SUM(Table2[[#This Row],[TOTAL Assistance Net of Recapture Penalties Through FY17]:[TOTAL Assistance Net of Recapture Penalties FY18 and After]])</f>
        <v>11637.553</v>
      </c>
      <c r="DC359" s="17">
        <v>32523.636500000001</v>
      </c>
      <c r="DD359" s="17">
        <v>83195.328299999994</v>
      </c>
      <c r="DE359" s="17">
        <v>34133.142500000002</v>
      </c>
      <c r="DF359" s="18">
        <f>SUM(Table2[[#This Row],[Company Direct Tax Revenue Before Assistance Through FY17]:[Company Direct Tax Revenue Before Assistance FY18 and After]])</f>
        <v>117328.4708</v>
      </c>
      <c r="DG359" s="17">
        <v>12787.3145</v>
      </c>
      <c r="DH359" s="17">
        <v>56693.361900000004</v>
      </c>
      <c r="DI359" s="17">
        <v>13420.123900000001</v>
      </c>
      <c r="DJ359" s="18">
        <f>SUM(Table2[[#This Row],[Indirect and Induced Tax Revenues Through FY17]:[Indirect and Induced Tax Revenues FY18 and After]])</f>
        <v>70113.485800000009</v>
      </c>
      <c r="DK359" s="17">
        <v>45310.951000000001</v>
      </c>
      <c r="DL359" s="17">
        <v>139888.69020000001</v>
      </c>
      <c r="DM359" s="17">
        <v>47553.2664</v>
      </c>
      <c r="DN359" s="17">
        <f>SUM(Table2[[#This Row],[TOTAL Tax Revenues Before Assistance Through FY17]:[TOTAL Tax Revenues Before Assistance FY18 and After]])</f>
        <v>187441.9566</v>
      </c>
      <c r="DO359" s="17">
        <v>44977.125</v>
      </c>
      <c r="DP359" s="17">
        <v>129617.247</v>
      </c>
      <c r="DQ359" s="17">
        <v>46187.156600000002</v>
      </c>
      <c r="DR359" s="20">
        <f>SUM(Table2[[#This Row],[TOTAL Tax Revenues Net of Assistance Recapture and Penalty Through FY17]:[TOTAL Tax Revenues Net of Assistance Recapture and Penalty FY18 and After]])</f>
        <v>175804.40360000002</v>
      </c>
      <c r="DS359" s="20">
        <v>0</v>
      </c>
      <c r="DT359" s="20">
        <v>0</v>
      </c>
      <c r="DU359" s="20">
        <v>0</v>
      </c>
      <c r="DV359" s="20">
        <v>0</v>
      </c>
      <c r="DW359" s="15">
        <v>0</v>
      </c>
      <c r="DX359" s="15">
        <v>0</v>
      </c>
      <c r="DY359" s="15">
        <v>0</v>
      </c>
      <c r="DZ359" s="15">
        <v>978</v>
      </c>
      <c r="EA359" s="15">
        <v>0</v>
      </c>
      <c r="EB359" s="15">
        <v>0</v>
      </c>
      <c r="EC359" s="15">
        <v>0</v>
      </c>
      <c r="ED359" s="15">
        <v>978</v>
      </c>
      <c r="EE359" s="15">
        <v>0</v>
      </c>
      <c r="EF359" s="15">
        <v>0</v>
      </c>
      <c r="EG359" s="15">
        <v>0</v>
      </c>
      <c r="EH359" s="15">
        <v>100</v>
      </c>
      <c r="EI359" s="15">
        <f>SUM(Table2[[#This Row],[Total Industrial Employees FY17]:[Total Other Employees FY17]])</f>
        <v>978</v>
      </c>
      <c r="EJ359" s="15">
        <f>SUM(Table2[[#This Row],[Number of Industrial Employees Earning More than Living Wage FY17]:[Number of Other Employees Earning More than Living Wage FY17]])</f>
        <v>978</v>
      </c>
      <c r="EK359" s="15">
        <v>100</v>
      </c>
    </row>
    <row r="360" spans="1:141" ht="25.5" x14ac:dyDescent="0.2">
      <c r="A360" s="6">
        <v>92373</v>
      </c>
      <c r="B360" s="6" t="s">
        <v>161</v>
      </c>
      <c r="C360" s="7" t="s">
        <v>162</v>
      </c>
      <c r="D360" s="7" t="s">
        <v>19</v>
      </c>
      <c r="E360" s="33">
        <v>4</v>
      </c>
      <c r="F360" s="8" t="s">
        <v>1924</v>
      </c>
      <c r="G360" s="41" t="s">
        <v>1925</v>
      </c>
      <c r="H360" s="35">
        <v>0</v>
      </c>
      <c r="I360" s="35">
        <v>46769</v>
      </c>
      <c r="J360" s="39" t="s">
        <v>3203</v>
      </c>
      <c r="K360" s="11" t="s">
        <v>2519</v>
      </c>
      <c r="L360" s="13" t="s">
        <v>2520</v>
      </c>
      <c r="M360" s="13" t="s">
        <v>2521</v>
      </c>
      <c r="N360" s="23">
        <v>14000000</v>
      </c>
      <c r="O360" s="6" t="s">
        <v>2518</v>
      </c>
      <c r="P360" s="15">
        <v>5</v>
      </c>
      <c r="Q360" s="15">
        <v>0</v>
      </c>
      <c r="R360" s="15">
        <v>95</v>
      </c>
      <c r="S360" s="15">
        <v>5</v>
      </c>
      <c r="T360" s="15">
        <v>0</v>
      </c>
      <c r="U360" s="15">
        <v>105</v>
      </c>
      <c r="V360" s="15">
        <v>102</v>
      </c>
      <c r="W360" s="15">
        <v>0</v>
      </c>
      <c r="X360" s="15">
        <v>0</v>
      </c>
      <c r="Y360" s="15">
        <v>0</v>
      </c>
      <c r="Z360" s="15">
        <v>0</v>
      </c>
      <c r="AA360" s="15">
        <v>63</v>
      </c>
      <c r="AB360" s="15">
        <v>0</v>
      </c>
      <c r="AC360" s="15">
        <v>0</v>
      </c>
      <c r="AD360" s="15">
        <v>0</v>
      </c>
      <c r="AE360" s="15">
        <v>0</v>
      </c>
      <c r="AF360" s="15">
        <v>63</v>
      </c>
      <c r="AG360" s="15" t="s">
        <v>1860</v>
      </c>
      <c r="AH360" s="15" t="s">
        <v>1861</v>
      </c>
      <c r="AI360" s="17">
        <v>0</v>
      </c>
      <c r="AJ360" s="17">
        <v>0</v>
      </c>
      <c r="AK360" s="17">
        <v>0</v>
      </c>
      <c r="AL360" s="17">
        <f>SUM(Table2[[#This Row],[Company Direct Land Through FY17]:[Company Direct Land FY18 and After]])</f>
        <v>0</v>
      </c>
      <c r="AM360" s="17">
        <v>0</v>
      </c>
      <c r="AN360" s="17">
        <v>0</v>
      </c>
      <c r="AO360" s="17">
        <v>0</v>
      </c>
      <c r="AP360" s="18">
        <f>SUM(Table2[[#This Row],[Company Direct Building Through FY17]:[Company Direct Building FY18 and After]])</f>
        <v>0</v>
      </c>
      <c r="AQ360" s="17">
        <v>0</v>
      </c>
      <c r="AR360" s="17">
        <v>245.63</v>
      </c>
      <c r="AS360" s="17">
        <v>0</v>
      </c>
      <c r="AT360" s="18">
        <f>SUM(Table2[[#This Row],[Mortgage Recording Tax Through FY17]:[Mortgage Recording Tax FY18 and After]])</f>
        <v>245.63</v>
      </c>
      <c r="AU360" s="17">
        <v>0</v>
      </c>
      <c r="AV360" s="17">
        <v>0</v>
      </c>
      <c r="AW360" s="17">
        <v>0</v>
      </c>
      <c r="AX360" s="18">
        <f>SUM(Table2[[#This Row],[Pilot Savings Through FY17]:[Pilot Savings FY18 and After]])</f>
        <v>0</v>
      </c>
      <c r="AY360" s="17">
        <v>0</v>
      </c>
      <c r="AZ360" s="17">
        <v>245.63</v>
      </c>
      <c r="BA360" s="17">
        <v>0</v>
      </c>
      <c r="BB360" s="18">
        <f>SUM(Table2[[#This Row],[Mortgage Recording Tax Exemption Through FY17]:[Mortgage Recording Tax Exemption FY18 and After]])</f>
        <v>245.63</v>
      </c>
      <c r="BC360" s="17">
        <v>166.92869999999999</v>
      </c>
      <c r="BD360" s="17">
        <v>862.36429999999996</v>
      </c>
      <c r="BE360" s="17">
        <v>129.96889999999999</v>
      </c>
      <c r="BF360" s="18">
        <f>SUM(Table2[[#This Row],[Indirect and Induced Land Through FY17]:[Indirect and Induced Land FY18 and After]])</f>
        <v>992.33319999999992</v>
      </c>
      <c r="BG360" s="17">
        <v>310.01049999999998</v>
      </c>
      <c r="BH360" s="17">
        <v>1601.5336</v>
      </c>
      <c r="BI360" s="17">
        <v>241.3707</v>
      </c>
      <c r="BJ360" s="18">
        <f>SUM(Table2[[#This Row],[Indirect and Induced Building Through FY17]:[Indirect and Induced Building FY18 and After]])</f>
        <v>1842.9042999999999</v>
      </c>
      <c r="BK360" s="17">
        <v>476.93920000000003</v>
      </c>
      <c r="BL360" s="17">
        <v>2463.8978999999999</v>
      </c>
      <c r="BM360" s="17">
        <v>371.33960000000002</v>
      </c>
      <c r="BN360" s="18">
        <f>SUM(Table2[[#This Row],[TOTAL Real Property Related Taxes Through FY17]:[TOTAL Real Property Related Taxes FY18 and After]])</f>
        <v>2835.2375000000002</v>
      </c>
      <c r="BO360" s="17">
        <v>484.84059999999999</v>
      </c>
      <c r="BP360" s="17">
        <v>2807.7986999999998</v>
      </c>
      <c r="BQ360" s="17">
        <v>377.4914</v>
      </c>
      <c r="BR360" s="18">
        <f>SUM(Table2[[#This Row],[Company Direct Through FY17]:[Company Direct FY18 and After]])</f>
        <v>3185.2900999999997</v>
      </c>
      <c r="BS360" s="17">
        <v>0</v>
      </c>
      <c r="BT360" s="17">
        <v>0</v>
      </c>
      <c r="BU360" s="17">
        <v>0</v>
      </c>
      <c r="BV360" s="18">
        <f>SUM(Table2[[#This Row],[Sales Tax Exemption Through FY17]:[Sales Tax Exemption FY18 and After]])</f>
        <v>0</v>
      </c>
      <c r="BW360" s="17">
        <v>0</v>
      </c>
      <c r="BX360" s="17">
        <v>0</v>
      </c>
      <c r="BY360" s="17">
        <v>0</v>
      </c>
      <c r="BZ360" s="17">
        <f>SUM(Table2[[#This Row],[Energy Tax Savings Through FY17]:[Energy Tax Savings FY18 and After]])</f>
        <v>0</v>
      </c>
      <c r="CA360" s="17">
        <v>1.5912999999999999</v>
      </c>
      <c r="CB360" s="17">
        <v>10.7592</v>
      </c>
      <c r="CC360" s="17">
        <v>1.1580999999999999</v>
      </c>
      <c r="CD360" s="18">
        <f>SUM(Table2[[#This Row],[Tax Exempt Bond Savings Through FY17]:[Tax Exempt Bond Savings FY18 and After]])</f>
        <v>11.917299999999999</v>
      </c>
      <c r="CE360" s="17">
        <v>477.69040000000001</v>
      </c>
      <c r="CF360" s="17">
        <v>2847.9263999999998</v>
      </c>
      <c r="CG360" s="17">
        <v>371.92439999999999</v>
      </c>
      <c r="CH360" s="18">
        <f>SUM(Table2[[#This Row],[Indirect and Induced Through FY17]:[Indirect and Induced FY18 and After]])</f>
        <v>3219.8507999999997</v>
      </c>
      <c r="CI360" s="17">
        <v>960.93970000000002</v>
      </c>
      <c r="CJ360" s="17">
        <v>5644.9659000000001</v>
      </c>
      <c r="CK360" s="17">
        <v>748.2577</v>
      </c>
      <c r="CL360" s="18">
        <f>SUM(Table2[[#This Row],[TOTAL Income Consumption Use Taxes Through FY17]:[TOTAL Income Consumption Use Taxes FY18 and After]])</f>
        <v>6393.2236000000003</v>
      </c>
      <c r="CM360" s="17">
        <v>1.5912999999999999</v>
      </c>
      <c r="CN360" s="17">
        <v>256.38920000000002</v>
      </c>
      <c r="CO360" s="17">
        <v>1.1580999999999999</v>
      </c>
      <c r="CP360" s="18">
        <f>SUM(Table2[[#This Row],[Assistance Provided Through FY17]:[Assistance Provided FY18 and After]])</f>
        <v>257.54730000000001</v>
      </c>
      <c r="CQ360" s="17">
        <v>0</v>
      </c>
      <c r="CR360" s="17">
        <v>0</v>
      </c>
      <c r="CS360" s="17">
        <v>0</v>
      </c>
      <c r="CT360" s="18">
        <f>SUM(Table2[[#This Row],[Recapture Cancellation Reduction Amount Through FY17]:[Recapture Cancellation Reduction Amount FY18 and After]])</f>
        <v>0</v>
      </c>
      <c r="CU360" s="17">
        <v>0</v>
      </c>
      <c r="CV360" s="17">
        <v>0</v>
      </c>
      <c r="CW360" s="17">
        <v>0</v>
      </c>
      <c r="CX360" s="18">
        <f>SUM(Table2[[#This Row],[Penalty Paid Through FY17]:[Penalty Paid FY18 and After]])</f>
        <v>0</v>
      </c>
      <c r="CY360" s="17">
        <v>1.5912999999999999</v>
      </c>
      <c r="CZ360" s="17">
        <v>256.38920000000002</v>
      </c>
      <c r="DA360" s="17">
        <v>1.1580999999999999</v>
      </c>
      <c r="DB360" s="18">
        <f>SUM(Table2[[#This Row],[TOTAL Assistance Net of Recapture Penalties Through FY17]:[TOTAL Assistance Net of Recapture Penalties FY18 and After]])</f>
        <v>257.54730000000001</v>
      </c>
      <c r="DC360" s="17">
        <v>484.84059999999999</v>
      </c>
      <c r="DD360" s="17">
        <v>3053.4286999999999</v>
      </c>
      <c r="DE360" s="17">
        <v>377.4914</v>
      </c>
      <c r="DF360" s="18">
        <f>SUM(Table2[[#This Row],[Company Direct Tax Revenue Before Assistance Through FY17]:[Company Direct Tax Revenue Before Assistance FY18 and After]])</f>
        <v>3430.9200999999998</v>
      </c>
      <c r="DG360" s="17">
        <v>954.62959999999998</v>
      </c>
      <c r="DH360" s="17">
        <v>5311.8243000000002</v>
      </c>
      <c r="DI360" s="17">
        <v>743.26400000000001</v>
      </c>
      <c r="DJ360" s="18">
        <f>SUM(Table2[[#This Row],[Indirect and Induced Tax Revenues Through FY17]:[Indirect and Induced Tax Revenues FY18 and After]])</f>
        <v>6055.0883000000003</v>
      </c>
      <c r="DK360" s="17">
        <v>1439.4702</v>
      </c>
      <c r="DL360" s="17">
        <v>8365.2530000000006</v>
      </c>
      <c r="DM360" s="17">
        <v>1120.7554</v>
      </c>
      <c r="DN360" s="17">
        <f>SUM(Table2[[#This Row],[TOTAL Tax Revenues Before Assistance Through FY17]:[TOTAL Tax Revenues Before Assistance FY18 and After]])</f>
        <v>9486.0084000000006</v>
      </c>
      <c r="DO360" s="17">
        <v>1437.8788999999999</v>
      </c>
      <c r="DP360" s="17">
        <v>8108.8638000000001</v>
      </c>
      <c r="DQ360" s="17">
        <v>1119.5972999999999</v>
      </c>
      <c r="DR360" s="20">
        <f>SUM(Table2[[#This Row],[TOTAL Tax Revenues Net of Assistance Recapture and Penalty Through FY17]:[TOTAL Tax Revenues Net of Assistance Recapture and Penalty FY18 and After]])</f>
        <v>9228.4611000000004</v>
      </c>
      <c r="DS360" s="20">
        <v>0</v>
      </c>
      <c r="DT360" s="20">
        <v>0</v>
      </c>
      <c r="DU360" s="20">
        <v>0</v>
      </c>
      <c r="DV360" s="20">
        <v>0</v>
      </c>
      <c r="DW360" s="15">
        <v>0</v>
      </c>
      <c r="DX360" s="15">
        <v>0</v>
      </c>
      <c r="DY360" s="15">
        <v>0</v>
      </c>
      <c r="DZ360" s="15">
        <v>52</v>
      </c>
      <c r="EA360" s="15">
        <v>0</v>
      </c>
      <c r="EB360" s="15">
        <v>0</v>
      </c>
      <c r="EC360" s="15">
        <v>0</v>
      </c>
      <c r="ED360" s="15">
        <v>52</v>
      </c>
      <c r="EE360" s="15">
        <v>0</v>
      </c>
      <c r="EF360" s="15">
        <v>0</v>
      </c>
      <c r="EG360" s="15">
        <v>0</v>
      </c>
      <c r="EH360" s="15">
        <v>100</v>
      </c>
      <c r="EI360" s="15">
        <f>SUM(Table2[[#This Row],[Total Industrial Employees FY17]:[Total Other Employees FY17]])</f>
        <v>52</v>
      </c>
      <c r="EJ360" s="15">
        <f>SUM(Table2[[#This Row],[Number of Industrial Employees Earning More than Living Wage FY17]:[Number of Other Employees Earning More than Living Wage FY17]])</f>
        <v>52</v>
      </c>
      <c r="EK360" s="15">
        <v>100</v>
      </c>
    </row>
    <row r="361" spans="1:141" ht="25.5" x14ac:dyDescent="0.2">
      <c r="A361" s="6">
        <v>92721</v>
      </c>
      <c r="B361" s="6" t="s">
        <v>256</v>
      </c>
      <c r="C361" s="7" t="s">
        <v>257</v>
      </c>
      <c r="D361" s="7" t="s">
        <v>12</v>
      </c>
      <c r="E361" s="33">
        <v>34</v>
      </c>
      <c r="F361" s="8" t="s">
        <v>2034</v>
      </c>
      <c r="G361" s="41" t="s">
        <v>2035</v>
      </c>
      <c r="H361" s="35">
        <v>63554</v>
      </c>
      <c r="I361" s="35">
        <v>42592</v>
      </c>
      <c r="J361" s="39" t="s">
        <v>3254</v>
      </c>
      <c r="K361" s="11" t="s">
        <v>2453</v>
      </c>
      <c r="L361" s="13" t="s">
        <v>2622</v>
      </c>
      <c r="M361" s="13" t="s">
        <v>2571</v>
      </c>
      <c r="N361" s="23">
        <v>5211210.5599999996</v>
      </c>
      <c r="O361" s="6" t="s">
        <v>2458</v>
      </c>
      <c r="P361" s="15">
        <v>17</v>
      </c>
      <c r="Q361" s="15">
        <v>0</v>
      </c>
      <c r="R361" s="15">
        <v>45</v>
      </c>
      <c r="S361" s="15">
        <v>0</v>
      </c>
      <c r="T361" s="15">
        <v>0</v>
      </c>
      <c r="U361" s="15">
        <v>62</v>
      </c>
      <c r="V361" s="15">
        <v>53</v>
      </c>
      <c r="W361" s="15">
        <v>0</v>
      </c>
      <c r="X361" s="15">
        <v>0</v>
      </c>
      <c r="Y361" s="15">
        <v>37</v>
      </c>
      <c r="Z361" s="15">
        <v>23</v>
      </c>
      <c r="AA361" s="15">
        <v>86</v>
      </c>
      <c r="AB361" s="15">
        <v>0</v>
      </c>
      <c r="AC361" s="15">
        <v>0</v>
      </c>
      <c r="AD361" s="15">
        <v>0</v>
      </c>
      <c r="AE361" s="15">
        <v>0</v>
      </c>
      <c r="AF361" s="15">
        <v>86</v>
      </c>
      <c r="AG361" s="15" t="s">
        <v>1861</v>
      </c>
      <c r="AH361" s="15" t="s">
        <v>1861</v>
      </c>
      <c r="AI361" s="17">
        <v>38.009099999999997</v>
      </c>
      <c r="AJ361" s="17">
        <v>435.16879999999998</v>
      </c>
      <c r="AK361" s="17">
        <v>116.4361</v>
      </c>
      <c r="AL361" s="17">
        <f>SUM(Table2[[#This Row],[Company Direct Land Through FY17]:[Company Direct Land FY18 and After]])</f>
        <v>551.60489999999993</v>
      </c>
      <c r="AM361" s="17">
        <v>64.008399999999995</v>
      </c>
      <c r="AN361" s="17">
        <v>498.84370000000001</v>
      </c>
      <c r="AO361" s="17">
        <v>196.08189999999999</v>
      </c>
      <c r="AP361" s="18">
        <f>SUM(Table2[[#This Row],[Company Direct Building Through FY17]:[Company Direct Building FY18 and After]])</f>
        <v>694.92560000000003</v>
      </c>
      <c r="AQ361" s="17">
        <v>0</v>
      </c>
      <c r="AR361" s="17">
        <v>75.4435</v>
      </c>
      <c r="AS361" s="17">
        <v>0</v>
      </c>
      <c r="AT361" s="18">
        <f>SUM(Table2[[#This Row],[Mortgage Recording Tax Through FY17]:[Mortgage Recording Tax FY18 and After]])</f>
        <v>75.4435</v>
      </c>
      <c r="AU361" s="17">
        <v>73.084199999999996</v>
      </c>
      <c r="AV361" s="17">
        <v>660.63699999999994</v>
      </c>
      <c r="AW361" s="17">
        <v>223.88390000000001</v>
      </c>
      <c r="AX361" s="18">
        <f>SUM(Table2[[#This Row],[Pilot Savings Through FY17]:[Pilot Savings FY18 and After]])</f>
        <v>884.52089999999998</v>
      </c>
      <c r="AY361" s="17">
        <v>0</v>
      </c>
      <c r="AZ361" s="17">
        <v>75.4435</v>
      </c>
      <c r="BA361" s="17">
        <v>0</v>
      </c>
      <c r="BB361" s="18">
        <f>SUM(Table2[[#This Row],[Mortgage Recording Tax Exemption Through FY17]:[Mortgage Recording Tax Exemption FY18 and After]])</f>
        <v>75.4435</v>
      </c>
      <c r="BC361" s="17">
        <v>94.4846</v>
      </c>
      <c r="BD361" s="17">
        <v>617.36090000000002</v>
      </c>
      <c r="BE361" s="17">
        <v>289.44150000000002</v>
      </c>
      <c r="BF361" s="18">
        <f>SUM(Table2[[#This Row],[Indirect and Induced Land Through FY17]:[Indirect and Induced Land FY18 and After]])</f>
        <v>906.80240000000003</v>
      </c>
      <c r="BG361" s="17">
        <v>175.47139999999999</v>
      </c>
      <c r="BH361" s="17">
        <v>1146.5274999999999</v>
      </c>
      <c r="BI361" s="17">
        <v>537.53459999999995</v>
      </c>
      <c r="BJ361" s="18">
        <f>SUM(Table2[[#This Row],[Indirect and Induced Building Through FY17]:[Indirect and Induced Building FY18 and After]])</f>
        <v>1684.0620999999999</v>
      </c>
      <c r="BK361" s="17">
        <v>298.88929999999999</v>
      </c>
      <c r="BL361" s="17">
        <v>2037.2638999999999</v>
      </c>
      <c r="BM361" s="17">
        <v>915.61019999999996</v>
      </c>
      <c r="BN361" s="18">
        <f>SUM(Table2[[#This Row],[TOTAL Real Property Related Taxes Through FY17]:[TOTAL Real Property Related Taxes FY18 and After]])</f>
        <v>2952.8741</v>
      </c>
      <c r="BO361" s="17">
        <v>844.41759999999999</v>
      </c>
      <c r="BP361" s="17">
        <v>5160.0814</v>
      </c>
      <c r="BQ361" s="17">
        <v>2586.7664</v>
      </c>
      <c r="BR361" s="18">
        <f>SUM(Table2[[#This Row],[Company Direct Through FY17]:[Company Direct FY18 and After]])</f>
        <v>7746.8477999999996</v>
      </c>
      <c r="BS361" s="17">
        <v>0</v>
      </c>
      <c r="BT361" s="17">
        <v>17.2179</v>
      </c>
      <c r="BU361" s="17">
        <v>0</v>
      </c>
      <c r="BV361" s="18">
        <f>SUM(Table2[[#This Row],[Sales Tax Exemption Through FY17]:[Sales Tax Exemption FY18 and After]])</f>
        <v>17.2179</v>
      </c>
      <c r="BW361" s="17">
        <v>0</v>
      </c>
      <c r="BX361" s="17">
        <v>0</v>
      </c>
      <c r="BY361" s="17">
        <v>0</v>
      </c>
      <c r="BZ361" s="17">
        <f>SUM(Table2[[#This Row],[Energy Tax Savings Through FY17]:[Energy Tax Savings FY18 and After]])</f>
        <v>0</v>
      </c>
      <c r="CA361" s="17">
        <v>0</v>
      </c>
      <c r="CB361" s="17">
        <v>16.475899999999999</v>
      </c>
      <c r="CC361" s="17">
        <v>0</v>
      </c>
      <c r="CD361" s="18">
        <f>SUM(Table2[[#This Row],[Tax Exempt Bond Savings Through FY17]:[Tax Exempt Bond Savings FY18 and After]])</f>
        <v>16.475899999999999</v>
      </c>
      <c r="CE361" s="17">
        <v>297.09010000000001</v>
      </c>
      <c r="CF361" s="17">
        <v>2235.8217</v>
      </c>
      <c r="CG361" s="17">
        <v>910.09820000000002</v>
      </c>
      <c r="CH361" s="18">
        <f>SUM(Table2[[#This Row],[Indirect and Induced Through FY17]:[Indirect and Induced FY18 and After]])</f>
        <v>3145.9198999999999</v>
      </c>
      <c r="CI361" s="17">
        <v>1141.5077000000001</v>
      </c>
      <c r="CJ361" s="17">
        <v>7362.2093000000004</v>
      </c>
      <c r="CK361" s="17">
        <v>3496.8645999999999</v>
      </c>
      <c r="CL361" s="18">
        <f>SUM(Table2[[#This Row],[TOTAL Income Consumption Use Taxes Through FY17]:[TOTAL Income Consumption Use Taxes FY18 and After]])</f>
        <v>10859.073899999999</v>
      </c>
      <c r="CM361" s="17">
        <v>73.084199999999996</v>
      </c>
      <c r="CN361" s="17">
        <v>769.77430000000004</v>
      </c>
      <c r="CO361" s="17">
        <v>223.88390000000001</v>
      </c>
      <c r="CP361" s="18">
        <f>SUM(Table2[[#This Row],[Assistance Provided Through FY17]:[Assistance Provided FY18 and After]])</f>
        <v>993.65820000000008</v>
      </c>
      <c r="CQ361" s="17">
        <v>0</v>
      </c>
      <c r="CR361" s="17">
        <v>0</v>
      </c>
      <c r="CS361" s="17">
        <v>0</v>
      </c>
      <c r="CT361" s="18">
        <f>SUM(Table2[[#This Row],[Recapture Cancellation Reduction Amount Through FY17]:[Recapture Cancellation Reduction Amount FY18 and After]])</f>
        <v>0</v>
      </c>
      <c r="CU361" s="17">
        <v>0</v>
      </c>
      <c r="CV361" s="17">
        <v>0</v>
      </c>
      <c r="CW361" s="17">
        <v>0</v>
      </c>
      <c r="CX361" s="18">
        <f>SUM(Table2[[#This Row],[Penalty Paid Through FY17]:[Penalty Paid FY18 and After]])</f>
        <v>0</v>
      </c>
      <c r="CY361" s="17">
        <v>73.084199999999996</v>
      </c>
      <c r="CZ361" s="17">
        <v>769.77430000000004</v>
      </c>
      <c r="DA361" s="17">
        <v>223.88390000000001</v>
      </c>
      <c r="DB361" s="18">
        <f>SUM(Table2[[#This Row],[TOTAL Assistance Net of Recapture Penalties Through FY17]:[TOTAL Assistance Net of Recapture Penalties FY18 and After]])</f>
        <v>993.65820000000008</v>
      </c>
      <c r="DC361" s="17">
        <v>946.43510000000003</v>
      </c>
      <c r="DD361" s="17">
        <v>6169.5374000000002</v>
      </c>
      <c r="DE361" s="17">
        <v>2899.2844</v>
      </c>
      <c r="DF361" s="18">
        <f>SUM(Table2[[#This Row],[Company Direct Tax Revenue Before Assistance Through FY17]:[Company Direct Tax Revenue Before Assistance FY18 and After]])</f>
        <v>9068.8217999999997</v>
      </c>
      <c r="DG361" s="17">
        <v>567.04610000000002</v>
      </c>
      <c r="DH361" s="17">
        <v>3999.7100999999998</v>
      </c>
      <c r="DI361" s="17">
        <v>1737.0743</v>
      </c>
      <c r="DJ361" s="18">
        <f>SUM(Table2[[#This Row],[Indirect and Induced Tax Revenues Through FY17]:[Indirect and Induced Tax Revenues FY18 and After]])</f>
        <v>5736.7843999999996</v>
      </c>
      <c r="DK361" s="17">
        <v>1513.4811999999999</v>
      </c>
      <c r="DL361" s="17">
        <v>10169.247499999999</v>
      </c>
      <c r="DM361" s="17">
        <v>4636.3586999999998</v>
      </c>
      <c r="DN361" s="17">
        <f>SUM(Table2[[#This Row],[TOTAL Tax Revenues Before Assistance Through FY17]:[TOTAL Tax Revenues Before Assistance FY18 and After]])</f>
        <v>14805.606199999998</v>
      </c>
      <c r="DO361" s="17">
        <v>1440.3969999999999</v>
      </c>
      <c r="DP361" s="17">
        <v>9399.4732000000004</v>
      </c>
      <c r="DQ361" s="17">
        <v>4412.4748</v>
      </c>
      <c r="DR361" s="20">
        <f>SUM(Table2[[#This Row],[TOTAL Tax Revenues Net of Assistance Recapture and Penalty Through FY17]:[TOTAL Tax Revenues Net of Assistance Recapture and Penalty FY18 and After]])</f>
        <v>13811.948</v>
      </c>
      <c r="DS361" s="20">
        <v>0</v>
      </c>
      <c r="DT361" s="20">
        <v>0</v>
      </c>
      <c r="DU361" s="20">
        <v>0</v>
      </c>
      <c r="DV361" s="20">
        <v>0</v>
      </c>
      <c r="DW361" s="15">
        <v>32</v>
      </c>
      <c r="DX361" s="15">
        <v>0</v>
      </c>
      <c r="DY361" s="15">
        <v>0</v>
      </c>
      <c r="DZ361" s="15">
        <v>11</v>
      </c>
      <c r="EA361" s="15">
        <v>32</v>
      </c>
      <c r="EB361" s="15">
        <v>0</v>
      </c>
      <c r="EC361" s="15">
        <v>0</v>
      </c>
      <c r="ED361" s="15">
        <v>11</v>
      </c>
      <c r="EE361" s="15">
        <v>100</v>
      </c>
      <c r="EF361" s="15">
        <v>0</v>
      </c>
      <c r="EG361" s="15">
        <v>0</v>
      </c>
      <c r="EH361" s="15">
        <v>100</v>
      </c>
      <c r="EI361" s="15">
        <f>SUM(Table2[[#This Row],[Total Industrial Employees FY17]:[Total Other Employees FY17]])</f>
        <v>43</v>
      </c>
      <c r="EJ361" s="15">
        <f>SUM(Table2[[#This Row],[Number of Industrial Employees Earning More than Living Wage FY17]:[Number of Other Employees Earning More than Living Wage FY17]])</f>
        <v>43</v>
      </c>
      <c r="EK361" s="15">
        <v>100</v>
      </c>
    </row>
    <row r="362" spans="1:141" x14ac:dyDescent="0.2">
      <c r="A362" s="6">
        <v>93305</v>
      </c>
      <c r="B362" s="6" t="s">
        <v>522</v>
      </c>
      <c r="C362" s="7" t="s">
        <v>523</v>
      </c>
      <c r="D362" s="7" t="s">
        <v>19</v>
      </c>
      <c r="E362" s="33">
        <v>3</v>
      </c>
      <c r="F362" s="8" t="s">
        <v>2204</v>
      </c>
      <c r="G362" s="41" t="s">
        <v>1918</v>
      </c>
      <c r="H362" s="35">
        <v>19810</v>
      </c>
      <c r="I362" s="35">
        <v>55211</v>
      </c>
      <c r="J362" s="39" t="s">
        <v>3316</v>
      </c>
      <c r="K362" s="11" t="s">
        <v>2804</v>
      </c>
      <c r="L362" s="13" t="s">
        <v>2816</v>
      </c>
      <c r="M362" s="13" t="s">
        <v>2817</v>
      </c>
      <c r="N362" s="23">
        <v>12730000</v>
      </c>
      <c r="O362" s="6" t="s">
        <v>2503</v>
      </c>
      <c r="P362" s="15">
        <v>14</v>
      </c>
      <c r="Q362" s="15">
        <v>0</v>
      </c>
      <c r="R362" s="15">
        <v>252</v>
      </c>
      <c r="S362" s="15">
        <v>20</v>
      </c>
      <c r="T362" s="15">
        <v>6</v>
      </c>
      <c r="U362" s="15">
        <v>292</v>
      </c>
      <c r="V362" s="15">
        <v>285</v>
      </c>
      <c r="W362" s="15">
        <v>0</v>
      </c>
      <c r="X362" s="15">
        <v>0</v>
      </c>
      <c r="Y362" s="15">
        <v>138</v>
      </c>
      <c r="Z362" s="15">
        <v>15</v>
      </c>
      <c r="AA362" s="15">
        <v>79</v>
      </c>
      <c r="AB362" s="15">
        <v>0</v>
      </c>
      <c r="AC362" s="15">
        <v>0</v>
      </c>
      <c r="AD362" s="15">
        <v>0</v>
      </c>
      <c r="AE362" s="15">
        <v>0</v>
      </c>
      <c r="AF362" s="15">
        <v>79</v>
      </c>
      <c r="AG362" s="15" t="s">
        <v>1860</v>
      </c>
      <c r="AH362" s="15" t="s">
        <v>1860</v>
      </c>
      <c r="AI362" s="17">
        <v>0</v>
      </c>
      <c r="AJ362" s="17">
        <v>0</v>
      </c>
      <c r="AK362" s="17">
        <v>0</v>
      </c>
      <c r="AL362" s="17">
        <f>SUM(Table2[[#This Row],[Company Direct Land Through FY17]:[Company Direct Land FY18 and After]])</f>
        <v>0</v>
      </c>
      <c r="AM362" s="17">
        <v>0</v>
      </c>
      <c r="AN362" s="17">
        <v>0</v>
      </c>
      <c r="AO362" s="17">
        <v>0</v>
      </c>
      <c r="AP362" s="18">
        <f>SUM(Table2[[#This Row],[Company Direct Building Through FY17]:[Company Direct Building FY18 and After]])</f>
        <v>0</v>
      </c>
      <c r="AQ362" s="17">
        <v>0</v>
      </c>
      <c r="AR362" s="17">
        <v>0</v>
      </c>
      <c r="AS362" s="17">
        <v>0</v>
      </c>
      <c r="AT362" s="18">
        <f>SUM(Table2[[#This Row],[Mortgage Recording Tax Through FY17]:[Mortgage Recording Tax FY18 and After]])</f>
        <v>0</v>
      </c>
      <c r="AU362" s="17">
        <v>0</v>
      </c>
      <c r="AV362" s="17">
        <v>0</v>
      </c>
      <c r="AW362" s="17">
        <v>0</v>
      </c>
      <c r="AX362" s="18">
        <f>SUM(Table2[[#This Row],[Pilot Savings Through FY17]:[Pilot Savings FY18 and After]])</f>
        <v>0</v>
      </c>
      <c r="AY362" s="17">
        <v>0</v>
      </c>
      <c r="AZ362" s="17">
        <v>0</v>
      </c>
      <c r="BA362" s="17">
        <v>0</v>
      </c>
      <c r="BB362" s="18">
        <f>SUM(Table2[[#This Row],[Mortgage Recording Tax Exemption Through FY17]:[Mortgage Recording Tax Exemption FY18 and After]])</f>
        <v>0</v>
      </c>
      <c r="BC362" s="17">
        <v>257.44709999999998</v>
      </c>
      <c r="BD362" s="17">
        <v>2148.7619</v>
      </c>
      <c r="BE362" s="17">
        <v>2377.5718999999999</v>
      </c>
      <c r="BF362" s="18">
        <f>SUM(Table2[[#This Row],[Indirect and Induced Land Through FY17]:[Indirect and Induced Land FY18 and After]])</f>
        <v>4526.3338000000003</v>
      </c>
      <c r="BG362" s="17">
        <v>478.11599999999999</v>
      </c>
      <c r="BH362" s="17">
        <v>3990.558</v>
      </c>
      <c r="BI362" s="17">
        <v>4415.4907999999996</v>
      </c>
      <c r="BJ362" s="18">
        <f>SUM(Table2[[#This Row],[Indirect and Induced Building Through FY17]:[Indirect and Induced Building FY18 and After]])</f>
        <v>8406.0488000000005</v>
      </c>
      <c r="BK362" s="17">
        <v>735.56309999999996</v>
      </c>
      <c r="BL362" s="17">
        <v>6139.3199000000004</v>
      </c>
      <c r="BM362" s="17">
        <v>6793.0627000000004</v>
      </c>
      <c r="BN362" s="18">
        <f>SUM(Table2[[#This Row],[TOTAL Real Property Related Taxes Through FY17]:[TOTAL Real Property Related Taxes FY18 and After]])</f>
        <v>12932.382600000001</v>
      </c>
      <c r="BO362" s="17">
        <v>633.97850000000005</v>
      </c>
      <c r="BP362" s="17">
        <v>5625.4094999999998</v>
      </c>
      <c r="BQ362" s="17">
        <v>5854.9106000000002</v>
      </c>
      <c r="BR362" s="18">
        <f>SUM(Table2[[#This Row],[Company Direct Through FY17]:[Company Direct FY18 and After]])</f>
        <v>11480.320100000001</v>
      </c>
      <c r="BS362" s="17">
        <v>0</v>
      </c>
      <c r="BT362" s="17">
        <v>0</v>
      </c>
      <c r="BU362" s="17">
        <v>0</v>
      </c>
      <c r="BV362" s="18">
        <f>SUM(Table2[[#This Row],[Sales Tax Exemption Through FY17]:[Sales Tax Exemption FY18 and After]])</f>
        <v>0</v>
      </c>
      <c r="BW362" s="17">
        <v>0</v>
      </c>
      <c r="BX362" s="17">
        <v>0</v>
      </c>
      <c r="BY362" s="17">
        <v>0</v>
      </c>
      <c r="BZ362" s="17">
        <f>SUM(Table2[[#This Row],[Energy Tax Savings Through FY17]:[Energy Tax Savings FY18 and After]])</f>
        <v>0</v>
      </c>
      <c r="CA362" s="17">
        <v>11.1218</v>
      </c>
      <c r="CB362" s="17">
        <v>21.215900000000001</v>
      </c>
      <c r="CC362" s="17">
        <v>74.249499999999998</v>
      </c>
      <c r="CD362" s="18">
        <f>SUM(Table2[[#This Row],[Tax Exempt Bond Savings Through FY17]:[Tax Exempt Bond Savings FY18 and After]])</f>
        <v>95.465400000000002</v>
      </c>
      <c r="CE362" s="17">
        <v>736.72159999999997</v>
      </c>
      <c r="CF362" s="17">
        <v>6996.9908999999998</v>
      </c>
      <c r="CG362" s="17">
        <v>6803.7632000000003</v>
      </c>
      <c r="CH362" s="18">
        <f>SUM(Table2[[#This Row],[Indirect and Induced Through FY17]:[Indirect and Induced FY18 and After]])</f>
        <v>13800.7541</v>
      </c>
      <c r="CI362" s="17">
        <v>1359.5782999999999</v>
      </c>
      <c r="CJ362" s="17">
        <v>12601.184499999999</v>
      </c>
      <c r="CK362" s="17">
        <v>12584.424300000001</v>
      </c>
      <c r="CL362" s="18">
        <f>SUM(Table2[[#This Row],[TOTAL Income Consumption Use Taxes Through FY17]:[TOTAL Income Consumption Use Taxes FY18 and After]])</f>
        <v>25185.608800000002</v>
      </c>
      <c r="CM362" s="17">
        <v>11.1218</v>
      </c>
      <c r="CN362" s="17">
        <v>21.215900000000001</v>
      </c>
      <c r="CO362" s="17">
        <v>74.249499999999998</v>
      </c>
      <c r="CP362" s="18">
        <f>SUM(Table2[[#This Row],[Assistance Provided Through FY17]:[Assistance Provided FY18 and After]])</f>
        <v>95.465400000000002</v>
      </c>
      <c r="CQ362" s="17">
        <v>0</v>
      </c>
      <c r="CR362" s="17">
        <v>0</v>
      </c>
      <c r="CS362" s="17">
        <v>0</v>
      </c>
      <c r="CT362" s="18">
        <f>SUM(Table2[[#This Row],[Recapture Cancellation Reduction Amount Through FY17]:[Recapture Cancellation Reduction Amount FY18 and After]])</f>
        <v>0</v>
      </c>
      <c r="CU362" s="17">
        <v>0</v>
      </c>
      <c r="CV362" s="17">
        <v>0</v>
      </c>
      <c r="CW362" s="17">
        <v>0</v>
      </c>
      <c r="CX362" s="18">
        <f>SUM(Table2[[#This Row],[Penalty Paid Through FY17]:[Penalty Paid FY18 and After]])</f>
        <v>0</v>
      </c>
      <c r="CY362" s="17">
        <v>11.1218</v>
      </c>
      <c r="CZ362" s="17">
        <v>21.215900000000001</v>
      </c>
      <c r="DA362" s="17">
        <v>74.249499999999998</v>
      </c>
      <c r="DB362" s="18">
        <f>SUM(Table2[[#This Row],[TOTAL Assistance Net of Recapture Penalties Through FY17]:[TOTAL Assistance Net of Recapture Penalties FY18 and After]])</f>
        <v>95.465400000000002</v>
      </c>
      <c r="DC362" s="17">
        <v>633.97850000000005</v>
      </c>
      <c r="DD362" s="17">
        <v>5625.4094999999998</v>
      </c>
      <c r="DE362" s="17">
        <v>5854.9106000000002</v>
      </c>
      <c r="DF362" s="18">
        <f>SUM(Table2[[#This Row],[Company Direct Tax Revenue Before Assistance Through FY17]:[Company Direct Tax Revenue Before Assistance FY18 and After]])</f>
        <v>11480.320100000001</v>
      </c>
      <c r="DG362" s="17">
        <v>1472.2846999999999</v>
      </c>
      <c r="DH362" s="17">
        <v>13136.310799999999</v>
      </c>
      <c r="DI362" s="17">
        <v>13596.8259</v>
      </c>
      <c r="DJ362" s="18">
        <f>SUM(Table2[[#This Row],[Indirect and Induced Tax Revenues Through FY17]:[Indirect and Induced Tax Revenues FY18 and After]])</f>
        <v>26733.136699999999</v>
      </c>
      <c r="DK362" s="17">
        <v>2106.2631999999999</v>
      </c>
      <c r="DL362" s="17">
        <v>18761.720300000001</v>
      </c>
      <c r="DM362" s="17">
        <v>19451.736499999999</v>
      </c>
      <c r="DN362" s="17">
        <f>SUM(Table2[[#This Row],[TOTAL Tax Revenues Before Assistance Through FY17]:[TOTAL Tax Revenues Before Assistance FY18 and After]])</f>
        <v>38213.4568</v>
      </c>
      <c r="DO362" s="17">
        <v>2095.1414</v>
      </c>
      <c r="DP362" s="17">
        <v>18740.504400000002</v>
      </c>
      <c r="DQ362" s="17">
        <v>19377.487000000001</v>
      </c>
      <c r="DR362" s="20">
        <f>SUM(Table2[[#This Row],[TOTAL Tax Revenues Net of Assistance Recapture and Penalty Through FY17]:[TOTAL Tax Revenues Net of Assistance Recapture and Penalty FY18 and After]])</f>
        <v>38117.991399999999</v>
      </c>
      <c r="DS362" s="20">
        <v>0</v>
      </c>
      <c r="DT362" s="20">
        <v>0</v>
      </c>
      <c r="DU362" s="20">
        <v>0</v>
      </c>
      <c r="DV362" s="20">
        <v>0</v>
      </c>
      <c r="DW362" s="15">
        <v>0</v>
      </c>
      <c r="DX362" s="15">
        <v>0</v>
      </c>
      <c r="DY362" s="15">
        <v>0</v>
      </c>
      <c r="DZ362" s="15">
        <v>0</v>
      </c>
      <c r="EA362" s="15">
        <v>0</v>
      </c>
      <c r="EB362" s="15">
        <v>0</v>
      </c>
      <c r="EC362" s="15">
        <v>0</v>
      </c>
      <c r="ED362" s="15">
        <v>0</v>
      </c>
      <c r="EE362" s="15">
        <v>0</v>
      </c>
      <c r="EF362" s="15">
        <v>0</v>
      </c>
      <c r="EG362" s="15">
        <v>0</v>
      </c>
      <c r="EH362" s="15">
        <v>0</v>
      </c>
      <c r="EI362" s="15">
        <f>SUM(Table2[[#This Row],[Total Industrial Employees FY17]:[Total Other Employees FY17]])</f>
        <v>0</v>
      </c>
      <c r="EJ362" s="15">
        <f>SUM(Table2[[#This Row],[Number of Industrial Employees Earning More than Living Wage FY17]:[Number of Other Employees Earning More than Living Wage FY17]])</f>
        <v>0</v>
      </c>
      <c r="EK362" s="15">
        <v>0</v>
      </c>
    </row>
    <row r="363" spans="1:141" x14ac:dyDescent="0.2">
      <c r="A363" s="6">
        <v>92519</v>
      </c>
      <c r="B363" s="6" t="s">
        <v>996</v>
      </c>
      <c r="C363" s="7" t="s">
        <v>57</v>
      </c>
      <c r="D363" s="7" t="s">
        <v>19</v>
      </c>
      <c r="E363" s="33">
        <v>4</v>
      </c>
      <c r="F363" s="8" t="s">
        <v>1961</v>
      </c>
      <c r="G363" s="41" t="s">
        <v>1918</v>
      </c>
      <c r="H363" s="35">
        <v>261840</v>
      </c>
      <c r="I363" s="35">
        <v>5823943</v>
      </c>
      <c r="J363" s="39" t="s">
        <v>3223</v>
      </c>
      <c r="K363" s="11" t="s">
        <v>2509</v>
      </c>
      <c r="L363" s="13" t="s">
        <v>2550</v>
      </c>
      <c r="M363" s="13" t="s">
        <v>2551</v>
      </c>
      <c r="N363" s="23">
        <v>1500300000</v>
      </c>
      <c r="O363" s="6" t="s">
        <v>2497</v>
      </c>
      <c r="P363" s="15">
        <v>11</v>
      </c>
      <c r="Q363" s="15">
        <v>0</v>
      </c>
      <c r="R363" s="15">
        <v>3647</v>
      </c>
      <c r="S363" s="15">
        <v>309</v>
      </c>
      <c r="T363" s="15">
        <v>473</v>
      </c>
      <c r="U363" s="15">
        <v>4440</v>
      </c>
      <c r="V363" s="15">
        <v>14598</v>
      </c>
      <c r="W363" s="15">
        <v>0</v>
      </c>
      <c r="X363" s="15">
        <v>3850</v>
      </c>
      <c r="Y363" s="15">
        <v>2510</v>
      </c>
      <c r="Z363" s="15">
        <v>0</v>
      </c>
      <c r="AA363" s="15">
        <v>71</v>
      </c>
      <c r="AB363" s="15">
        <v>6</v>
      </c>
      <c r="AC363" s="15">
        <v>4</v>
      </c>
      <c r="AD363" s="15">
        <v>4</v>
      </c>
      <c r="AE363" s="15">
        <v>20</v>
      </c>
      <c r="AF363" s="15">
        <v>71</v>
      </c>
      <c r="AG363" s="15" t="s">
        <v>1860</v>
      </c>
      <c r="AH363" s="15" t="s">
        <v>1860</v>
      </c>
      <c r="AI363" s="17">
        <v>4929.2443000000003</v>
      </c>
      <c r="AJ363" s="17">
        <v>26826.9967</v>
      </c>
      <c r="AK363" s="17">
        <v>3644.9578999999999</v>
      </c>
      <c r="AL363" s="17">
        <f>SUM(Table2[[#This Row],[Company Direct Land Through FY17]:[Company Direct Land FY18 and After]])</f>
        <v>30471.954600000001</v>
      </c>
      <c r="AM363" s="17">
        <v>21631.198</v>
      </c>
      <c r="AN363" s="17">
        <v>248980.16459999999</v>
      </c>
      <c r="AO363" s="17">
        <v>15995.3135</v>
      </c>
      <c r="AP363" s="18">
        <f>SUM(Table2[[#This Row],[Company Direct Building Through FY17]:[Company Direct Building FY18 and After]])</f>
        <v>264975.47810000001</v>
      </c>
      <c r="AQ363" s="17">
        <v>0</v>
      </c>
      <c r="AR363" s="17">
        <v>4512.5</v>
      </c>
      <c r="AS363" s="17">
        <v>0</v>
      </c>
      <c r="AT363" s="18">
        <f>SUM(Table2[[#This Row],[Mortgage Recording Tax Through FY17]:[Mortgage Recording Tax FY18 and After]])</f>
        <v>4512.5</v>
      </c>
      <c r="AU363" s="17">
        <v>13849.269200000001</v>
      </c>
      <c r="AV363" s="17">
        <v>-2248.6529999999998</v>
      </c>
      <c r="AW363" s="17">
        <v>0</v>
      </c>
      <c r="AX363" s="18">
        <f>SUM(Table2[[#This Row],[Pilot Savings Through FY17]:[Pilot Savings FY18 and After]])</f>
        <v>-2248.6529999999998</v>
      </c>
      <c r="AY363" s="17">
        <v>0</v>
      </c>
      <c r="AZ363" s="17">
        <v>0</v>
      </c>
      <c r="BA363" s="17">
        <v>0</v>
      </c>
      <c r="BB363" s="18">
        <f>SUM(Table2[[#This Row],[Mortgage Recording Tax Exemption Through FY17]:[Mortgage Recording Tax Exemption FY18 and After]])</f>
        <v>0</v>
      </c>
      <c r="BC363" s="17">
        <v>40909.980000000003</v>
      </c>
      <c r="BD363" s="17">
        <v>148243.84229999999</v>
      </c>
      <c r="BE363" s="17">
        <v>30251.119699999999</v>
      </c>
      <c r="BF363" s="18">
        <f>SUM(Table2[[#This Row],[Indirect and Induced Land Through FY17]:[Indirect and Induced Land FY18 and After]])</f>
        <v>178494.962</v>
      </c>
      <c r="BG363" s="17">
        <v>75975.677100000001</v>
      </c>
      <c r="BH363" s="17">
        <v>275309.99310000002</v>
      </c>
      <c r="BI363" s="17">
        <v>56180.650699999998</v>
      </c>
      <c r="BJ363" s="18">
        <f>SUM(Table2[[#This Row],[Indirect and Induced Building Through FY17]:[Indirect and Induced Building FY18 and After]])</f>
        <v>331490.64380000002</v>
      </c>
      <c r="BK363" s="17">
        <v>129596.8302</v>
      </c>
      <c r="BL363" s="17">
        <v>706122.14969999995</v>
      </c>
      <c r="BM363" s="17">
        <v>106072.04180000001</v>
      </c>
      <c r="BN363" s="18">
        <f>SUM(Table2[[#This Row],[TOTAL Real Property Related Taxes Through FY17]:[TOTAL Real Property Related Taxes FY18 and After]])</f>
        <v>812194.19149999996</v>
      </c>
      <c r="BO363" s="17">
        <v>161914.9278</v>
      </c>
      <c r="BP363" s="17">
        <v>532492.68350000004</v>
      </c>
      <c r="BQ363" s="17">
        <v>119728.9231</v>
      </c>
      <c r="BR363" s="18">
        <f>SUM(Table2[[#This Row],[Company Direct Through FY17]:[Company Direct FY18 and After]])</f>
        <v>652221.60660000006</v>
      </c>
      <c r="BS363" s="17">
        <v>92.194800000000001</v>
      </c>
      <c r="BT363" s="17">
        <v>6135.8073000000004</v>
      </c>
      <c r="BU363" s="17">
        <v>0</v>
      </c>
      <c r="BV363" s="18">
        <f>SUM(Table2[[#This Row],[Sales Tax Exemption Through FY17]:[Sales Tax Exemption FY18 and After]])</f>
        <v>6135.8073000000004</v>
      </c>
      <c r="BW363" s="17">
        <v>0</v>
      </c>
      <c r="BX363" s="17">
        <v>63.611699999999999</v>
      </c>
      <c r="BY363" s="17">
        <v>0</v>
      </c>
      <c r="BZ363" s="17">
        <f>SUM(Table2[[#This Row],[Energy Tax Savings Through FY17]:[Energy Tax Savings FY18 and After]])</f>
        <v>63.611699999999999</v>
      </c>
      <c r="CA363" s="17">
        <v>0</v>
      </c>
      <c r="CB363" s="17">
        <v>0</v>
      </c>
      <c r="CC363" s="17">
        <v>0</v>
      </c>
      <c r="CD363" s="18">
        <f>SUM(Table2[[#This Row],[Tax Exempt Bond Savings Through FY17]:[Tax Exempt Bond Savings FY18 and After]])</f>
        <v>0</v>
      </c>
      <c r="CE363" s="17">
        <v>117069.76270000001</v>
      </c>
      <c r="CF363" s="17">
        <v>460395.39419999998</v>
      </c>
      <c r="CG363" s="17">
        <v>86567.908200000005</v>
      </c>
      <c r="CH363" s="18">
        <f>SUM(Table2[[#This Row],[Indirect and Induced Through FY17]:[Indirect and Induced FY18 and After]])</f>
        <v>546963.30239999993</v>
      </c>
      <c r="CI363" s="17">
        <v>278892.49570000003</v>
      </c>
      <c r="CJ363" s="17">
        <v>986688.65870000003</v>
      </c>
      <c r="CK363" s="17">
        <v>206296.83129999999</v>
      </c>
      <c r="CL363" s="18">
        <f>SUM(Table2[[#This Row],[TOTAL Income Consumption Use Taxes Through FY17]:[TOTAL Income Consumption Use Taxes FY18 and After]])</f>
        <v>1192985.49</v>
      </c>
      <c r="CM363" s="17">
        <v>13941.464</v>
      </c>
      <c r="CN363" s="17">
        <v>3950.7660000000001</v>
      </c>
      <c r="CO363" s="17">
        <v>0</v>
      </c>
      <c r="CP363" s="18">
        <f>SUM(Table2[[#This Row],[Assistance Provided Through FY17]:[Assistance Provided FY18 and After]])</f>
        <v>3950.7660000000001</v>
      </c>
      <c r="CQ363" s="17">
        <v>0</v>
      </c>
      <c r="CR363" s="17">
        <v>525.41980000000001</v>
      </c>
      <c r="CS363" s="17">
        <v>0</v>
      </c>
      <c r="CT363" s="18">
        <f>SUM(Table2[[#This Row],[Recapture Cancellation Reduction Amount Through FY17]:[Recapture Cancellation Reduction Amount FY18 and After]])</f>
        <v>525.41980000000001</v>
      </c>
      <c r="CU363" s="17">
        <v>0</v>
      </c>
      <c r="CV363" s="17">
        <v>0</v>
      </c>
      <c r="CW363" s="17">
        <v>0</v>
      </c>
      <c r="CX363" s="18">
        <f>SUM(Table2[[#This Row],[Penalty Paid Through FY17]:[Penalty Paid FY18 and After]])</f>
        <v>0</v>
      </c>
      <c r="CY363" s="17">
        <v>13941.464</v>
      </c>
      <c r="CZ363" s="17">
        <v>3425.3462</v>
      </c>
      <c r="DA363" s="17">
        <v>0</v>
      </c>
      <c r="DB363" s="18">
        <f>SUM(Table2[[#This Row],[TOTAL Assistance Net of Recapture Penalties Through FY17]:[TOTAL Assistance Net of Recapture Penalties FY18 and After]])</f>
        <v>3425.3462</v>
      </c>
      <c r="DC363" s="17">
        <v>188475.3701</v>
      </c>
      <c r="DD363" s="17">
        <v>812812.34479999996</v>
      </c>
      <c r="DE363" s="17">
        <v>139369.19450000001</v>
      </c>
      <c r="DF363" s="18">
        <f>SUM(Table2[[#This Row],[Company Direct Tax Revenue Before Assistance Through FY17]:[Company Direct Tax Revenue Before Assistance FY18 and After]])</f>
        <v>952181.53929999995</v>
      </c>
      <c r="DG363" s="17">
        <v>233955.4198</v>
      </c>
      <c r="DH363" s="17">
        <v>883949.22959999996</v>
      </c>
      <c r="DI363" s="17">
        <v>172999.67860000001</v>
      </c>
      <c r="DJ363" s="18">
        <f>SUM(Table2[[#This Row],[Indirect and Induced Tax Revenues Through FY17]:[Indirect and Induced Tax Revenues FY18 and After]])</f>
        <v>1056948.9081999999</v>
      </c>
      <c r="DK363" s="17">
        <v>422430.78989999997</v>
      </c>
      <c r="DL363" s="17">
        <v>1696761.5744</v>
      </c>
      <c r="DM363" s="17">
        <v>312368.87310000003</v>
      </c>
      <c r="DN363" s="17">
        <f>SUM(Table2[[#This Row],[TOTAL Tax Revenues Before Assistance Through FY17]:[TOTAL Tax Revenues Before Assistance FY18 and After]])</f>
        <v>2009130.4475</v>
      </c>
      <c r="DO363" s="17">
        <v>408489.3259</v>
      </c>
      <c r="DP363" s="17">
        <v>1693336.2282</v>
      </c>
      <c r="DQ363" s="17">
        <v>312368.87310000003</v>
      </c>
      <c r="DR363" s="20">
        <f>SUM(Table2[[#This Row],[TOTAL Tax Revenues Net of Assistance Recapture and Penalty Through FY17]:[TOTAL Tax Revenues Net of Assistance Recapture and Penalty FY18 and After]])</f>
        <v>2005705.1013</v>
      </c>
      <c r="DS363" s="20">
        <v>0</v>
      </c>
      <c r="DT363" s="20">
        <v>0</v>
      </c>
      <c r="DU363" s="20">
        <v>0</v>
      </c>
      <c r="DV363" s="20">
        <v>0</v>
      </c>
      <c r="DW363" s="15">
        <v>0</v>
      </c>
      <c r="DX363" s="15">
        <v>0</v>
      </c>
      <c r="DY363" s="15">
        <v>0</v>
      </c>
      <c r="DZ363" s="15">
        <v>3967</v>
      </c>
      <c r="EA363" s="15">
        <v>0</v>
      </c>
      <c r="EB363" s="15">
        <v>0</v>
      </c>
      <c r="EC363" s="15">
        <v>0</v>
      </c>
      <c r="ED363" s="15">
        <v>3967</v>
      </c>
      <c r="EE363" s="15">
        <v>0</v>
      </c>
      <c r="EF363" s="15">
        <v>0</v>
      </c>
      <c r="EG363" s="15">
        <v>0</v>
      </c>
      <c r="EH363" s="15">
        <v>100</v>
      </c>
      <c r="EI363" s="15">
        <f>SUM(Table2[[#This Row],[Total Industrial Employees FY17]:[Total Other Employees FY17]])</f>
        <v>3967</v>
      </c>
      <c r="EJ363" s="15">
        <f>SUM(Table2[[#This Row],[Number of Industrial Employees Earning More than Living Wage FY17]:[Number of Other Employees Earning More than Living Wage FY17]])</f>
        <v>3967</v>
      </c>
      <c r="EK363" s="15">
        <v>100</v>
      </c>
    </row>
    <row r="364" spans="1:141" ht="25.5" x14ac:dyDescent="0.2">
      <c r="A364" s="6">
        <v>93170</v>
      </c>
      <c r="B364" s="6" t="s">
        <v>1683</v>
      </c>
      <c r="C364" s="7" t="s">
        <v>395</v>
      </c>
      <c r="D364" s="7" t="s">
        <v>6</v>
      </c>
      <c r="E364" s="33">
        <v>17</v>
      </c>
      <c r="F364" s="8" t="s">
        <v>2138</v>
      </c>
      <c r="G364" s="41" t="s">
        <v>2139</v>
      </c>
      <c r="H364" s="35">
        <v>19300</v>
      </c>
      <c r="I364" s="35">
        <v>23053</v>
      </c>
      <c r="J364" s="39" t="s">
        <v>3283</v>
      </c>
      <c r="K364" s="11" t="s">
        <v>2453</v>
      </c>
      <c r="L364" s="13" t="s">
        <v>2733</v>
      </c>
      <c r="M364" s="13" t="s">
        <v>2712</v>
      </c>
      <c r="N364" s="23">
        <v>2850000</v>
      </c>
      <c r="O364" s="6" t="s">
        <v>2458</v>
      </c>
      <c r="P364" s="15">
        <v>0</v>
      </c>
      <c r="Q364" s="15">
        <v>0</v>
      </c>
      <c r="R364" s="15">
        <v>13</v>
      </c>
      <c r="S364" s="15">
        <v>0</v>
      </c>
      <c r="T364" s="15">
        <v>0</v>
      </c>
      <c r="U364" s="15">
        <v>13</v>
      </c>
      <c r="V364" s="15">
        <v>13</v>
      </c>
      <c r="W364" s="15">
        <v>0</v>
      </c>
      <c r="X364" s="15">
        <v>0</v>
      </c>
      <c r="Y364" s="15">
        <v>20</v>
      </c>
      <c r="Z364" s="15">
        <v>3</v>
      </c>
      <c r="AA364" s="15">
        <v>69</v>
      </c>
      <c r="AB364" s="15">
        <v>0</v>
      </c>
      <c r="AC364" s="15">
        <v>0</v>
      </c>
      <c r="AD364" s="15">
        <v>0</v>
      </c>
      <c r="AE364" s="15">
        <v>0</v>
      </c>
      <c r="AF364" s="15">
        <v>69</v>
      </c>
      <c r="AG364" s="15" t="s">
        <v>1861</v>
      </c>
      <c r="AH364" s="15" t="s">
        <v>1861</v>
      </c>
      <c r="AI364" s="17">
        <v>14.351100000000001</v>
      </c>
      <c r="AJ364" s="17">
        <v>130.97739999999999</v>
      </c>
      <c r="AK364" s="17">
        <v>95.799800000000005</v>
      </c>
      <c r="AL364" s="17">
        <f>SUM(Table2[[#This Row],[Company Direct Land Through FY17]:[Company Direct Land FY18 and After]])</f>
        <v>226.77719999999999</v>
      </c>
      <c r="AM364" s="17">
        <v>57.206400000000002</v>
      </c>
      <c r="AN364" s="17">
        <v>333.82510000000002</v>
      </c>
      <c r="AO364" s="17">
        <v>381.87490000000003</v>
      </c>
      <c r="AP364" s="18">
        <f>SUM(Table2[[#This Row],[Company Direct Building Through FY17]:[Company Direct Building FY18 and After]])</f>
        <v>715.7</v>
      </c>
      <c r="AQ364" s="17">
        <v>0</v>
      </c>
      <c r="AR364" s="17">
        <v>17.545000000000002</v>
      </c>
      <c r="AS364" s="17">
        <v>0</v>
      </c>
      <c r="AT364" s="18">
        <f>SUM(Table2[[#This Row],[Mortgage Recording Tax Through FY17]:[Mortgage Recording Tax FY18 and After]])</f>
        <v>17.545000000000002</v>
      </c>
      <c r="AU364" s="17">
        <v>46.338999999999999</v>
      </c>
      <c r="AV364" s="17">
        <v>264.28449999999998</v>
      </c>
      <c r="AW364" s="17">
        <v>309.33120000000002</v>
      </c>
      <c r="AX364" s="18">
        <f>SUM(Table2[[#This Row],[Pilot Savings Through FY17]:[Pilot Savings FY18 and After]])</f>
        <v>573.61570000000006</v>
      </c>
      <c r="AY364" s="17">
        <v>0</v>
      </c>
      <c r="AZ364" s="17">
        <v>17.545000000000002</v>
      </c>
      <c r="BA364" s="17">
        <v>0</v>
      </c>
      <c r="BB364" s="18">
        <f>SUM(Table2[[#This Row],[Mortgage Recording Tax Exemption Through FY17]:[Mortgage Recording Tax Exemption FY18 and After]])</f>
        <v>17.545000000000002</v>
      </c>
      <c r="BC364" s="17">
        <v>6.1477000000000004</v>
      </c>
      <c r="BD364" s="17">
        <v>53.9056</v>
      </c>
      <c r="BE364" s="17">
        <v>41.038899999999998</v>
      </c>
      <c r="BF364" s="18">
        <f>SUM(Table2[[#This Row],[Indirect and Induced Land Through FY17]:[Indirect and Induced Land FY18 and After]])</f>
        <v>94.944500000000005</v>
      </c>
      <c r="BG364" s="17">
        <v>11.4171</v>
      </c>
      <c r="BH364" s="17">
        <v>100.11020000000001</v>
      </c>
      <c r="BI364" s="17">
        <v>76.213800000000006</v>
      </c>
      <c r="BJ364" s="18">
        <f>SUM(Table2[[#This Row],[Indirect and Induced Building Through FY17]:[Indirect and Induced Building FY18 and After]])</f>
        <v>176.32400000000001</v>
      </c>
      <c r="BK364" s="17">
        <v>42.783299999999997</v>
      </c>
      <c r="BL364" s="17">
        <v>354.53379999999999</v>
      </c>
      <c r="BM364" s="17">
        <v>285.59620000000001</v>
      </c>
      <c r="BN364" s="18">
        <f>SUM(Table2[[#This Row],[TOTAL Real Property Related Taxes Through FY17]:[TOTAL Real Property Related Taxes FY18 and After]])</f>
        <v>640.13</v>
      </c>
      <c r="BO364" s="17">
        <v>24.6492</v>
      </c>
      <c r="BP364" s="17">
        <v>228.58260000000001</v>
      </c>
      <c r="BQ364" s="17">
        <v>164.54259999999999</v>
      </c>
      <c r="BR364" s="18">
        <f>SUM(Table2[[#This Row],[Company Direct Through FY17]:[Company Direct FY18 and After]])</f>
        <v>393.12520000000001</v>
      </c>
      <c r="BS364" s="17">
        <v>0</v>
      </c>
      <c r="BT364" s="17">
        <v>2.2602000000000002</v>
      </c>
      <c r="BU364" s="17">
        <v>0</v>
      </c>
      <c r="BV364" s="18">
        <f>SUM(Table2[[#This Row],[Sales Tax Exemption Through FY17]:[Sales Tax Exemption FY18 and After]])</f>
        <v>2.2602000000000002</v>
      </c>
      <c r="BW364" s="17">
        <v>0</v>
      </c>
      <c r="BX364" s="17">
        <v>0</v>
      </c>
      <c r="BY364" s="17">
        <v>0</v>
      </c>
      <c r="BZ364" s="17">
        <f>SUM(Table2[[#This Row],[Energy Tax Savings Through FY17]:[Energy Tax Savings FY18 and After]])</f>
        <v>0</v>
      </c>
      <c r="CA364" s="17">
        <v>0</v>
      </c>
      <c r="CB364" s="17">
        <v>0</v>
      </c>
      <c r="CC364" s="17">
        <v>0</v>
      </c>
      <c r="CD364" s="18">
        <f>SUM(Table2[[#This Row],[Tax Exempt Bond Savings Through FY17]:[Tax Exempt Bond Savings FY18 and After]])</f>
        <v>0</v>
      </c>
      <c r="CE364" s="17">
        <v>19.401700000000002</v>
      </c>
      <c r="CF364" s="17">
        <v>192.24289999999999</v>
      </c>
      <c r="CG364" s="17">
        <v>129.51390000000001</v>
      </c>
      <c r="CH364" s="18">
        <f>SUM(Table2[[#This Row],[Indirect and Induced Through FY17]:[Indirect and Induced FY18 and After]])</f>
        <v>321.7568</v>
      </c>
      <c r="CI364" s="17">
        <v>44.050899999999999</v>
      </c>
      <c r="CJ364" s="17">
        <v>418.56529999999998</v>
      </c>
      <c r="CK364" s="17">
        <v>294.05650000000003</v>
      </c>
      <c r="CL364" s="18">
        <f>SUM(Table2[[#This Row],[TOTAL Income Consumption Use Taxes Through FY17]:[TOTAL Income Consumption Use Taxes FY18 and After]])</f>
        <v>712.62180000000001</v>
      </c>
      <c r="CM364" s="17">
        <v>46.338999999999999</v>
      </c>
      <c r="CN364" s="17">
        <v>284.08969999999999</v>
      </c>
      <c r="CO364" s="17">
        <v>309.33120000000002</v>
      </c>
      <c r="CP364" s="18">
        <f>SUM(Table2[[#This Row],[Assistance Provided Through FY17]:[Assistance Provided FY18 and After]])</f>
        <v>593.42090000000007</v>
      </c>
      <c r="CQ364" s="17">
        <v>0</v>
      </c>
      <c r="CR364" s="17">
        <v>0</v>
      </c>
      <c r="CS364" s="17">
        <v>0</v>
      </c>
      <c r="CT364" s="18">
        <f>SUM(Table2[[#This Row],[Recapture Cancellation Reduction Amount Through FY17]:[Recapture Cancellation Reduction Amount FY18 and After]])</f>
        <v>0</v>
      </c>
      <c r="CU364" s="17">
        <v>0</v>
      </c>
      <c r="CV364" s="17">
        <v>0</v>
      </c>
      <c r="CW364" s="17">
        <v>0</v>
      </c>
      <c r="CX364" s="18">
        <f>SUM(Table2[[#This Row],[Penalty Paid Through FY17]:[Penalty Paid FY18 and After]])</f>
        <v>0</v>
      </c>
      <c r="CY364" s="17">
        <v>46.338999999999999</v>
      </c>
      <c r="CZ364" s="17">
        <v>284.08969999999999</v>
      </c>
      <c r="DA364" s="17">
        <v>309.33120000000002</v>
      </c>
      <c r="DB364" s="18">
        <f>SUM(Table2[[#This Row],[TOTAL Assistance Net of Recapture Penalties Through FY17]:[TOTAL Assistance Net of Recapture Penalties FY18 and After]])</f>
        <v>593.42090000000007</v>
      </c>
      <c r="DC364" s="17">
        <v>96.206699999999998</v>
      </c>
      <c r="DD364" s="17">
        <v>710.93010000000004</v>
      </c>
      <c r="DE364" s="17">
        <v>642.21730000000002</v>
      </c>
      <c r="DF364" s="18">
        <f>SUM(Table2[[#This Row],[Company Direct Tax Revenue Before Assistance Through FY17]:[Company Direct Tax Revenue Before Assistance FY18 and After]])</f>
        <v>1353.1474000000001</v>
      </c>
      <c r="DG364" s="17">
        <v>36.966500000000003</v>
      </c>
      <c r="DH364" s="17">
        <v>346.25869999999998</v>
      </c>
      <c r="DI364" s="17">
        <v>246.76660000000001</v>
      </c>
      <c r="DJ364" s="18">
        <f>SUM(Table2[[#This Row],[Indirect and Induced Tax Revenues Through FY17]:[Indirect and Induced Tax Revenues FY18 and After]])</f>
        <v>593.02530000000002</v>
      </c>
      <c r="DK364" s="17">
        <v>133.17320000000001</v>
      </c>
      <c r="DL364" s="17">
        <v>1057.1887999999999</v>
      </c>
      <c r="DM364" s="17">
        <v>888.98389999999995</v>
      </c>
      <c r="DN364" s="17">
        <f>SUM(Table2[[#This Row],[TOTAL Tax Revenues Before Assistance Through FY17]:[TOTAL Tax Revenues Before Assistance FY18 and After]])</f>
        <v>1946.1726999999998</v>
      </c>
      <c r="DO364" s="17">
        <v>86.834199999999996</v>
      </c>
      <c r="DP364" s="17">
        <v>773.09910000000002</v>
      </c>
      <c r="DQ364" s="17">
        <v>579.65269999999998</v>
      </c>
      <c r="DR364" s="20">
        <f>SUM(Table2[[#This Row],[TOTAL Tax Revenues Net of Assistance Recapture and Penalty Through FY17]:[TOTAL Tax Revenues Net of Assistance Recapture and Penalty FY18 and After]])</f>
        <v>1352.7518</v>
      </c>
      <c r="DS364" s="20">
        <v>0</v>
      </c>
      <c r="DT364" s="20">
        <v>0</v>
      </c>
      <c r="DU364" s="20">
        <v>0</v>
      </c>
      <c r="DV364" s="20">
        <v>0</v>
      </c>
      <c r="DW364" s="15">
        <v>0</v>
      </c>
      <c r="DX364" s="15">
        <v>0</v>
      </c>
      <c r="DY364" s="15">
        <v>0</v>
      </c>
      <c r="DZ364" s="15">
        <v>0</v>
      </c>
      <c r="EA364" s="15">
        <v>0</v>
      </c>
      <c r="EB364" s="15">
        <v>0</v>
      </c>
      <c r="EC364" s="15">
        <v>0</v>
      </c>
      <c r="ED364" s="15">
        <v>0</v>
      </c>
      <c r="EE364" s="15">
        <v>0</v>
      </c>
      <c r="EF364" s="15">
        <v>0</v>
      </c>
      <c r="EG364" s="15">
        <v>0</v>
      </c>
      <c r="EH364" s="15">
        <v>0</v>
      </c>
      <c r="EI364" s="15">
        <f>SUM(Table2[[#This Row],[Total Industrial Employees FY17]:[Total Other Employees FY17]])</f>
        <v>0</v>
      </c>
      <c r="EJ364" s="15">
        <f>SUM(Table2[[#This Row],[Number of Industrial Employees Earning More than Living Wage FY17]:[Number of Other Employees Earning More than Living Wage FY17]])</f>
        <v>0</v>
      </c>
      <c r="EK364" s="15">
        <v>0</v>
      </c>
    </row>
    <row r="365" spans="1:141" x14ac:dyDescent="0.2">
      <c r="A365" s="6">
        <v>93178</v>
      </c>
      <c r="B365" s="6" t="s">
        <v>417</v>
      </c>
      <c r="C365" s="7" t="s">
        <v>418</v>
      </c>
      <c r="D365" s="7" t="s">
        <v>9</v>
      </c>
      <c r="E365" s="33">
        <v>40</v>
      </c>
      <c r="F365" s="8" t="s">
        <v>2149</v>
      </c>
      <c r="G365" s="41" t="s">
        <v>2150</v>
      </c>
      <c r="H365" s="35">
        <v>65635</v>
      </c>
      <c r="I365" s="35">
        <v>103450</v>
      </c>
      <c r="J365" s="39" t="s">
        <v>3224</v>
      </c>
      <c r="K365" s="11" t="s">
        <v>2519</v>
      </c>
      <c r="L365" s="13" t="s">
        <v>2747</v>
      </c>
      <c r="M365" s="13" t="s">
        <v>2748</v>
      </c>
      <c r="N365" s="23">
        <v>17420000</v>
      </c>
      <c r="O365" s="6" t="s">
        <v>2518</v>
      </c>
      <c r="P365" s="15">
        <v>49</v>
      </c>
      <c r="Q365" s="15">
        <v>61</v>
      </c>
      <c r="R365" s="15">
        <v>164</v>
      </c>
      <c r="S365" s="15">
        <v>0</v>
      </c>
      <c r="T365" s="15">
        <v>6</v>
      </c>
      <c r="U365" s="15">
        <v>280</v>
      </c>
      <c r="V365" s="15">
        <v>224</v>
      </c>
      <c r="W365" s="15">
        <v>0</v>
      </c>
      <c r="X365" s="15">
        <v>0</v>
      </c>
      <c r="Y365" s="15">
        <v>249</v>
      </c>
      <c r="Z365" s="15">
        <v>2</v>
      </c>
      <c r="AA365" s="15">
        <v>95</v>
      </c>
      <c r="AB365" s="15">
        <v>25</v>
      </c>
      <c r="AC365" s="15">
        <v>39</v>
      </c>
      <c r="AD365" s="15">
        <v>11</v>
      </c>
      <c r="AE365" s="15">
        <v>11</v>
      </c>
      <c r="AF365" s="15">
        <v>95</v>
      </c>
      <c r="AG365" s="15" t="s">
        <v>1860</v>
      </c>
      <c r="AH365" s="15" t="s">
        <v>1861</v>
      </c>
      <c r="AI365" s="17">
        <v>0</v>
      </c>
      <c r="AJ365" s="17">
        <v>0</v>
      </c>
      <c r="AK365" s="17">
        <v>0</v>
      </c>
      <c r="AL365" s="17">
        <f>SUM(Table2[[#This Row],[Company Direct Land Through FY17]:[Company Direct Land FY18 and After]])</f>
        <v>0</v>
      </c>
      <c r="AM365" s="17">
        <v>0</v>
      </c>
      <c r="AN365" s="17">
        <v>0</v>
      </c>
      <c r="AO365" s="17">
        <v>0</v>
      </c>
      <c r="AP365" s="18">
        <f>SUM(Table2[[#This Row],[Company Direct Building Through FY17]:[Company Direct Building FY18 and After]])</f>
        <v>0</v>
      </c>
      <c r="AQ365" s="17">
        <v>0</v>
      </c>
      <c r="AR365" s="17">
        <v>310.92230000000001</v>
      </c>
      <c r="AS365" s="17">
        <v>0</v>
      </c>
      <c r="AT365" s="18">
        <f>SUM(Table2[[#This Row],[Mortgage Recording Tax Through FY17]:[Mortgage Recording Tax FY18 and After]])</f>
        <v>310.92230000000001</v>
      </c>
      <c r="AU365" s="17">
        <v>0</v>
      </c>
      <c r="AV365" s="17">
        <v>0</v>
      </c>
      <c r="AW365" s="17">
        <v>0</v>
      </c>
      <c r="AX365" s="18">
        <f>SUM(Table2[[#This Row],[Pilot Savings Through FY17]:[Pilot Savings FY18 and After]])</f>
        <v>0</v>
      </c>
      <c r="AY365" s="17">
        <v>0</v>
      </c>
      <c r="AZ365" s="17">
        <v>310.92230000000001</v>
      </c>
      <c r="BA365" s="17">
        <v>0</v>
      </c>
      <c r="BB365" s="18">
        <f>SUM(Table2[[#This Row],[Mortgage Recording Tax Exemption Through FY17]:[Mortgage Recording Tax Exemption FY18 and After]])</f>
        <v>310.92230000000001</v>
      </c>
      <c r="BC365" s="17">
        <v>131.57040000000001</v>
      </c>
      <c r="BD365" s="17">
        <v>951.25059999999996</v>
      </c>
      <c r="BE365" s="17">
        <v>622.96400000000006</v>
      </c>
      <c r="BF365" s="18">
        <f>SUM(Table2[[#This Row],[Indirect and Induced Land Through FY17]:[Indirect and Induced Land FY18 and After]])</f>
        <v>1574.2146</v>
      </c>
      <c r="BG365" s="17">
        <v>244.3451</v>
      </c>
      <c r="BH365" s="17">
        <v>1766.6084000000001</v>
      </c>
      <c r="BI365" s="17">
        <v>1156.9331</v>
      </c>
      <c r="BJ365" s="18">
        <f>SUM(Table2[[#This Row],[Indirect and Induced Building Through FY17]:[Indirect and Induced Building FY18 and After]])</f>
        <v>2923.5415000000003</v>
      </c>
      <c r="BK365" s="17">
        <v>375.91550000000001</v>
      </c>
      <c r="BL365" s="17">
        <v>2717.8589999999999</v>
      </c>
      <c r="BM365" s="17">
        <v>1779.8970999999999</v>
      </c>
      <c r="BN365" s="18">
        <f>SUM(Table2[[#This Row],[TOTAL Real Property Related Taxes Through FY17]:[TOTAL Real Property Related Taxes FY18 and After]])</f>
        <v>4497.7560999999996</v>
      </c>
      <c r="BO365" s="17">
        <v>404.79309999999998</v>
      </c>
      <c r="BP365" s="17">
        <v>3205.4351000000001</v>
      </c>
      <c r="BQ365" s="17">
        <v>1916.6274000000001</v>
      </c>
      <c r="BR365" s="18">
        <f>SUM(Table2[[#This Row],[Company Direct Through FY17]:[Company Direct FY18 and After]])</f>
        <v>5122.0625</v>
      </c>
      <c r="BS365" s="17">
        <v>0</v>
      </c>
      <c r="BT365" s="17">
        <v>0</v>
      </c>
      <c r="BU365" s="17">
        <v>0</v>
      </c>
      <c r="BV365" s="18">
        <f>SUM(Table2[[#This Row],[Sales Tax Exemption Through FY17]:[Sales Tax Exemption FY18 and After]])</f>
        <v>0</v>
      </c>
      <c r="BW365" s="17">
        <v>0</v>
      </c>
      <c r="BX365" s="17">
        <v>0</v>
      </c>
      <c r="BY365" s="17">
        <v>0</v>
      </c>
      <c r="BZ365" s="17">
        <f>SUM(Table2[[#This Row],[Energy Tax Savings Through FY17]:[Energy Tax Savings FY18 and After]])</f>
        <v>0</v>
      </c>
      <c r="CA365" s="17">
        <v>4.2572000000000001</v>
      </c>
      <c r="CB365" s="17">
        <v>15.0616</v>
      </c>
      <c r="CC365" s="17">
        <v>16.888400000000001</v>
      </c>
      <c r="CD365" s="18">
        <f>SUM(Table2[[#This Row],[Tax Exempt Bond Savings Through FY17]:[Tax Exempt Bond Savings FY18 and After]])</f>
        <v>31.950000000000003</v>
      </c>
      <c r="CE365" s="17">
        <v>450.38260000000002</v>
      </c>
      <c r="CF365" s="17">
        <v>3701.9340000000002</v>
      </c>
      <c r="CG365" s="17">
        <v>2132.4861000000001</v>
      </c>
      <c r="CH365" s="18">
        <f>SUM(Table2[[#This Row],[Indirect and Induced Through FY17]:[Indirect and Induced FY18 and After]])</f>
        <v>5834.4201000000003</v>
      </c>
      <c r="CI365" s="17">
        <v>850.91849999999999</v>
      </c>
      <c r="CJ365" s="17">
        <v>6892.3074999999999</v>
      </c>
      <c r="CK365" s="17">
        <v>4032.2251000000001</v>
      </c>
      <c r="CL365" s="18">
        <f>SUM(Table2[[#This Row],[TOTAL Income Consumption Use Taxes Through FY17]:[TOTAL Income Consumption Use Taxes FY18 and After]])</f>
        <v>10924.5326</v>
      </c>
      <c r="CM365" s="17">
        <v>4.2572000000000001</v>
      </c>
      <c r="CN365" s="17">
        <v>325.98390000000001</v>
      </c>
      <c r="CO365" s="17">
        <v>16.888400000000001</v>
      </c>
      <c r="CP365" s="18">
        <f>SUM(Table2[[#This Row],[Assistance Provided Through FY17]:[Assistance Provided FY18 and After]])</f>
        <v>342.8723</v>
      </c>
      <c r="CQ365" s="17">
        <v>0</v>
      </c>
      <c r="CR365" s="17">
        <v>0</v>
      </c>
      <c r="CS365" s="17">
        <v>0</v>
      </c>
      <c r="CT365" s="18">
        <f>SUM(Table2[[#This Row],[Recapture Cancellation Reduction Amount Through FY17]:[Recapture Cancellation Reduction Amount FY18 and After]])</f>
        <v>0</v>
      </c>
      <c r="CU365" s="17">
        <v>0</v>
      </c>
      <c r="CV365" s="17">
        <v>0</v>
      </c>
      <c r="CW365" s="17">
        <v>0</v>
      </c>
      <c r="CX365" s="18">
        <f>SUM(Table2[[#This Row],[Penalty Paid Through FY17]:[Penalty Paid FY18 and After]])</f>
        <v>0</v>
      </c>
      <c r="CY365" s="17">
        <v>4.2572000000000001</v>
      </c>
      <c r="CZ365" s="17">
        <v>325.98390000000001</v>
      </c>
      <c r="DA365" s="17">
        <v>16.888400000000001</v>
      </c>
      <c r="DB365" s="18">
        <f>SUM(Table2[[#This Row],[TOTAL Assistance Net of Recapture Penalties Through FY17]:[TOTAL Assistance Net of Recapture Penalties FY18 and After]])</f>
        <v>342.8723</v>
      </c>
      <c r="DC365" s="17">
        <v>404.79309999999998</v>
      </c>
      <c r="DD365" s="17">
        <v>3516.3573999999999</v>
      </c>
      <c r="DE365" s="17">
        <v>1916.6274000000001</v>
      </c>
      <c r="DF365" s="18">
        <f>SUM(Table2[[#This Row],[Company Direct Tax Revenue Before Assistance Through FY17]:[Company Direct Tax Revenue Before Assistance FY18 and After]])</f>
        <v>5432.9848000000002</v>
      </c>
      <c r="DG365" s="17">
        <v>826.29809999999998</v>
      </c>
      <c r="DH365" s="17">
        <v>6419.7929999999997</v>
      </c>
      <c r="DI365" s="17">
        <v>3912.3832000000002</v>
      </c>
      <c r="DJ365" s="18">
        <f>SUM(Table2[[#This Row],[Indirect and Induced Tax Revenues Through FY17]:[Indirect and Induced Tax Revenues FY18 and After]])</f>
        <v>10332.1762</v>
      </c>
      <c r="DK365" s="17">
        <v>1231.0912000000001</v>
      </c>
      <c r="DL365" s="17">
        <v>9936.1504000000004</v>
      </c>
      <c r="DM365" s="17">
        <v>5829.0105999999996</v>
      </c>
      <c r="DN365" s="17">
        <f>SUM(Table2[[#This Row],[TOTAL Tax Revenues Before Assistance Through FY17]:[TOTAL Tax Revenues Before Assistance FY18 and After]])</f>
        <v>15765.161</v>
      </c>
      <c r="DO365" s="17">
        <v>1226.8340000000001</v>
      </c>
      <c r="DP365" s="17">
        <v>9610.1664999999994</v>
      </c>
      <c r="DQ365" s="17">
        <v>5812.1221999999998</v>
      </c>
      <c r="DR365" s="20">
        <f>SUM(Table2[[#This Row],[TOTAL Tax Revenues Net of Assistance Recapture and Penalty Through FY17]:[TOTAL Tax Revenues Net of Assistance Recapture and Penalty FY18 and After]])</f>
        <v>15422.288699999999</v>
      </c>
      <c r="DS365" s="20">
        <v>0</v>
      </c>
      <c r="DT365" s="20">
        <v>0</v>
      </c>
      <c r="DU365" s="20">
        <v>0</v>
      </c>
      <c r="DV365" s="20">
        <v>0</v>
      </c>
      <c r="DW365" s="15">
        <v>0</v>
      </c>
      <c r="DX365" s="15">
        <v>0</v>
      </c>
      <c r="DY365" s="15">
        <v>0</v>
      </c>
      <c r="DZ365" s="15">
        <v>274</v>
      </c>
      <c r="EA365" s="15">
        <v>0</v>
      </c>
      <c r="EB365" s="15">
        <v>0</v>
      </c>
      <c r="EC365" s="15">
        <v>0</v>
      </c>
      <c r="ED365" s="15">
        <v>274</v>
      </c>
      <c r="EE365" s="15">
        <v>0</v>
      </c>
      <c r="EF365" s="15">
        <v>0</v>
      </c>
      <c r="EG365" s="15">
        <v>0</v>
      </c>
      <c r="EH365" s="15">
        <v>100</v>
      </c>
      <c r="EI365" s="15">
        <f>SUM(Table2[[#This Row],[Total Industrial Employees FY17]:[Total Other Employees FY17]])</f>
        <v>274</v>
      </c>
      <c r="EJ365" s="15">
        <f>SUM(Table2[[#This Row],[Number of Industrial Employees Earning More than Living Wage FY17]:[Number of Other Employees Earning More than Living Wage FY17]])</f>
        <v>274</v>
      </c>
      <c r="EK365" s="15">
        <v>100</v>
      </c>
    </row>
    <row r="366" spans="1:141" x14ac:dyDescent="0.2">
      <c r="A366" s="6">
        <v>93939</v>
      </c>
      <c r="B366" s="6" t="s">
        <v>616</v>
      </c>
      <c r="C366" s="7" t="s">
        <v>617</v>
      </c>
      <c r="D366" s="7" t="s">
        <v>6</v>
      </c>
      <c r="E366" s="33">
        <v>8</v>
      </c>
      <c r="F366" s="8" t="s">
        <v>2316</v>
      </c>
      <c r="G366" s="41" t="s">
        <v>1863</v>
      </c>
      <c r="H366" s="35">
        <v>10000</v>
      </c>
      <c r="I366" s="35">
        <v>49300</v>
      </c>
      <c r="J366" s="39" t="s">
        <v>3204</v>
      </c>
      <c r="K366" s="11" t="s">
        <v>2804</v>
      </c>
      <c r="L366" s="13" t="s">
        <v>2957</v>
      </c>
      <c r="M366" s="13" t="s">
        <v>2958</v>
      </c>
      <c r="N366" s="23">
        <v>15205000</v>
      </c>
      <c r="O366" s="6" t="s">
        <v>2518</v>
      </c>
      <c r="P366" s="15">
        <v>128</v>
      </c>
      <c r="Q366" s="15">
        <v>174</v>
      </c>
      <c r="R366" s="15">
        <v>1117</v>
      </c>
      <c r="S366" s="15">
        <v>0</v>
      </c>
      <c r="T366" s="15">
        <v>20</v>
      </c>
      <c r="U366" s="15">
        <v>1439</v>
      </c>
      <c r="V366" s="15">
        <v>1288</v>
      </c>
      <c r="W366" s="15">
        <v>0</v>
      </c>
      <c r="X366" s="15">
        <v>0</v>
      </c>
      <c r="Y366" s="15">
        <v>80</v>
      </c>
      <c r="Z366" s="15">
        <v>0</v>
      </c>
      <c r="AA366" s="15">
        <v>74</v>
      </c>
      <c r="AB366" s="15">
        <v>22</v>
      </c>
      <c r="AC366" s="15">
        <v>24</v>
      </c>
      <c r="AD366" s="15">
        <v>16</v>
      </c>
      <c r="AE366" s="15">
        <v>0</v>
      </c>
      <c r="AF366" s="15">
        <v>74</v>
      </c>
      <c r="AG366" s="15" t="s">
        <v>1860</v>
      </c>
      <c r="AH366" s="15" t="s">
        <v>1860</v>
      </c>
      <c r="AI366" s="17">
        <v>0</v>
      </c>
      <c r="AJ366" s="17">
        <v>0</v>
      </c>
      <c r="AK366" s="17">
        <v>0</v>
      </c>
      <c r="AL366" s="17">
        <f>SUM(Table2[[#This Row],[Company Direct Land Through FY17]:[Company Direct Land FY18 and After]])</f>
        <v>0</v>
      </c>
      <c r="AM366" s="17">
        <v>0</v>
      </c>
      <c r="AN366" s="17">
        <v>0</v>
      </c>
      <c r="AO366" s="17">
        <v>0</v>
      </c>
      <c r="AP366" s="18">
        <f>SUM(Table2[[#This Row],[Company Direct Building Through FY17]:[Company Direct Building FY18 and After]])</f>
        <v>0</v>
      </c>
      <c r="AQ366" s="17">
        <v>0</v>
      </c>
      <c r="AR366" s="17">
        <v>252.03809999999999</v>
      </c>
      <c r="AS366" s="17">
        <v>0</v>
      </c>
      <c r="AT366" s="18">
        <f>SUM(Table2[[#This Row],[Mortgage Recording Tax Through FY17]:[Mortgage Recording Tax FY18 and After]])</f>
        <v>252.03809999999999</v>
      </c>
      <c r="AU366" s="17">
        <v>0</v>
      </c>
      <c r="AV366" s="17">
        <v>0</v>
      </c>
      <c r="AW366" s="17">
        <v>0</v>
      </c>
      <c r="AX366" s="18">
        <f>SUM(Table2[[#This Row],[Pilot Savings Through FY17]:[Pilot Savings FY18 and After]])</f>
        <v>0</v>
      </c>
      <c r="AY366" s="17">
        <v>0</v>
      </c>
      <c r="AZ366" s="17">
        <v>252.03809999999999</v>
      </c>
      <c r="BA366" s="17">
        <v>0</v>
      </c>
      <c r="BB366" s="18">
        <f>SUM(Table2[[#This Row],[Mortgage Recording Tax Exemption Through FY17]:[Mortgage Recording Tax Exemption FY18 and After]])</f>
        <v>252.03809999999999</v>
      </c>
      <c r="BC366" s="17">
        <v>857.64250000000004</v>
      </c>
      <c r="BD366" s="17">
        <v>3304.2303999999999</v>
      </c>
      <c r="BE366" s="17">
        <v>1217.9965</v>
      </c>
      <c r="BF366" s="18">
        <f>SUM(Table2[[#This Row],[Indirect and Induced Land Through FY17]:[Indirect and Induced Land FY18 and After]])</f>
        <v>4522.2268999999997</v>
      </c>
      <c r="BG366" s="17">
        <v>1592.7646</v>
      </c>
      <c r="BH366" s="17">
        <v>6136.4278999999997</v>
      </c>
      <c r="BI366" s="17">
        <v>2261.9935</v>
      </c>
      <c r="BJ366" s="18">
        <f>SUM(Table2[[#This Row],[Indirect and Induced Building Through FY17]:[Indirect and Induced Building FY18 and After]])</f>
        <v>8398.4213999999993</v>
      </c>
      <c r="BK366" s="17">
        <v>2450.4070999999999</v>
      </c>
      <c r="BL366" s="17">
        <v>9440.6582999999991</v>
      </c>
      <c r="BM366" s="17">
        <v>3479.99</v>
      </c>
      <c r="BN366" s="18">
        <f>SUM(Table2[[#This Row],[TOTAL Real Property Related Taxes Through FY17]:[TOTAL Real Property Related Taxes FY18 and After]])</f>
        <v>12920.648299999999</v>
      </c>
      <c r="BO366" s="17">
        <v>2350.0524</v>
      </c>
      <c r="BP366" s="17">
        <v>8962.6268</v>
      </c>
      <c r="BQ366" s="17">
        <v>3337.4693000000002</v>
      </c>
      <c r="BR366" s="18">
        <f>SUM(Table2[[#This Row],[Company Direct Through FY17]:[Company Direct FY18 and After]])</f>
        <v>12300.096100000001</v>
      </c>
      <c r="BS366" s="17">
        <v>0</v>
      </c>
      <c r="BT366" s="17">
        <v>0</v>
      </c>
      <c r="BU366" s="17">
        <v>0</v>
      </c>
      <c r="BV366" s="18">
        <f>SUM(Table2[[#This Row],[Sales Tax Exemption Through FY17]:[Sales Tax Exemption FY18 and After]])</f>
        <v>0</v>
      </c>
      <c r="BW366" s="17">
        <v>0</v>
      </c>
      <c r="BX366" s="17">
        <v>0</v>
      </c>
      <c r="BY366" s="17">
        <v>0</v>
      </c>
      <c r="BZ366" s="17">
        <f>SUM(Table2[[#This Row],[Energy Tax Savings Through FY17]:[Energy Tax Savings FY18 and After]])</f>
        <v>0</v>
      </c>
      <c r="CA366" s="17">
        <v>2.3975</v>
      </c>
      <c r="CB366" s="17">
        <v>21.156199999999998</v>
      </c>
      <c r="CC366" s="17">
        <v>3.2347999999999999</v>
      </c>
      <c r="CD366" s="18">
        <f>SUM(Table2[[#This Row],[Tax Exempt Bond Savings Through FY17]:[Tax Exempt Bond Savings FY18 and After]])</f>
        <v>24.390999999999998</v>
      </c>
      <c r="CE366" s="17">
        <v>2706.6676000000002</v>
      </c>
      <c r="CF366" s="17">
        <v>10607.915999999999</v>
      </c>
      <c r="CG366" s="17">
        <v>3843.9229</v>
      </c>
      <c r="CH366" s="18">
        <f>SUM(Table2[[#This Row],[Indirect and Induced Through FY17]:[Indirect and Induced FY18 and After]])</f>
        <v>14451.838899999999</v>
      </c>
      <c r="CI366" s="17">
        <v>5054.3225000000002</v>
      </c>
      <c r="CJ366" s="17">
        <v>19549.386600000002</v>
      </c>
      <c r="CK366" s="17">
        <v>7178.1574000000001</v>
      </c>
      <c r="CL366" s="18">
        <f>SUM(Table2[[#This Row],[TOTAL Income Consumption Use Taxes Through FY17]:[TOTAL Income Consumption Use Taxes FY18 and After]])</f>
        <v>26727.544000000002</v>
      </c>
      <c r="CM366" s="17">
        <v>2.3975</v>
      </c>
      <c r="CN366" s="17">
        <v>273.1943</v>
      </c>
      <c r="CO366" s="17">
        <v>3.2347999999999999</v>
      </c>
      <c r="CP366" s="18">
        <f>SUM(Table2[[#This Row],[Assistance Provided Through FY17]:[Assistance Provided FY18 and After]])</f>
        <v>276.42910000000001</v>
      </c>
      <c r="CQ366" s="17">
        <v>0</v>
      </c>
      <c r="CR366" s="17">
        <v>0</v>
      </c>
      <c r="CS366" s="17">
        <v>0</v>
      </c>
      <c r="CT366" s="18">
        <f>SUM(Table2[[#This Row],[Recapture Cancellation Reduction Amount Through FY17]:[Recapture Cancellation Reduction Amount FY18 and After]])</f>
        <v>0</v>
      </c>
      <c r="CU366" s="17">
        <v>0</v>
      </c>
      <c r="CV366" s="17">
        <v>0</v>
      </c>
      <c r="CW366" s="17">
        <v>0</v>
      </c>
      <c r="CX366" s="18">
        <f>SUM(Table2[[#This Row],[Penalty Paid Through FY17]:[Penalty Paid FY18 and After]])</f>
        <v>0</v>
      </c>
      <c r="CY366" s="17">
        <v>2.3975</v>
      </c>
      <c r="CZ366" s="17">
        <v>273.1943</v>
      </c>
      <c r="DA366" s="17">
        <v>3.2347999999999999</v>
      </c>
      <c r="DB366" s="18">
        <f>SUM(Table2[[#This Row],[TOTAL Assistance Net of Recapture Penalties Through FY17]:[TOTAL Assistance Net of Recapture Penalties FY18 and After]])</f>
        <v>276.42910000000001</v>
      </c>
      <c r="DC366" s="17">
        <v>2350.0524</v>
      </c>
      <c r="DD366" s="17">
        <v>9214.6648999999998</v>
      </c>
      <c r="DE366" s="17">
        <v>3337.4693000000002</v>
      </c>
      <c r="DF366" s="18">
        <f>SUM(Table2[[#This Row],[Company Direct Tax Revenue Before Assistance Through FY17]:[Company Direct Tax Revenue Before Assistance FY18 and After]])</f>
        <v>12552.1342</v>
      </c>
      <c r="DG366" s="17">
        <v>5157.0747000000001</v>
      </c>
      <c r="DH366" s="17">
        <v>20048.5743</v>
      </c>
      <c r="DI366" s="17">
        <v>7323.9129000000003</v>
      </c>
      <c r="DJ366" s="18">
        <f>SUM(Table2[[#This Row],[Indirect and Induced Tax Revenues Through FY17]:[Indirect and Induced Tax Revenues FY18 and After]])</f>
        <v>27372.4872</v>
      </c>
      <c r="DK366" s="17">
        <v>7507.1270999999997</v>
      </c>
      <c r="DL366" s="17">
        <v>29263.2392</v>
      </c>
      <c r="DM366" s="17">
        <v>10661.3822</v>
      </c>
      <c r="DN366" s="17">
        <f>SUM(Table2[[#This Row],[TOTAL Tax Revenues Before Assistance Through FY17]:[TOTAL Tax Revenues Before Assistance FY18 and After]])</f>
        <v>39924.621400000004</v>
      </c>
      <c r="DO366" s="17">
        <v>7504.7295999999997</v>
      </c>
      <c r="DP366" s="17">
        <v>28990.044900000001</v>
      </c>
      <c r="DQ366" s="17">
        <v>10658.1474</v>
      </c>
      <c r="DR366" s="20">
        <f>SUM(Table2[[#This Row],[TOTAL Tax Revenues Net of Assistance Recapture and Penalty Through FY17]:[TOTAL Tax Revenues Net of Assistance Recapture and Penalty FY18 and After]])</f>
        <v>39648.192300000002</v>
      </c>
      <c r="DS366" s="20">
        <v>0</v>
      </c>
      <c r="DT366" s="20">
        <v>0</v>
      </c>
      <c r="DU366" s="20">
        <v>0</v>
      </c>
      <c r="DV366" s="20">
        <v>0</v>
      </c>
      <c r="DW366" s="15">
        <v>0</v>
      </c>
      <c r="DX366" s="15">
        <v>0</v>
      </c>
      <c r="DY366" s="15">
        <v>0</v>
      </c>
      <c r="DZ366" s="15">
        <v>0</v>
      </c>
      <c r="EA366" s="15">
        <v>0</v>
      </c>
      <c r="EB366" s="15">
        <v>0</v>
      </c>
      <c r="EC366" s="15">
        <v>0</v>
      </c>
      <c r="ED366" s="15">
        <v>0</v>
      </c>
      <c r="EE366" s="15">
        <v>0</v>
      </c>
      <c r="EF366" s="15">
        <v>0</v>
      </c>
      <c r="EG366" s="15">
        <v>0</v>
      </c>
      <c r="EH366" s="15">
        <v>0</v>
      </c>
      <c r="EI366" s="15">
        <f>SUM(Table2[[#This Row],[Total Industrial Employees FY17]:[Total Other Employees FY17]])</f>
        <v>0</v>
      </c>
      <c r="EJ366" s="15">
        <f>SUM(Table2[[#This Row],[Number of Industrial Employees Earning More than Living Wage FY17]:[Number of Other Employees Earning More than Living Wage FY17]])</f>
        <v>0</v>
      </c>
      <c r="EK366" s="15">
        <v>0</v>
      </c>
    </row>
    <row r="367" spans="1:141" x14ac:dyDescent="0.2">
      <c r="A367" s="6">
        <v>93874</v>
      </c>
      <c r="B367" s="6" t="s">
        <v>666</v>
      </c>
      <c r="C367" s="7" t="s">
        <v>667</v>
      </c>
      <c r="D367" s="7" t="s">
        <v>19</v>
      </c>
      <c r="E367" s="33">
        <v>1</v>
      </c>
      <c r="F367" s="8" t="s">
        <v>2276</v>
      </c>
      <c r="G367" s="41" t="s">
        <v>1909</v>
      </c>
      <c r="H367" s="35">
        <v>30912</v>
      </c>
      <c r="I367" s="35">
        <v>402110</v>
      </c>
      <c r="J367" s="39" t="s">
        <v>3267</v>
      </c>
      <c r="K367" s="11" t="s">
        <v>2789</v>
      </c>
      <c r="L367" s="13" t="s">
        <v>2902</v>
      </c>
      <c r="M367" s="13" t="s">
        <v>2903</v>
      </c>
      <c r="N367" s="23">
        <v>5000000</v>
      </c>
      <c r="O367" s="6">
        <v>0</v>
      </c>
      <c r="P367" s="15">
        <v>4</v>
      </c>
      <c r="Q367" s="15">
        <v>1</v>
      </c>
      <c r="R367" s="15">
        <v>209</v>
      </c>
      <c r="S367" s="15">
        <v>0</v>
      </c>
      <c r="T367" s="15">
        <v>2</v>
      </c>
      <c r="U367" s="15">
        <v>216</v>
      </c>
      <c r="V367" s="15">
        <v>213</v>
      </c>
      <c r="W367" s="15">
        <v>2</v>
      </c>
      <c r="X367" s="15">
        <v>0</v>
      </c>
      <c r="Y367" s="15">
        <v>0</v>
      </c>
      <c r="Z367" s="15">
        <v>0</v>
      </c>
      <c r="AA367" s="15">
        <v>58</v>
      </c>
      <c r="AB367" s="15">
        <v>0</v>
      </c>
      <c r="AC367" s="15">
        <v>0</v>
      </c>
      <c r="AD367" s="15">
        <v>0</v>
      </c>
      <c r="AE367" s="15">
        <v>0</v>
      </c>
      <c r="AF367" s="15">
        <v>58</v>
      </c>
      <c r="AG367" s="15" t="s">
        <v>1860</v>
      </c>
      <c r="AH367" s="15" t="s">
        <v>1861</v>
      </c>
      <c r="AI367" s="17">
        <v>0</v>
      </c>
      <c r="AJ367" s="17">
        <v>0</v>
      </c>
      <c r="AK367" s="17">
        <v>0</v>
      </c>
      <c r="AL367" s="17">
        <f>SUM(Table2[[#This Row],[Company Direct Land Through FY17]:[Company Direct Land FY18 and After]])</f>
        <v>0</v>
      </c>
      <c r="AM367" s="17">
        <v>0</v>
      </c>
      <c r="AN367" s="17">
        <v>0</v>
      </c>
      <c r="AO367" s="17">
        <v>0</v>
      </c>
      <c r="AP367" s="18">
        <f>SUM(Table2[[#This Row],[Company Direct Building Through FY17]:[Company Direct Building FY18 and After]])</f>
        <v>0</v>
      </c>
      <c r="AQ367" s="17">
        <v>0</v>
      </c>
      <c r="AR367" s="17">
        <v>0</v>
      </c>
      <c r="AS367" s="17">
        <v>0</v>
      </c>
      <c r="AT367" s="18">
        <f>SUM(Table2[[#This Row],[Mortgage Recording Tax Through FY17]:[Mortgage Recording Tax FY18 and After]])</f>
        <v>0</v>
      </c>
      <c r="AU367" s="17">
        <v>0</v>
      </c>
      <c r="AV367" s="17">
        <v>0</v>
      </c>
      <c r="AW367" s="17">
        <v>0</v>
      </c>
      <c r="AX367" s="18">
        <f>SUM(Table2[[#This Row],[Pilot Savings Through FY17]:[Pilot Savings FY18 and After]])</f>
        <v>0</v>
      </c>
      <c r="AY367" s="17">
        <v>0</v>
      </c>
      <c r="AZ367" s="17">
        <v>0</v>
      </c>
      <c r="BA367" s="17">
        <v>0</v>
      </c>
      <c r="BB367" s="18">
        <f>SUM(Table2[[#This Row],[Mortgage Recording Tax Exemption Through FY17]:[Mortgage Recording Tax Exemption FY18 and After]])</f>
        <v>0</v>
      </c>
      <c r="BC367" s="17">
        <v>144.89009999999999</v>
      </c>
      <c r="BD367" s="17">
        <v>470.27050000000003</v>
      </c>
      <c r="BE367" s="17">
        <v>613.96860000000004</v>
      </c>
      <c r="BF367" s="18">
        <f>SUM(Table2[[#This Row],[Indirect and Induced Land Through FY17]:[Indirect and Induced Land FY18 and After]])</f>
        <v>1084.2391</v>
      </c>
      <c r="BG367" s="17">
        <v>269.08159999999998</v>
      </c>
      <c r="BH367" s="17">
        <v>873.35929999999996</v>
      </c>
      <c r="BI367" s="17">
        <v>1140.2275</v>
      </c>
      <c r="BJ367" s="18">
        <f>SUM(Table2[[#This Row],[Indirect and Induced Building Through FY17]:[Indirect and Induced Building FY18 and After]])</f>
        <v>2013.5868</v>
      </c>
      <c r="BK367" s="17">
        <v>413.9717</v>
      </c>
      <c r="BL367" s="17">
        <v>1343.6297999999999</v>
      </c>
      <c r="BM367" s="17">
        <v>1754.1960999999999</v>
      </c>
      <c r="BN367" s="18">
        <f>SUM(Table2[[#This Row],[TOTAL Real Property Related Taxes Through FY17]:[TOTAL Real Property Related Taxes FY18 and After]])</f>
        <v>3097.8258999999998</v>
      </c>
      <c r="BO367" s="17">
        <v>359.99540000000002</v>
      </c>
      <c r="BP367" s="17">
        <v>1155.6683</v>
      </c>
      <c r="BQ367" s="17">
        <v>1515.0923</v>
      </c>
      <c r="BR367" s="18">
        <f>SUM(Table2[[#This Row],[Company Direct Through FY17]:[Company Direct FY18 and After]])</f>
        <v>2670.7606000000001</v>
      </c>
      <c r="BS367" s="17">
        <v>0</v>
      </c>
      <c r="BT367" s="17">
        <v>0</v>
      </c>
      <c r="BU367" s="17">
        <v>0</v>
      </c>
      <c r="BV367" s="18">
        <f>SUM(Table2[[#This Row],[Sales Tax Exemption Through FY17]:[Sales Tax Exemption FY18 and After]])</f>
        <v>0</v>
      </c>
      <c r="BW367" s="17">
        <v>0</v>
      </c>
      <c r="BX367" s="17">
        <v>0</v>
      </c>
      <c r="BY367" s="17">
        <v>0</v>
      </c>
      <c r="BZ367" s="17">
        <f>SUM(Table2[[#This Row],[Energy Tax Savings Through FY17]:[Energy Tax Savings FY18 and After]])</f>
        <v>0</v>
      </c>
      <c r="CA367" s="17">
        <v>0</v>
      </c>
      <c r="CB367" s="17">
        <v>0</v>
      </c>
      <c r="CC367" s="17">
        <v>0</v>
      </c>
      <c r="CD367" s="18">
        <f>SUM(Table2[[#This Row],[Tax Exempt Bond Savings Through FY17]:[Tax Exempt Bond Savings FY18 and After]])</f>
        <v>0</v>
      </c>
      <c r="CE367" s="17">
        <v>414.62380000000002</v>
      </c>
      <c r="CF367" s="17">
        <v>1357.9205999999999</v>
      </c>
      <c r="CG367" s="17">
        <v>1782.6455000000001</v>
      </c>
      <c r="CH367" s="18">
        <f>SUM(Table2[[#This Row],[Indirect and Induced Through FY17]:[Indirect and Induced FY18 and After]])</f>
        <v>3140.5661</v>
      </c>
      <c r="CI367" s="17">
        <v>774.61919999999998</v>
      </c>
      <c r="CJ367" s="17">
        <v>2513.5889000000002</v>
      </c>
      <c r="CK367" s="17">
        <v>3297.7377999999999</v>
      </c>
      <c r="CL367" s="18">
        <f>SUM(Table2[[#This Row],[TOTAL Income Consumption Use Taxes Through FY17]:[TOTAL Income Consumption Use Taxes FY18 and After]])</f>
        <v>5811.3266999999996</v>
      </c>
      <c r="CM367" s="17">
        <v>0</v>
      </c>
      <c r="CN367" s="17">
        <v>0</v>
      </c>
      <c r="CO367" s="17">
        <v>0</v>
      </c>
      <c r="CP367" s="18">
        <f>SUM(Table2[[#This Row],[Assistance Provided Through FY17]:[Assistance Provided FY18 and After]])</f>
        <v>0</v>
      </c>
      <c r="CQ367" s="17">
        <v>0</v>
      </c>
      <c r="CR367" s="17">
        <v>0</v>
      </c>
      <c r="CS367" s="17">
        <v>0</v>
      </c>
      <c r="CT367" s="18">
        <f>SUM(Table2[[#This Row],[Recapture Cancellation Reduction Amount Through FY17]:[Recapture Cancellation Reduction Amount FY18 and After]])</f>
        <v>0</v>
      </c>
      <c r="CU367" s="17">
        <v>0</v>
      </c>
      <c r="CV367" s="17">
        <v>0</v>
      </c>
      <c r="CW367" s="17">
        <v>0</v>
      </c>
      <c r="CX367" s="18">
        <f>SUM(Table2[[#This Row],[Penalty Paid Through FY17]:[Penalty Paid FY18 and After]])</f>
        <v>0</v>
      </c>
      <c r="CY367" s="17">
        <v>0</v>
      </c>
      <c r="CZ367" s="17">
        <v>0</v>
      </c>
      <c r="DA367" s="17">
        <v>0</v>
      </c>
      <c r="DB367" s="18">
        <f>SUM(Table2[[#This Row],[TOTAL Assistance Net of Recapture Penalties Through FY17]:[TOTAL Assistance Net of Recapture Penalties FY18 and After]])</f>
        <v>0</v>
      </c>
      <c r="DC367" s="17">
        <v>359.99540000000002</v>
      </c>
      <c r="DD367" s="17">
        <v>1155.6683</v>
      </c>
      <c r="DE367" s="17">
        <v>1515.0923</v>
      </c>
      <c r="DF367" s="18">
        <f>SUM(Table2[[#This Row],[Company Direct Tax Revenue Before Assistance Through FY17]:[Company Direct Tax Revenue Before Assistance FY18 and After]])</f>
        <v>2670.7606000000001</v>
      </c>
      <c r="DG367" s="17">
        <v>828.59550000000002</v>
      </c>
      <c r="DH367" s="17">
        <v>2701.5504000000001</v>
      </c>
      <c r="DI367" s="17">
        <v>3536.8416000000002</v>
      </c>
      <c r="DJ367" s="18">
        <f>SUM(Table2[[#This Row],[Indirect and Induced Tax Revenues Through FY17]:[Indirect and Induced Tax Revenues FY18 and After]])</f>
        <v>6238.3919999999998</v>
      </c>
      <c r="DK367" s="17">
        <v>1188.5908999999999</v>
      </c>
      <c r="DL367" s="17">
        <v>3857.2186999999999</v>
      </c>
      <c r="DM367" s="17">
        <v>5051.9339</v>
      </c>
      <c r="DN367" s="17">
        <f>SUM(Table2[[#This Row],[TOTAL Tax Revenues Before Assistance Through FY17]:[TOTAL Tax Revenues Before Assistance FY18 and After]])</f>
        <v>8909.1525999999994</v>
      </c>
      <c r="DO367" s="17">
        <v>1188.5908999999999</v>
      </c>
      <c r="DP367" s="17">
        <v>3857.2186999999999</v>
      </c>
      <c r="DQ367" s="17">
        <v>5051.9339</v>
      </c>
      <c r="DR367" s="20">
        <f>SUM(Table2[[#This Row],[TOTAL Tax Revenues Net of Assistance Recapture and Penalty Through FY17]:[TOTAL Tax Revenues Net of Assistance Recapture and Penalty FY18 and After]])</f>
        <v>8909.1525999999994</v>
      </c>
      <c r="DS367" s="20">
        <v>0</v>
      </c>
      <c r="DT367" s="20">
        <v>0</v>
      </c>
      <c r="DU367" s="20">
        <v>0</v>
      </c>
      <c r="DV367" s="20">
        <v>0</v>
      </c>
      <c r="DW367" s="15">
        <v>0</v>
      </c>
      <c r="DX367" s="15">
        <v>0</v>
      </c>
      <c r="DY367" s="15">
        <v>0</v>
      </c>
      <c r="DZ367" s="15">
        <v>218</v>
      </c>
      <c r="EA367" s="15">
        <v>0</v>
      </c>
      <c r="EB367" s="15">
        <v>0</v>
      </c>
      <c r="EC367" s="15">
        <v>0</v>
      </c>
      <c r="ED367" s="15">
        <v>218</v>
      </c>
      <c r="EE367" s="15">
        <v>0</v>
      </c>
      <c r="EF367" s="15">
        <v>0</v>
      </c>
      <c r="EG367" s="15">
        <v>0</v>
      </c>
      <c r="EH367" s="15">
        <v>100</v>
      </c>
      <c r="EI367" s="15">
        <f>SUM(Table2[[#This Row],[Total Industrial Employees FY17]:[Total Other Employees FY17]])</f>
        <v>218</v>
      </c>
      <c r="EJ367" s="15">
        <f>SUM(Table2[[#This Row],[Number of Industrial Employees Earning More than Living Wage FY17]:[Number of Other Employees Earning More than Living Wage FY17]])</f>
        <v>218</v>
      </c>
      <c r="EK367" s="15">
        <v>100</v>
      </c>
    </row>
    <row r="368" spans="1:141" x14ac:dyDescent="0.2">
      <c r="A368" s="6">
        <v>94110</v>
      </c>
      <c r="B368" s="6" t="s">
        <v>1625</v>
      </c>
      <c r="C368" s="7" t="s">
        <v>1665</v>
      </c>
      <c r="D368" s="7" t="s">
        <v>19</v>
      </c>
      <c r="E368" s="33">
        <v>1</v>
      </c>
      <c r="F368" s="8" t="s">
        <v>2428</v>
      </c>
      <c r="G368" s="41" t="s">
        <v>2052</v>
      </c>
      <c r="H368" s="35">
        <v>275000</v>
      </c>
      <c r="I368" s="35">
        <v>0</v>
      </c>
      <c r="J368" s="39" t="s">
        <v>3267</v>
      </c>
      <c r="K368" s="11" t="s">
        <v>2804</v>
      </c>
      <c r="L368" s="13" t="s">
        <v>3132</v>
      </c>
      <c r="M368" s="13" t="s">
        <v>3093</v>
      </c>
      <c r="N368" s="23">
        <v>140210000</v>
      </c>
      <c r="O368" s="6" t="s">
        <v>2518</v>
      </c>
      <c r="P368" s="15">
        <v>7</v>
      </c>
      <c r="Q368" s="15">
        <v>30</v>
      </c>
      <c r="R368" s="15">
        <v>153</v>
      </c>
      <c r="S368" s="15">
        <v>6</v>
      </c>
      <c r="T368" s="15">
        <v>51</v>
      </c>
      <c r="U368" s="15">
        <v>247</v>
      </c>
      <c r="V368" s="15">
        <v>228</v>
      </c>
      <c r="W368" s="15">
        <v>0</v>
      </c>
      <c r="X368" s="15">
        <v>0</v>
      </c>
      <c r="Y368" s="15">
        <v>185</v>
      </c>
      <c r="Z368" s="15">
        <v>0</v>
      </c>
      <c r="AA368" s="15">
        <v>68</v>
      </c>
      <c r="AB368" s="15">
        <v>0</v>
      </c>
      <c r="AC368" s="15">
        <v>0</v>
      </c>
      <c r="AD368" s="15">
        <v>0</v>
      </c>
      <c r="AE368" s="15">
        <v>0</v>
      </c>
      <c r="AF368" s="15">
        <v>68</v>
      </c>
      <c r="AG368" s="15" t="s">
        <v>1860</v>
      </c>
      <c r="AH368" s="15" t="s">
        <v>1861</v>
      </c>
      <c r="AI368" s="17">
        <v>10307.330400000001</v>
      </c>
      <c r="AJ368" s="17">
        <v>12816.7171</v>
      </c>
      <c r="AK368" s="17">
        <v>194441.53090000001</v>
      </c>
      <c r="AL368" s="17">
        <f>SUM(Table2[[#This Row],[Company Direct Land Through FY17]:[Company Direct Land FY18 and After]])</f>
        <v>207258.24800000002</v>
      </c>
      <c r="AM368" s="17">
        <v>540.65880000000004</v>
      </c>
      <c r="AN368" s="17">
        <v>6295.1559999999999</v>
      </c>
      <c r="AO368" s="17">
        <v>10199.2011</v>
      </c>
      <c r="AP368" s="18">
        <f>SUM(Table2[[#This Row],[Company Direct Building Through FY17]:[Company Direct Building FY18 and After]])</f>
        <v>16494.357100000001</v>
      </c>
      <c r="AQ368" s="17">
        <v>0</v>
      </c>
      <c r="AR368" s="17">
        <v>1707.8834999999999</v>
      </c>
      <c r="AS368" s="17">
        <v>0</v>
      </c>
      <c r="AT368" s="18">
        <f>SUM(Table2[[#This Row],[Mortgage Recording Tax Through FY17]:[Mortgage Recording Tax FY18 and After]])</f>
        <v>1707.8834999999999</v>
      </c>
      <c r="AU368" s="17">
        <v>0</v>
      </c>
      <c r="AV368" s="17">
        <v>0</v>
      </c>
      <c r="AW368" s="17">
        <v>0</v>
      </c>
      <c r="AX368" s="18">
        <f>SUM(Table2[[#This Row],[Pilot Savings Through FY17]:[Pilot Savings FY18 and After]])</f>
        <v>0</v>
      </c>
      <c r="AY368" s="17">
        <v>0</v>
      </c>
      <c r="AZ368" s="17">
        <v>1707.8834999999999</v>
      </c>
      <c r="BA368" s="17">
        <v>0</v>
      </c>
      <c r="BB368" s="18">
        <f>SUM(Table2[[#This Row],[Mortgage Recording Tax Exemption Through FY17]:[Mortgage Recording Tax Exemption FY18 and After]])</f>
        <v>1707.8834999999999</v>
      </c>
      <c r="BC368" s="17">
        <v>151.8194</v>
      </c>
      <c r="BD368" s="17">
        <v>310.85430000000002</v>
      </c>
      <c r="BE368" s="17">
        <v>2863.9825999999998</v>
      </c>
      <c r="BF368" s="18">
        <f>SUM(Table2[[#This Row],[Indirect and Induced Land Through FY17]:[Indirect and Induced Land FY18 and After]])</f>
        <v>3174.8368999999998</v>
      </c>
      <c r="BG368" s="17">
        <v>281.95030000000003</v>
      </c>
      <c r="BH368" s="17">
        <v>577.30089999999996</v>
      </c>
      <c r="BI368" s="17">
        <v>5318.8222999999998</v>
      </c>
      <c r="BJ368" s="18">
        <f>SUM(Table2[[#This Row],[Indirect and Induced Building Through FY17]:[Indirect and Induced Building FY18 and After]])</f>
        <v>5896.1232</v>
      </c>
      <c r="BK368" s="17">
        <v>11281.758900000001</v>
      </c>
      <c r="BL368" s="17">
        <v>20000.028300000002</v>
      </c>
      <c r="BM368" s="17">
        <v>212823.53690000001</v>
      </c>
      <c r="BN368" s="18">
        <f>SUM(Table2[[#This Row],[TOTAL Real Property Related Taxes Through FY17]:[TOTAL Real Property Related Taxes FY18 and After]])</f>
        <v>232823.56520000001</v>
      </c>
      <c r="BO368" s="17">
        <v>564.14610000000005</v>
      </c>
      <c r="BP368" s="17">
        <v>1164.3883000000001</v>
      </c>
      <c r="BQ368" s="17">
        <v>10642.2749</v>
      </c>
      <c r="BR368" s="18">
        <f>SUM(Table2[[#This Row],[Company Direct Through FY17]:[Company Direct FY18 and After]])</f>
        <v>11806.663200000001</v>
      </c>
      <c r="BS368" s="17">
        <v>0</v>
      </c>
      <c r="BT368" s="17">
        <v>0</v>
      </c>
      <c r="BU368" s="17">
        <v>0</v>
      </c>
      <c r="BV368" s="18">
        <f>SUM(Table2[[#This Row],[Sales Tax Exemption Through FY17]:[Sales Tax Exemption FY18 and After]])</f>
        <v>0</v>
      </c>
      <c r="BW368" s="17">
        <v>0</v>
      </c>
      <c r="BX368" s="17">
        <v>0</v>
      </c>
      <c r="BY368" s="17">
        <v>0</v>
      </c>
      <c r="BZ368" s="17">
        <f>SUM(Table2[[#This Row],[Energy Tax Savings Through FY17]:[Energy Tax Savings FY18 and After]])</f>
        <v>0</v>
      </c>
      <c r="CA368" s="17">
        <v>85.587100000000007</v>
      </c>
      <c r="CB368" s="17">
        <v>123.3462</v>
      </c>
      <c r="CC368" s="17">
        <v>1066.684</v>
      </c>
      <c r="CD368" s="18">
        <f>SUM(Table2[[#This Row],[Tax Exempt Bond Savings Through FY17]:[Tax Exempt Bond Savings FY18 and After]])</f>
        <v>1190.0301999999999</v>
      </c>
      <c r="CE368" s="17">
        <v>434.4529</v>
      </c>
      <c r="CF368" s="17">
        <v>895.38300000000004</v>
      </c>
      <c r="CG368" s="17">
        <v>8195.6926000000003</v>
      </c>
      <c r="CH368" s="18">
        <f>SUM(Table2[[#This Row],[Indirect and Induced Through FY17]:[Indirect and Induced FY18 and After]])</f>
        <v>9091.0756000000001</v>
      </c>
      <c r="CI368" s="17">
        <v>913.01189999999997</v>
      </c>
      <c r="CJ368" s="17">
        <v>1936.4250999999999</v>
      </c>
      <c r="CK368" s="17">
        <v>17771.283500000001</v>
      </c>
      <c r="CL368" s="18">
        <f>SUM(Table2[[#This Row],[TOTAL Income Consumption Use Taxes Through FY17]:[TOTAL Income Consumption Use Taxes FY18 and After]])</f>
        <v>19707.708600000002</v>
      </c>
      <c r="CM368" s="17">
        <v>85.587100000000007</v>
      </c>
      <c r="CN368" s="17">
        <v>1831.2297000000001</v>
      </c>
      <c r="CO368" s="17">
        <v>1066.684</v>
      </c>
      <c r="CP368" s="18">
        <f>SUM(Table2[[#This Row],[Assistance Provided Through FY17]:[Assistance Provided FY18 and After]])</f>
        <v>2897.9137000000001</v>
      </c>
      <c r="CQ368" s="17">
        <v>0</v>
      </c>
      <c r="CR368" s="17">
        <v>0</v>
      </c>
      <c r="CS368" s="17">
        <v>0</v>
      </c>
      <c r="CT368" s="18">
        <f>SUM(Table2[[#This Row],[Recapture Cancellation Reduction Amount Through FY17]:[Recapture Cancellation Reduction Amount FY18 and After]])</f>
        <v>0</v>
      </c>
      <c r="CU368" s="17">
        <v>0</v>
      </c>
      <c r="CV368" s="17">
        <v>0</v>
      </c>
      <c r="CW368" s="17">
        <v>0</v>
      </c>
      <c r="CX368" s="18">
        <f>SUM(Table2[[#This Row],[Penalty Paid Through FY17]:[Penalty Paid FY18 and After]])</f>
        <v>0</v>
      </c>
      <c r="CY368" s="17">
        <v>85.587100000000007</v>
      </c>
      <c r="CZ368" s="17">
        <v>1831.2297000000001</v>
      </c>
      <c r="DA368" s="17">
        <v>1066.684</v>
      </c>
      <c r="DB368" s="18">
        <f>SUM(Table2[[#This Row],[TOTAL Assistance Net of Recapture Penalties Through FY17]:[TOTAL Assistance Net of Recapture Penalties FY18 and After]])</f>
        <v>2897.9137000000001</v>
      </c>
      <c r="DC368" s="17">
        <v>11412.1353</v>
      </c>
      <c r="DD368" s="17">
        <v>21984.144899999999</v>
      </c>
      <c r="DE368" s="17">
        <v>215283.00690000001</v>
      </c>
      <c r="DF368" s="18">
        <f>SUM(Table2[[#This Row],[Company Direct Tax Revenue Before Assistance Through FY17]:[Company Direct Tax Revenue Before Assistance FY18 and After]])</f>
        <v>237267.15179999999</v>
      </c>
      <c r="DG368" s="17">
        <v>868.22260000000006</v>
      </c>
      <c r="DH368" s="17">
        <v>1783.5382</v>
      </c>
      <c r="DI368" s="17">
        <v>16378.497499999999</v>
      </c>
      <c r="DJ368" s="18">
        <f>SUM(Table2[[#This Row],[Indirect and Induced Tax Revenues Through FY17]:[Indirect and Induced Tax Revenues FY18 and After]])</f>
        <v>18162.0357</v>
      </c>
      <c r="DK368" s="17">
        <v>12280.357900000001</v>
      </c>
      <c r="DL368" s="17">
        <v>23767.683099999998</v>
      </c>
      <c r="DM368" s="17">
        <v>231661.50440000001</v>
      </c>
      <c r="DN368" s="17">
        <f>SUM(Table2[[#This Row],[TOTAL Tax Revenues Before Assistance Through FY17]:[TOTAL Tax Revenues Before Assistance FY18 and After]])</f>
        <v>255429.1875</v>
      </c>
      <c r="DO368" s="17">
        <v>12194.7708</v>
      </c>
      <c r="DP368" s="17">
        <v>21936.453399999999</v>
      </c>
      <c r="DQ368" s="17">
        <v>230594.8204</v>
      </c>
      <c r="DR368" s="20">
        <f>SUM(Table2[[#This Row],[TOTAL Tax Revenues Net of Assistance Recapture and Penalty Through FY17]:[TOTAL Tax Revenues Net of Assistance Recapture and Penalty FY18 and After]])</f>
        <v>252531.2738</v>
      </c>
      <c r="DS368" s="20">
        <v>0</v>
      </c>
      <c r="DT368" s="20">
        <v>0</v>
      </c>
      <c r="DU368" s="20">
        <v>0</v>
      </c>
      <c r="DV368" s="20">
        <v>0</v>
      </c>
      <c r="DW368" s="15">
        <v>0</v>
      </c>
      <c r="DX368" s="15">
        <v>0</v>
      </c>
      <c r="DY368" s="15">
        <v>0</v>
      </c>
      <c r="DZ368" s="15">
        <v>247</v>
      </c>
      <c r="EA368" s="15">
        <v>0</v>
      </c>
      <c r="EB368" s="15">
        <v>0</v>
      </c>
      <c r="EC368" s="15">
        <v>0</v>
      </c>
      <c r="ED368" s="15">
        <v>247</v>
      </c>
      <c r="EE368" s="15">
        <v>0</v>
      </c>
      <c r="EF368" s="15">
        <v>0</v>
      </c>
      <c r="EG368" s="15">
        <v>0</v>
      </c>
      <c r="EH368" s="15">
        <v>100</v>
      </c>
      <c r="EI368" s="15">
        <f>SUM(Table2[[#This Row],[Total Industrial Employees FY17]:[Total Other Employees FY17]])</f>
        <v>247</v>
      </c>
      <c r="EJ368" s="15">
        <f>SUM(Table2[[#This Row],[Number of Industrial Employees Earning More than Living Wage FY17]:[Number of Other Employees Earning More than Living Wage FY17]])</f>
        <v>247</v>
      </c>
      <c r="EK368" s="15">
        <v>100</v>
      </c>
    </row>
    <row r="369" spans="1:141" x14ac:dyDescent="0.2">
      <c r="A369" s="6">
        <v>94049</v>
      </c>
      <c r="B369" s="6" t="s">
        <v>1021</v>
      </c>
      <c r="C369" s="7" t="s">
        <v>1055</v>
      </c>
      <c r="D369" s="7" t="s">
        <v>9</v>
      </c>
      <c r="E369" s="33">
        <v>39</v>
      </c>
      <c r="F369" s="8" t="s">
        <v>2375</v>
      </c>
      <c r="G369" s="41" t="s">
        <v>1863</v>
      </c>
      <c r="H369" s="35">
        <v>203328</v>
      </c>
      <c r="I369" s="35">
        <v>958322</v>
      </c>
      <c r="J369" s="39" t="s">
        <v>3268</v>
      </c>
      <c r="K369" s="11" t="s">
        <v>2804</v>
      </c>
      <c r="L369" s="13" t="s">
        <v>3056</v>
      </c>
      <c r="M369" s="13" t="s">
        <v>2678</v>
      </c>
      <c r="N369" s="23">
        <v>29720000</v>
      </c>
      <c r="O369" s="6" t="s">
        <v>2503</v>
      </c>
      <c r="P369" s="15">
        <v>832</v>
      </c>
      <c r="Q369" s="15">
        <v>5</v>
      </c>
      <c r="R369" s="15">
        <v>3876</v>
      </c>
      <c r="S369" s="15">
        <v>16</v>
      </c>
      <c r="T369" s="15">
        <v>528</v>
      </c>
      <c r="U369" s="15">
        <v>5257</v>
      </c>
      <c r="V369" s="15">
        <v>4838</v>
      </c>
      <c r="W369" s="15">
        <v>0</v>
      </c>
      <c r="X369" s="15">
        <v>0</v>
      </c>
      <c r="Y369" s="15">
        <v>3538</v>
      </c>
      <c r="Z369" s="15">
        <v>0</v>
      </c>
      <c r="AA369" s="15">
        <v>88</v>
      </c>
      <c r="AB369" s="15">
        <v>12</v>
      </c>
      <c r="AC369" s="15">
        <v>16</v>
      </c>
      <c r="AD369" s="15">
        <v>15</v>
      </c>
      <c r="AE369" s="15">
        <v>32</v>
      </c>
      <c r="AF369" s="15">
        <v>88</v>
      </c>
      <c r="AG369" s="15" t="s">
        <v>1860</v>
      </c>
      <c r="AH369" s="15" t="s">
        <v>1861</v>
      </c>
      <c r="AI369" s="17">
        <v>0</v>
      </c>
      <c r="AJ369" s="17">
        <v>0</v>
      </c>
      <c r="AK369" s="17">
        <v>0</v>
      </c>
      <c r="AL369" s="17">
        <f>SUM(Table2[[#This Row],[Company Direct Land Through FY17]:[Company Direct Land FY18 and After]])</f>
        <v>0</v>
      </c>
      <c r="AM369" s="17">
        <v>0</v>
      </c>
      <c r="AN369" s="17">
        <v>0</v>
      </c>
      <c r="AO369" s="17">
        <v>0</v>
      </c>
      <c r="AP369" s="18">
        <f>SUM(Table2[[#This Row],[Company Direct Building Through FY17]:[Company Direct Building FY18 and After]])</f>
        <v>0</v>
      </c>
      <c r="AQ369" s="17">
        <v>0</v>
      </c>
      <c r="AR369" s="17">
        <v>0</v>
      </c>
      <c r="AS369" s="17">
        <v>0</v>
      </c>
      <c r="AT369" s="18">
        <f>SUM(Table2[[#This Row],[Mortgage Recording Tax Through FY17]:[Mortgage Recording Tax FY18 and After]])</f>
        <v>0</v>
      </c>
      <c r="AU369" s="17">
        <v>0</v>
      </c>
      <c r="AV369" s="17">
        <v>0</v>
      </c>
      <c r="AW369" s="17">
        <v>0</v>
      </c>
      <c r="AX369" s="18">
        <f>SUM(Table2[[#This Row],[Pilot Savings Through FY17]:[Pilot Savings FY18 and After]])</f>
        <v>0</v>
      </c>
      <c r="AY369" s="17">
        <v>0</v>
      </c>
      <c r="AZ369" s="17">
        <v>0</v>
      </c>
      <c r="BA369" s="17">
        <v>0</v>
      </c>
      <c r="BB369" s="18">
        <f>SUM(Table2[[#This Row],[Mortgage Recording Tax Exemption Through FY17]:[Mortgage Recording Tax Exemption FY18 and After]])</f>
        <v>0</v>
      </c>
      <c r="BC369" s="17">
        <v>6498.7367000000004</v>
      </c>
      <c r="BD369" s="17">
        <v>15861.5005</v>
      </c>
      <c r="BE369" s="17">
        <v>66574.580300000001</v>
      </c>
      <c r="BF369" s="18">
        <f>SUM(Table2[[#This Row],[Indirect and Induced Land Through FY17]:[Indirect and Induced Land FY18 and After]])</f>
        <v>82436.080799999996</v>
      </c>
      <c r="BG369" s="17">
        <v>12069.0825</v>
      </c>
      <c r="BH369" s="17">
        <v>29457.0723</v>
      </c>
      <c r="BI369" s="17">
        <v>123638.50750000001</v>
      </c>
      <c r="BJ369" s="18">
        <f>SUM(Table2[[#This Row],[Indirect and Induced Building Through FY17]:[Indirect and Induced Building FY18 and After]])</f>
        <v>153095.57980000001</v>
      </c>
      <c r="BK369" s="17">
        <v>18567.819200000002</v>
      </c>
      <c r="BL369" s="17">
        <v>45318.572800000002</v>
      </c>
      <c r="BM369" s="17">
        <v>190213.08780000001</v>
      </c>
      <c r="BN369" s="18">
        <f>SUM(Table2[[#This Row],[TOTAL Real Property Related Taxes Through FY17]:[TOTAL Real Property Related Taxes FY18 and After]])</f>
        <v>235531.6606</v>
      </c>
      <c r="BO369" s="17">
        <v>20106.698499999999</v>
      </c>
      <c r="BP369" s="17">
        <v>49456.121200000001</v>
      </c>
      <c r="BQ369" s="17">
        <v>205977.7291</v>
      </c>
      <c r="BR369" s="18">
        <f>SUM(Table2[[#This Row],[Company Direct Through FY17]:[Company Direct FY18 and After]])</f>
        <v>255433.85029999999</v>
      </c>
      <c r="BS369" s="17">
        <v>0</v>
      </c>
      <c r="BT369" s="17">
        <v>0</v>
      </c>
      <c r="BU369" s="17">
        <v>0</v>
      </c>
      <c r="BV369" s="18">
        <f>SUM(Table2[[#This Row],[Sales Tax Exemption Through FY17]:[Sales Tax Exemption FY18 and After]])</f>
        <v>0</v>
      </c>
      <c r="BW369" s="17">
        <v>0</v>
      </c>
      <c r="BX369" s="17">
        <v>0</v>
      </c>
      <c r="BY369" s="17">
        <v>0</v>
      </c>
      <c r="BZ369" s="17">
        <f>SUM(Table2[[#This Row],[Energy Tax Savings Through FY17]:[Energy Tax Savings FY18 and After]])</f>
        <v>0</v>
      </c>
      <c r="CA369" s="17">
        <v>1.6839</v>
      </c>
      <c r="CB369" s="17">
        <v>3.9184000000000001</v>
      </c>
      <c r="CC369" s="17">
        <v>13.6525</v>
      </c>
      <c r="CD369" s="18">
        <f>SUM(Table2[[#This Row],[Tax Exempt Bond Savings Through FY17]:[Tax Exempt Bond Savings FY18 and After]])</f>
        <v>17.570900000000002</v>
      </c>
      <c r="CE369" s="17">
        <v>22246.015800000001</v>
      </c>
      <c r="CF369" s="17">
        <v>54932.6201</v>
      </c>
      <c r="CG369" s="17">
        <v>227893.39689999999</v>
      </c>
      <c r="CH369" s="18">
        <f>SUM(Table2[[#This Row],[Indirect and Induced Through FY17]:[Indirect and Induced FY18 and After]])</f>
        <v>282826.01699999999</v>
      </c>
      <c r="CI369" s="17">
        <v>42351.030400000003</v>
      </c>
      <c r="CJ369" s="17">
        <v>104384.8229</v>
      </c>
      <c r="CK369" s="17">
        <v>433857.47350000002</v>
      </c>
      <c r="CL369" s="18">
        <f>SUM(Table2[[#This Row],[TOTAL Income Consumption Use Taxes Through FY17]:[TOTAL Income Consumption Use Taxes FY18 and After]])</f>
        <v>538242.29639999999</v>
      </c>
      <c r="CM369" s="17">
        <v>1.6839</v>
      </c>
      <c r="CN369" s="17">
        <v>3.9184000000000001</v>
      </c>
      <c r="CO369" s="17">
        <v>13.6525</v>
      </c>
      <c r="CP369" s="18">
        <f>SUM(Table2[[#This Row],[Assistance Provided Through FY17]:[Assistance Provided FY18 and After]])</f>
        <v>17.570900000000002</v>
      </c>
      <c r="CQ369" s="17">
        <v>0</v>
      </c>
      <c r="CR369" s="17">
        <v>0</v>
      </c>
      <c r="CS369" s="17">
        <v>0</v>
      </c>
      <c r="CT369" s="18">
        <f>SUM(Table2[[#This Row],[Recapture Cancellation Reduction Amount Through FY17]:[Recapture Cancellation Reduction Amount FY18 and After]])</f>
        <v>0</v>
      </c>
      <c r="CU369" s="17">
        <v>0</v>
      </c>
      <c r="CV369" s="17">
        <v>0</v>
      </c>
      <c r="CW369" s="17">
        <v>0</v>
      </c>
      <c r="CX369" s="18">
        <f>SUM(Table2[[#This Row],[Penalty Paid Through FY17]:[Penalty Paid FY18 and After]])</f>
        <v>0</v>
      </c>
      <c r="CY369" s="17">
        <v>1.6839</v>
      </c>
      <c r="CZ369" s="17">
        <v>3.9184000000000001</v>
      </c>
      <c r="DA369" s="17">
        <v>13.6525</v>
      </c>
      <c r="DB369" s="18">
        <f>SUM(Table2[[#This Row],[TOTAL Assistance Net of Recapture Penalties Through FY17]:[TOTAL Assistance Net of Recapture Penalties FY18 and After]])</f>
        <v>17.570900000000002</v>
      </c>
      <c r="DC369" s="17">
        <v>20106.698499999999</v>
      </c>
      <c r="DD369" s="17">
        <v>49456.121200000001</v>
      </c>
      <c r="DE369" s="17">
        <v>205977.7291</v>
      </c>
      <c r="DF369" s="18">
        <f>SUM(Table2[[#This Row],[Company Direct Tax Revenue Before Assistance Through FY17]:[Company Direct Tax Revenue Before Assistance FY18 and After]])</f>
        <v>255433.85029999999</v>
      </c>
      <c r="DG369" s="17">
        <v>40813.834999999999</v>
      </c>
      <c r="DH369" s="17">
        <v>100251.19289999999</v>
      </c>
      <c r="DI369" s="17">
        <v>418106.48469999997</v>
      </c>
      <c r="DJ369" s="18">
        <f>SUM(Table2[[#This Row],[Indirect and Induced Tax Revenues Through FY17]:[Indirect and Induced Tax Revenues FY18 and After]])</f>
        <v>518357.67759999994</v>
      </c>
      <c r="DK369" s="17">
        <v>60920.533499999998</v>
      </c>
      <c r="DL369" s="17">
        <v>149707.31409999999</v>
      </c>
      <c r="DM369" s="17">
        <v>624084.21380000003</v>
      </c>
      <c r="DN369" s="17">
        <f>SUM(Table2[[#This Row],[TOTAL Tax Revenues Before Assistance Through FY17]:[TOTAL Tax Revenues Before Assistance FY18 and After]])</f>
        <v>773791.52789999999</v>
      </c>
      <c r="DO369" s="17">
        <v>60918.849600000001</v>
      </c>
      <c r="DP369" s="17">
        <v>149703.39569999999</v>
      </c>
      <c r="DQ369" s="17">
        <v>624070.56129999994</v>
      </c>
      <c r="DR369" s="20">
        <f>SUM(Table2[[#This Row],[TOTAL Tax Revenues Net of Assistance Recapture and Penalty Through FY17]:[TOTAL Tax Revenues Net of Assistance Recapture and Penalty FY18 and After]])</f>
        <v>773773.95699999994</v>
      </c>
      <c r="DS369" s="20">
        <v>0</v>
      </c>
      <c r="DT369" s="20">
        <v>0</v>
      </c>
      <c r="DU369" s="20">
        <v>0</v>
      </c>
      <c r="DV369" s="20">
        <v>0</v>
      </c>
      <c r="DW369" s="15">
        <v>0</v>
      </c>
      <c r="DX369" s="15">
        <v>0</v>
      </c>
      <c r="DY369" s="15">
        <v>0</v>
      </c>
      <c r="DZ369" s="15">
        <v>0</v>
      </c>
      <c r="EA369" s="15">
        <v>0</v>
      </c>
      <c r="EB369" s="15">
        <v>0</v>
      </c>
      <c r="EC369" s="15">
        <v>0</v>
      </c>
      <c r="ED369" s="15">
        <v>0</v>
      </c>
      <c r="EE369" s="15">
        <v>0</v>
      </c>
      <c r="EF369" s="15">
        <v>0</v>
      </c>
      <c r="EG369" s="15">
        <v>0</v>
      </c>
      <c r="EH369" s="15">
        <v>0</v>
      </c>
      <c r="EI369" s="15">
        <f>SUM(Table2[[#This Row],[Total Industrial Employees FY17]:[Total Other Employees FY17]])</f>
        <v>0</v>
      </c>
      <c r="EJ369" s="15">
        <f>SUM(Table2[[#This Row],[Number of Industrial Employees Earning More than Living Wage FY17]:[Number of Other Employees Earning More than Living Wage FY17]])</f>
        <v>0</v>
      </c>
      <c r="EK369" s="15">
        <v>0</v>
      </c>
    </row>
    <row r="370" spans="1:141" x14ac:dyDescent="0.2">
      <c r="A370" s="6">
        <v>92664</v>
      </c>
      <c r="B370" s="6" t="s">
        <v>77</v>
      </c>
      <c r="C370" s="7" t="s">
        <v>78</v>
      </c>
      <c r="D370" s="7" t="s">
        <v>6</v>
      </c>
      <c r="E370" s="33">
        <v>17</v>
      </c>
      <c r="F370" s="8" t="s">
        <v>2006</v>
      </c>
      <c r="G370" s="41" t="s">
        <v>1944</v>
      </c>
      <c r="H370" s="35">
        <v>696690</v>
      </c>
      <c r="I370" s="35">
        <v>415000</v>
      </c>
      <c r="J370" s="39" t="s">
        <v>3243</v>
      </c>
      <c r="K370" s="11" t="s">
        <v>2509</v>
      </c>
      <c r="L370" s="13" t="s">
        <v>2594</v>
      </c>
      <c r="M370" s="13" t="s">
        <v>2595</v>
      </c>
      <c r="N370" s="23">
        <v>168915000</v>
      </c>
      <c r="O370" s="6" t="s">
        <v>2596</v>
      </c>
      <c r="P370" s="15">
        <v>276</v>
      </c>
      <c r="Q370" s="15">
        <v>0</v>
      </c>
      <c r="R370" s="15">
        <v>318</v>
      </c>
      <c r="S370" s="15">
        <v>0</v>
      </c>
      <c r="T370" s="15">
        <v>0</v>
      </c>
      <c r="U370" s="15">
        <v>594</v>
      </c>
      <c r="V370" s="15">
        <v>456</v>
      </c>
      <c r="W370" s="15">
        <v>0</v>
      </c>
      <c r="X370" s="15">
        <v>0</v>
      </c>
      <c r="Y370" s="15">
        <v>420</v>
      </c>
      <c r="Z370" s="15">
        <v>54</v>
      </c>
      <c r="AA370" s="15">
        <v>52</v>
      </c>
      <c r="AB370" s="15">
        <v>40</v>
      </c>
      <c r="AC370" s="15">
        <v>6</v>
      </c>
      <c r="AD370" s="15">
        <v>3</v>
      </c>
      <c r="AE370" s="15">
        <v>47</v>
      </c>
      <c r="AF370" s="15">
        <v>52</v>
      </c>
      <c r="AG370" s="15" t="s">
        <v>1860</v>
      </c>
      <c r="AH370" s="15" t="s">
        <v>1861</v>
      </c>
      <c r="AI370" s="17">
        <v>459.54759999999999</v>
      </c>
      <c r="AJ370" s="17">
        <v>14686.216700000001</v>
      </c>
      <c r="AK370" s="17">
        <v>2603.6232</v>
      </c>
      <c r="AL370" s="17">
        <f>SUM(Table2[[#This Row],[Company Direct Land Through FY17]:[Company Direct Land FY18 and After]])</f>
        <v>17289.839899999999</v>
      </c>
      <c r="AM370" s="17">
        <v>6311.8627999999999</v>
      </c>
      <c r="AN370" s="17">
        <v>26242.722399999999</v>
      </c>
      <c r="AO370" s="17">
        <v>35760.623200000002</v>
      </c>
      <c r="AP370" s="18">
        <f>SUM(Table2[[#This Row],[Company Direct Building Through FY17]:[Company Direct Building FY18 and After]])</f>
        <v>62003.345600000001</v>
      </c>
      <c r="AQ370" s="17">
        <v>0</v>
      </c>
      <c r="AR370" s="17">
        <v>1372.4263000000001</v>
      </c>
      <c r="AS370" s="17">
        <v>0</v>
      </c>
      <c r="AT370" s="18">
        <f>SUM(Table2[[#This Row],[Mortgage Recording Tax Through FY17]:[Mortgage Recording Tax FY18 and After]])</f>
        <v>1372.4263000000001</v>
      </c>
      <c r="AU370" s="17">
        <v>0</v>
      </c>
      <c r="AV370" s="17">
        <v>0</v>
      </c>
      <c r="AW370" s="17">
        <v>0</v>
      </c>
      <c r="AX370" s="18">
        <f>SUM(Table2[[#This Row],[Pilot Savings Through FY17]:[Pilot Savings FY18 and After]])</f>
        <v>0</v>
      </c>
      <c r="AY370" s="17">
        <v>0</v>
      </c>
      <c r="AZ370" s="17">
        <v>0</v>
      </c>
      <c r="BA370" s="17">
        <v>0</v>
      </c>
      <c r="BB370" s="18">
        <f>SUM(Table2[[#This Row],[Mortgage Recording Tax Exemption Through FY17]:[Mortgage Recording Tax Exemption FY18 and After]])</f>
        <v>0</v>
      </c>
      <c r="BC370" s="17">
        <v>1202.3399999999999</v>
      </c>
      <c r="BD370" s="17">
        <v>34761.236499999999</v>
      </c>
      <c r="BE370" s="17">
        <v>6812.0033000000003</v>
      </c>
      <c r="BF370" s="18">
        <f>SUM(Table2[[#This Row],[Indirect and Induced Land Through FY17]:[Indirect and Induced Land FY18 and After]])</f>
        <v>41573.239799999996</v>
      </c>
      <c r="BG370" s="17">
        <v>2232.9171999999999</v>
      </c>
      <c r="BH370" s="17">
        <v>64556.5821</v>
      </c>
      <c r="BI370" s="17">
        <v>12650.8631</v>
      </c>
      <c r="BJ370" s="18">
        <f>SUM(Table2[[#This Row],[Indirect and Induced Building Through FY17]:[Indirect and Induced Building FY18 and After]])</f>
        <v>77207.445200000002</v>
      </c>
      <c r="BK370" s="17">
        <v>10206.667600000001</v>
      </c>
      <c r="BL370" s="17">
        <v>141619.18400000001</v>
      </c>
      <c r="BM370" s="17">
        <v>57827.112800000003</v>
      </c>
      <c r="BN370" s="18">
        <f>SUM(Table2[[#This Row],[TOTAL Real Property Related Taxes Through FY17]:[TOTAL Real Property Related Taxes FY18 and After]])</f>
        <v>199446.29680000001</v>
      </c>
      <c r="BO370" s="17">
        <v>6635.4102000000003</v>
      </c>
      <c r="BP370" s="17">
        <v>203116.6385</v>
      </c>
      <c r="BQ370" s="17">
        <v>37593.720500000003</v>
      </c>
      <c r="BR370" s="18">
        <f>SUM(Table2[[#This Row],[Company Direct Through FY17]:[Company Direct FY18 and After]])</f>
        <v>240710.359</v>
      </c>
      <c r="BS370" s="17">
        <v>0</v>
      </c>
      <c r="BT370" s="17">
        <v>283.03039999999999</v>
      </c>
      <c r="BU370" s="17">
        <v>3755.9695999999999</v>
      </c>
      <c r="BV370" s="18">
        <f>SUM(Table2[[#This Row],[Sales Tax Exemption Through FY17]:[Sales Tax Exemption FY18 and After]])</f>
        <v>4039</v>
      </c>
      <c r="BW370" s="17">
        <v>0</v>
      </c>
      <c r="BX370" s="17">
        <v>208.74260000000001</v>
      </c>
      <c r="BY370" s="17">
        <v>0</v>
      </c>
      <c r="BZ370" s="17">
        <f>SUM(Table2[[#This Row],[Energy Tax Savings Through FY17]:[Energy Tax Savings FY18 and After]])</f>
        <v>208.74260000000001</v>
      </c>
      <c r="CA370" s="17">
        <v>0</v>
      </c>
      <c r="CB370" s="17">
        <v>0</v>
      </c>
      <c r="CC370" s="17">
        <v>0</v>
      </c>
      <c r="CD370" s="18">
        <f>SUM(Table2[[#This Row],[Tax Exempt Bond Savings Through FY17]:[Tax Exempt Bond Savings FY18 and After]])</f>
        <v>0</v>
      </c>
      <c r="CE370" s="17">
        <v>3794.5122000000001</v>
      </c>
      <c r="CF370" s="17">
        <v>130549.5289</v>
      </c>
      <c r="CG370" s="17">
        <v>21498.269</v>
      </c>
      <c r="CH370" s="18">
        <f>SUM(Table2[[#This Row],[Indirect and Induced Through FY17]:[Indirect and Induced FY18 and After]])</f>
        <v>152047.79790000001</v>
      </c>
      <c r="CI370" s="17">
        <v>10429.922399999999</v>
      </c>
      <c r="CJ370" s="17">
        <v>333174.39439999999</v>
      </c>
      <c r="CK370" s="17">
        <v>55336.019899999999</v>
      </c>
      <c r="CL370" s="18">
        <f>SUM(Table2[[#This Row],[TOTAL Income Consumption Use Taxes Through FY17]:[TOTAL Income Consumption Use Taxes FY18 and After]])</f>
        <v>388510.4143</v>
      </c>
      <c r="CM370" s="17">
        <v>0</v>
      </c>
      <c r="CN370" s="17">
        <v>491.77300000000002</v>
      </c>
      <c r="CO370" s="17">
        <v>3755.9695999999999</v>
      </c>
      <c r="CP370" s="18">
        <f>SUM(Table2[[#This Row],[Assistance Provided Through FY17]:[Assistance Provided FY18 and After]])</f>
        <v>4247.7425999999996</v>
      </c>
      <c r="CQ370" s="17">
        <v>0</v>
      </c>
      <c r="CR370" s="17">
        <v>0</v>
      </c>
      <c r="CS370" s="17">
        <v>0</v>
      </c>
      <c r="CT370" s="18">
        <f>SUM(Table2[[#This Row],[Recapture Cancellation Reduction Amount Through FY17]:[Recapture Cancellation Reduction Amount FY18 and After]])</f>
        <v>0</v>
      </c>
      <c r="CU370" s="17">
        <v>0</v>
      </c>
      <c r="CV370" s="17">
        <v>0</v>
      </c>
      <c r="CW370" s="17">
        <v>0</v>
      </c>
      <c r="CX370" s="18">
        <f>SUM(Table2[[#This Row],[Penalty Paid Through FY17]:[Penalty Paid FY18 and After]])</f>
        <v>0</v>
      </c>
      <c r="CY370" s="17">
        <v>0</v>
      </c>
      <c r="CZ370" s="17">
        <v>491.77300000000002</v>
      </c>
      <c r="DA370" s="17">
        <v>3755.9695999999999</v>
      </c>
      <c r="DB370" s="18">
        <f>SUM(Table2[[#This Row],[TOTAL Assistance Net of Recapture Penalties Through FY17]:[TOTAL Assistance Net of Recapture Penalties FY18 and After]])</f>
        <v>4247.7425999999996</v>
      </c>
      <c r="DC370" s="17">
        <v>13406.820599999999</v>
      </c>
      <c r="DD370" s="17">
        <v>245418.00390000001</v>
      </c>
      <c r="DE370" s="17">
        <v>75957.966899999999</v>
      </c>
      <c r="DF370" s="18">
        <f>SUM(Table2[[#This Row],[Company Direct Tax Revenue Before Assistance Through FY17]:[Company Direct Tax Revenue Before Assistance FY18 and After]])</f>
        <v>321375.97080000001</v>
      </c>
      <c r="DG370" s="17">
        <v>7229.7694000000001</v>
      </c>
      <c r="DH370" s="17">
        <v>229867.3475</v>
      </c>
      <c r="DI370" s="17">
        <v>40961.135399999999</v>
      </c>
      <c r="DJ370" s="18">
        <f>SUM(Table2[[#This Row],[Indirect and Induced Tax Revenues Through FY17]:[Indirect and Induced Tax Revenues FY18 and After]])</f>
        <v>270828.4829</v>
      </c>
      <c r="DK370" s="17">
        <v>20636.59</v>
      </c>
      <c r="DL370" s="17">
        <v>475285.35139999999</v>
      </c>
      <c r="DM370" s="17">
        <v>116919.1023</v>
      </c>
      <c r="DN370" s="17">
        <f>SUM(Table2[[#This Row],[TOTAL Tax Revenues Before Assistance Through FY17]:[TOTAL Tax Revenues Before Assistance FY18 and After]])</f>
        <v>592204.45369999995</v>
      </c>
      <c r="DO370" s="17">
        <v>20636.59</v>
      </c>
      <c r="DP370" s="17">
        <v>474793.5784</v>
      </c>
      <c r="DQ370" s="17">
        <v>113163.1327</v>
      </c>
      <c r="DR370" s="20">
        <f>SUM(Table2[[#This Row],[TOTAL Tax Revenues Net of Assistance Recapture and Penalty Through FY17]:[TOTAL Tax Revenues Net of Assistance Recapture and Penalty FY18 and After]])</f>
        <v>587956.71109999996</v>
      </c>
      <c r="DS370" s="20">
        <v>0</v>
      </c>
      <c r="DT370" s="20">
        <v>0</v>
      </c>
      <c r="DU370" s="20">
        <v>0</v>
      </c>
      <c r="DV370" s="20">
        <v>0</v>
      </c>
      <c r="DW370" s="15">
        <v>594</v>
      </c>
      <c r="DX370" s="15">
        <v>0</v>
      </c>
      <c r="DY370" s="15">
        <v>0</v>
      </c>
      <c r="DZ370" s="15">
        <v>0</v>
      </c>
      <c r="EA370" s="15">
        <v>594</v>
      </c>
      <c r="EB370" s="15">
        <v>0</v>
      </c>
      <c r="EC370" s="15">
        <v>0</v>
      </c>
      <c r="ED370" s="15">
        <v>0</v>
      </c>
      <c r="EE370" s="15">
        <v>100</v>
      </c>
      <c r="EF370" s="15">
        <v>0</v>
      </c>
      <c r="EG370" s="15">
        <v>0</v>
      </c>
      <c r="EH370" s="15">
        <v>0</v>
      </c>
      <c r="EI370" s="15">
        <f>SUM(Table2[[#This Row],[Total Industrial Employees FY17]:[Total Other Employees FY17]])</f>
        <v>594</v>
      </c>
      <c r="EJ370" s="15">
        <f>SUM(Table2[[#This Row],[Number of Industrial Employees Earning More than Living Wage FY17]:[Number of Other Employees Earning More than Living Wage FY17]])</f>
        <v>594</v>
      </c>
      <c r="EK370" s="15">
        <v>100</v>
      </c>
    </row>
    <row r="371" spans="1:141" x14ac:dyDescent="0.2">
      <c r="A371" s="6">
        <v>92665</v>
      </c>
      <c r="B371" s="6" t="s">
        <v>225</v>
      </c>
      <c r="C371" s="7" t="s">
        <v>226</v>
      </c>
      <c r="D371" s="7" t="s">
        <v>19</v>
      </c>
      <c r="E371" s="33">
        <v>3</v>
      </c>
      <c r="F371" s="8" t="s">
        <v>2007</v>
      </c>
      <c r="G371" s="41" t="s">
        <v>2008</v>
      </c>
      <c r="H371" s="35">
        <v>79000</v>
      </c>
      <c r="I371" s="35">
        <v>388339</v>
      </c>
      <c r="J371" s="39" t="s">
        <v>3243</v>
      </c>
      <c r="K371" s="11" t="s">
        <v>2509</v>
      </c>
      <c r="L371" s="13" t="s">
        <v>2597</v>
      </c>
      <c r="M371" s="13" t="s">
        <v>2598</v>
      </c>
      <c r="N371" s="23">
        <v>538416000</v>
      </c>
      <c r="O371" s="6" t="s">
        <v>2599</v>
      </c>
      <c r="P371" s="15">
        <v>32</v>
      </c>
      <c r="Q371" s="15">
        <v>15</v>
      </c>
      <c r="R371" s="15">
        <v>2713</v>
      </c>
      <c r="S371" s="15">
        <v>138</v>
      </c>
      <c r="T371" s="15">
        <v>275</v>
      </c>
      <c r="U371" s="15">
        <v>3173</v>
      </c>
      <c r="V371" s="15">
        <v>3060</v>
      </c>
      <c r="W371" s="15">
        <v>0</v>
      </c>
      <c r="X371" s="15">
        <v>3300</v>
      </c>
      <c r="Y371" s="15">
        <v>3300</v>
      </c>
      <c r="Z371" s="15">
        <v>1148</v>
      </c>
      <c r="AA371" s="15">
        <v>64</v>
      </c>
      <c r="AB371" s="15">
        <v>0</v>
      </c>
      <c r="AC371" s="15">
        <v>2</v>
      </c>
      <c r="AD371" s="15">
        <v>2</v>
      </c>
      <c r="AE371" s="15">
        <v>36</v>
      </c>
      <c r="AF371" s="15">
        <v>64</v>
      </c>
      <c r="AG371" s="15" t="s">
        <v>1860</v>
      </c>
      <c r="AH371" s="15" t="s">
        <v>1861</v>
      </c>
      <c r="AI371" s="17">
        <v>21299.4496</v>
      </c>
      <c r="AJ371" s="17">
        <v>35181.081899999997</v>
      </c>
      <c r="AK371" s="17">
        <v>68964.558900000004</v>
      </c>
      <c r="AL371" s="17">
        <f>SUM(Table2[[#This Row],[Company Direct Land Through FY17]:[Company Direct Land FY18 and After]])</f>
        <v>104145.64079999999</v>
      </c>
      <c r="AM371" s="17">
        <v>1165.5427</v>
      </c>
      <c r="AN371" s="17">
        <v>53511.3226</v>
      </c>
      <c r="AO371" s="17">
        <v>3773.86</v>
      </c>
      <c r="AP371" s="18">
        <f>SUM(Table2[[#This Row],[Company Direct Building Through FY17]:[Company Direct Building FY18 and After]])</f>
        <v>57285.1826</v>
      </c>
      <c r="AQ371" s="17">
        <v>0</v>
      </c>
      <c r="AR371" s="17">
        <v>4730.7700000000004</v>
      </c>
      <c r="AS371" s="17">
        <v>0</v>
      </c>
      <c r="AT371" s="18">
        <f>SUM(Table2[[#This Row],[Mortgage Recording Tax Through FY17]:[Mortgage Recording Tax FY18 and After]])</f>
        <v>4730.7700000000004</v>
      </c>
      <c r="AU371" s="17">
        <v>0</v>
      </c>
      <c r="AV371" s="17">
        <v>0</v>
      </c>
      <c r="AW371" s="17">
        <v>0</v>
      </c>
      <c r="AX371" s="18">
        <f>SUM(Table2[[#This Row],[Pilot Savings Through FY17]:[Pilot Savings FY18 and After]])</f>
        <v>0</v>
      </c>
      <c r="AY371" s="17">
        <v>0</v>
      </c>
      <c r="AZ371" s="17">
        <v>4730.7700000000004</v>
      </c>
      <c r="BA371" s="17">
        <v>0</v>
      </c>
      <c r="BB371" s="18">
        <f>SUM(Table2[[#This Row],[Mortgage Recording Tax Exemption Through FY17]:[Mortgage Recording Tax Exemption FY18 and After]])</f>
        <v>4730.7700000000004</v>
      </c>
      <c r="BC371" s="17">
        <v>8068.3347000000003</v>
      </c>
      <c r="BD371" s="17">
        <v>61113.485500000003</v>
      </c>
      <c r="BE371" s="17">
        <v>26124.108899999999</v>
      </c>
      <c r="BF371" s="18">
        <f>SUM(Table2[[#This Row],[Indirect and Induced Land Through FY17]:[Indirect and Induced Land FY18 and After]])</f>
        <v>87237.594400000002</v>
      </c>
      <c r="BG371" s="17">
        <v>14984.0501</v>
      </c>
      <c r="BH371" s="17">
        <v>113496.4728</v>
      </c>
      <c r="BI371" s="17">
        <v>48516.202299999997</v>
      </c>
      <c r="BJ371" s="18">
        <f>SUM(Table2[[#This Row],[Indirect and Induced Building Through FY17]:[Indirect and Induced Building FY18 and After]])</f>
        <v>162012.67509999999</v>
      </c>
      <c r="BK371" s="17">
        <v>45517.377099999998</v>
      </c>
      <c r="BL371" s="17">
        <v>263302.3628</v>
      </c>
      <c r="BM371" s="17">
        <v>147378.73009999999</v>
      </c>
      <c r="BN371" s="18">
        <f>SUM(Table2[[#This Row],[TOTAL Real Property Related Taxes Through FY17]:[TOTAL Real Property Related Taxes FY18 and After]])</f>
        <v>410681.09289999999</v>
      </c>
      <c r="BO371" s="17">
        <v>40374.8747</v>
      </c>
      <c r="BP371" s="17">
        <v>312816.19099999999</v>
      </c>
      <c r="BQ371" s="17">
        <v>130728.04549999999</v>
      </c>
      <c r="BR371" s="18">
        <f>SUM(Table2[[#This Row],[Company Direct Through FY17]:[Company Direct FY18 and After]])</f>
        <v>443544.2365</v>
      </c>
      <c r="BS371" s="17">
        <v>0</v>
      </c>
      <c r="BT371" s="17">
        <v>3598.5646000000002</v>
      </c>
      <c r="BU371" s="17">
        <v>10744.662399999999</v>
      </c>
      <c r="BV371" s="18">
        <f>SUM(Table2[[#This Row],[Sales Tax Exemption Through FY17]:[Sales Tax Exemption FY18 and After]])</f>
        <v>14343.226999999999</v>
      </c>
      <c r="BW371" s="17">
        <v>13.2097</v>
      </c>
      <c r="BX371" s="17">
        <v>108.7077</v>
      </c>
      <c r="BY371" s="17">
        <v>22.523599999999998</v>
      </c>
      <c r="BZ371" s="17">
        <f>SUM(Table2[[#This Row],[Energy Tax Savings Through FY17]:[Energy Tax Savings FY18 and After]])</f>
        <v>131.2313</v>
      </c>
      <c r="CA371" s="17">
        <v>0</v>
      </c>
      <c r="CB371" s="17">
        <v>0</v>
      </c>
      <c r="CC371" s="17">
        <v>0</v>
      </c>
      <c r="CD371" s="18">
        <f>SUM(Table2[[#This Row],[Tax Exempt Bond Savings Through FY17]:[Tax Exempt Bond Savings FY18 and After]])</f>
        <v>0</v>
      </c>
      <c r="CE371" s="17">
        <v>23088.6944</v>
      </c>
      <c r="CF371" s="17">
        <v>203482.20139999999</v>
      </c>
      <c r="CG371" s="17">
        <v>74757.876499999998</v>
      </c>
      <c r="CH371" s="18">
        <f>SUM(Table2[[#This Row],[Indirect and Induced Through FY17]:[Indirect and Induced FY18 and After]])</f>
        <v>278240.07789999997</v>
      </c>
      <c r="CI371" s="17">
        <v>63450.359400000001</v>
      </c>
      <c r="CJ371" s="17">
        <v>512591.1201</v>
      </c>
      <c r="CK371" s="17">
        <v>194718.736</v>
      </c>
      <c r="CL371" s="18">
        <f>SUM(Table2[[#This Row],[TOTAL Income Consumption Use Taxes Through FY17]:[TOTAL Income Consumption Use Taxes FY18 and After]])</f>
        <v>707309.85609999998</v>
      </c>
      <c r="CM371" s="17">
        <v>13.2097</v>
      </c>
      <c r="CN371" s="17">
        <v>8438.0422999999992</v>
      </c>
      <c r="CO371" s="17">
        <v>10767.186</v>
      </c>
      <c r="CP371" s="18">
        <f>SUM(Table2[[#This Row],[Assistance Provided Through FY17]:[Assistance Provided FY18 and After]])</f>
        <v>19205.228299999999</v>
      </c>
      <c r="CQ371" s="17">
        <v>49.848199999999999</v>
      </c>
      <c r="CR371" s="17">
        <v>162.62690000000001</v>
      </c>
      <c r="CS371" s="17">
        <v>49.848199999999999</v>
      </c>
      <c r="CT371" s="18">
        <f>SUM(Table2[[#This Row],[Recapture Cancellation Reduction Amount Through FY17]:[Recapture Cancellation Reduction Amount FY18 and After]])</f>
        <v>212.4751</v>
      </c>
      <c r="CU371" s="17">
        <v>0</v>
      </c>
      <c r="CV371" s="17">
        <v>0</v>
      </c>
      <c r="CW371" s="17">
        <v>0</v>
      </c>
      <c r="CX371" s="18">
        <f>SUM(Table2[[#This Row],[Penalty Paid Through FY17]:[Penalty Paid FY18 and After]])</f>
        <v>0</v>
      </c>
      <c r="CY371" s="17">
        <v>-36.638500000000001</v>
      </c>
      <c r="CZ371" s="17">
        <v>8275.4153999999999</v>
      </c>
      <c r="DA371" s="17">
        <v>10717.337799999999</v>
      </c>
      <c r="DB371" s="18">
        <f>SUM(Table2[[#This Row],[TOTAL Assistance Net of Recapture Penalties Through FY17]:[TOTAL Assistance Net of Recapture Penalties FY18 and After]])</f>
        <v>18992.753199999999</v>
      </c>
      <c r="DC371" s="17">
        <v>62839.866999999998</v>
      </c>
      <c r="DD371" s="17">
        <v>406239.36550000001</v>
      </c>
      <c r="DE371" s="17">
        <v>203466.4644</v>
      </c>
      <c r="DF371" s="18">
        <f>SUM(Table2[[#This Row],[Company Direct Tax Revenue Before Assistance Through FY17]:[Company Direct Tax Revenue Before Assistance FY18 and After]])</f>
        <v>609705.82990000001</v>
      </c>
      <c r="DG371" s="17">
        <v>46141.0792</v>
      </c>
      <c r="DH371" s="17">
        <v>378092.15970000002</v>
      </c>
      <c r="DI371" s="17">
        <v>149398.18770000001</v>
      </c>
      <c r="DJ371" s="18">
        <f>SUM(Table2[[#This Row],[Indirect and Induced Tax Revenues Through FY17]:[Indirect and Induced Tax Revenues FY18 and After]])</f>
        <v>527490.34740000009</v>
      </c>
      <c r="DK371" s="17">
        <v>108980.94620000001</v>
      </c>
      <c r="DL371" s="17">
        <v>784331.52520000003</v>
      </c>
      <c r="DM371" s="17">
        <v>352864.65210000001</v>
      </c>
      <c r="DN371" s="17">
        <f>SUM(Table2[[#This Row],[TOTAL Tax Revenues Before Assistance Through FY17]:[TOTAL Tax Revenues Before Assistance FY18 and After]])</f>
        <v>1137196.1773000001</v>
      </c>
      <c r="DO371" s="17">
        <v>109017.58470000001</v>
      </c>
      <c r="DP371" s="17">
        <v>776056.10979999998</v>
      </c>
      <c r="DQ371" s="17">
        <v>342147.31430000003</v>
      </c>
      <c r="DR371" s="20">
        <f>SUM(Table2[[#This Row],[TOTAL Tax Revenues Net of Assistance Recapture and Penalty Through FY17]:[TOTAL Tax Revenues Net of Assistance Recapture and Penalty FY18 and After]])</f>
        <v>1118203.4240999999</v>
      </c>
      <c r="DS371" s="20">
        <v>0</v>
      </c>
      <c r="DT371" s="20">
        <v>188.41800000000001</v>
      </c>
      <c r="DU371" s="20">
        <v>0</v>
      </c>
      <c r="DV371" s="20">
        <v>0</v>
      </c>
      <c r="DW371" s="15">
        <v>0</v>
      </c>
      <c r="DX371" s="15">
        <v>45</v>
      </c>
      <c r="DY371" s="15">
        <v>0</v>
      </c>
      <c r="DZ371" s="15">
        <v>3128</v>
      </c>
      <c r="EA371" s="15">
        <v>0</v>
      </c>
      <c r="EB371" s="15">
        <v>28</v>
      </c>
      <c r="EC371" s="15">
        <v>0</v>
      </c>
      <c r="ED371" s="15">
        <v>3128</v>
      </c>
      <c r="EE371" s="15">
        <v>0</v>
      </c>
      <c r="EF371" s="15">
        <v>62.22</v>
      </c>
      <c r="EG371" s="15">
        <v>0</v>
      </c>
      <c r="EH371" s="15">
        <v>100</v>
      </c>
      <c r="EI371" s="15">
        <f>SUM(Table2[[#This Row],[Total Industrial Employees FY17]:[Total Other Employees FY17]])</f>
        <v>3173</v>
      </c>
      <c r="EJ371" s="15">
        <f>SUM(Table2[[#This Row],[Number of Industrial Employees Earning More than Living Wage FY17]:[Number of Other Employees Earning More than Living Wage FY17]])</f>
        <v>3156</v>
      </c>
      <c r="EK371" s="15">
        <v>99.464229435865121</v>
      </c>
    </row>
    <row r="372" spans="1:141" x14ac:dyDescent="0.2">
      <c r="A372" s="6">
        <v>93960</v>
      </c>
      <c r="B372" s="6" t="s">
        <v>710</v>
      </c>
      <c r="C372" s="7" t="s">
        <v>711</v>
      </c>
      <c r="D372" s="7" t="s">
        <v>9</v>
      </c>
      <c r="E372" s="33">
        <v>33</v>
      </c>
      <c r="F372" s="8" t="s">
        <v>2335</v>
      </c>
      <c r="G372" s="41" t="s">
        <v>1867</v>
      </c>
      <c r="H372" s="35">
        <v>217945</v>
      </c>
      <c r="I372" s="35">
        <v>1390848</v>
      </c>
      <c r="J372" s="39" t="s">
        <v>3267</v>
      </c>
      <c r="K372" s="11" t="s">
        <v>2923</v>
      </c>
      <c r="L372" s="13" t="s">
        <v>2986</v>
      </c>
      <c r="M372" s="13" t="s">
        <v>2987</v>
      </c>
      <c r="N372" s="23">
        <v>350000000</v>
      </c>
      <c r="O372" s="6" t="s">
        <v>2707</v>
      </c>
      <c r="P372" s="15">
        <v>25</v>
      </c>
      <c r="Q372" s="15">
        <v>182</v>
      </c>
      <c r="R372" s="15">
        <v>1459</v>
      </c>
      <c r="S372" s="15">
        <v>71</v>
      </c>
      <c r="T372" s="15">
        <v>0</v>
      </c>
      <c r="U372" s="15">
        <v>1737</v>
      </c>
      <c r="V372" s="15">
        <v>1633</v>
      </c>
      <c r="W372" s="15">
        <v>0</v>
      </c>
      <c r="X372" s="15">
        <v>0</v>
      </c>
      <c r="Y372" s="15">
        <v>1</v>
      </c>
      <c r="Z372" s="15">
        <v>11</v>
      </c>
      <c r="AA372" s="15">
        <v>71</v>
      </c>
      <c r="AB372" s="15">
        <v>1</v>
      </c>
      <c r="AC372" s="15">
        <v>1</v>
      </c>
      <c r="AD372" s="15">
        <v>8</v>
      </c>
      <c r="AE372" s="15">
        <v>17</v>
      </c>
      <c r="AF372" s="15">
        <v>71</v>
      </c>
      <c r="AG372" s="15" t="s">
        <v>1860</v>
      </c>
      <c r="AH372" s="15" t="s">
        <v>1861</v>
      </c>
      <c r="AI372" s="17">
        <v>18764.735400000001</v>
      </c>
      <c r="AJ372" s="17">
        <v>27112.6996</v>
      </c>
      <c r="AK372" s="17">
        <v>357045.60230000003</v>
      </c>
      <c r="AL372" s="17">
        <f>SUM(Table2[[#This Row],[Company Direct Land Through FY17]:[Company Direct Land FY18 and After]])</f>
        <v>384158.30190000002</v>
      </c>
      <c r="AM372" s="17">
        <v>2305.0862999999999</v>
      </c>
      <c r="AN372" s="17">
        <v>29470.156900000002</v>
      </c>
      <c r="AO372" s="17">
        <v>43859.9827</v>
      </c>
      <c r="AP372" s="18">
        <f>SUM(Table2[[#This Row],[Company Direct Building Through FY17]:[Company Direct Building FY18 and After]])</f>
        <v>73330.139599999995</v>
      </c>
      <c r="AQ372" s="17">
        <v>0</v>
      </c>
      <c r="AR372" s="17">
        <v>0</v>
      </c>
      <c r="AS372" s="17">
        <v>0</v>
      </c>
      <c r="AT372" s="18">
        <f>SUM(Table2[[#This Row],[Mortgage Recording Tax Through FY17]:[Mortgage Recording Tax FY18 and After]])</f>
        <v>0</v>
      </c>
      <c r="AU372" s="17">
        <v>0</v>
      </c>
      <c r="AV372" s="17">
        <v>0</v>
      </c>
      <c r="AW372" s="17">
        <v>0</v>
      </c>
      <c r="AX372" s="18">
        <f>SUM(Table2[[#This Row],[Pilot Savings Through FY17]:[Pilot Savings FY18 and After]])</f>
        <v>0</v>
      </c>
      <c r="AY372" s="17">
        <v>0</v>
      </c>
      <c r="AZ372" s="17">
        <v>0</v>
      </c>
      <c r="BA372" s="17">
        <v>0</v>
      </c>
      <c r="BB372" s="18">
        <f>SUM(Table2[[#This Row],[Mortgage Recording Tax Exemption Through FY17]:[Mortgage Recording Tax Exemption FY18 and After]])</f>
        <v>0</v>
      </c>
      <c r="BC372" s="17">
        <v>1087.3676</v>
      </c>
      <c r="BD372" s="17">
        <v>3337.7044999999998</v>
      </c>
      <c r="BE372" s="17">
        <v>20689.863099999999</v>
      </c>
      <c r="BF372" s="18">
        <f>SUM(Table2[[#This Row],[Indirect and Induced Land Through FY17]:[Indirect and Induced Land FY18 and After]])</f>
        <v>24027.567599999998</v>
      </c>
      <c r="BG372" s="17">
        <v>2019.3969999999999</v>
      </c>
      <c r="BH372" s="17">
        <v>6198.5941999999995</v>
      </c>
      <c r="BI372" s="17">
        <v>38424.037199999999</v>
      </c>
      <c r="BJ372" s="18">
        <f>SUM(Table2[[#This Row],[Indirect and Induced Building Through FY17]:[Indirect and Induced Building FY18 and After]])</f>
        <v>44622.631399999998</v>
      </c>
      <c r="BK372" s="17">
        <v>24176.586299999999</v>
      </c>
      <c r="BL372" s="17">
        <v>66119.155199999994</v>
      </c>
      <c r="BM372" s="17">
        <v>460019.4853</v>
      </c>
      <c r="BN372" s="18">
        <f>SUM(Table2[[#This Row],[TOTAL Real Property Related Taxes Through FY17]:[TOTAL Real Property Related Taxes FY18 and After]])</f>
        <v>526138.64049999998</v>
      </c>
      <c r="BO372" s="17">
        <v>4833.3783000000003</v>
      </c>
      <c r="BP372" s="17">
        <v>14993.066500000001</v>
      </c>
      <c r="BQ372" s="17">
        <v>91967.000700000004</v>
      </c>
      <c r="BR372" s="18">
        <f>SUM(Table2[[#This Row],[Company Direct Through FY17]:[Company Direct FY18 and After]])</f>
        <v>106960.0672</v>
      </c>
      <c r="BS372" s="17">
        <v>0</v>
      </c>
      <c r="BT372" s="17">
        <v>0</v>
      </c>
      <c r="BU372" s="17">
        <v>0</v>
      </c>
      <c r="BV372" s="18">
        <f>SUM(Table2[[#This Row],[Sales Tax Exemption Through FY17]:[Sales Tax Exemption FY18 and After]])</f>
        <v>0</v>
      </c>
      <c r="BW372" s="17">
        <v>0</v>
      </c>
      <c r="BX372" s="17">
        <v>62.883899999999997</v>
      </c>
      <c r="BY372" s="17">
        <v>0</v>
      </c>
      <c r="BZ372" s="17">
        <f>SUM(Table2[[#This Row],[Energy Tax Savings Through FY17]:[Energy Tax Savings FY18 and After]])</f>
        <v>62.883899999999997</v>
      </c>
      <c r="CA372" s="17">
        <v>0</v>
      </c>
      <c r="CB372" s="17">
        <v>0</v>
      </c>
      <c r="CC372" s="17">
        <v>0</v>
      </c>
      <c r="CD372" s="18">
        <f>SUM(Table2[[#This Row],[Tax Exempt Bond Savings Through FY17]:[Tax Exempt Bond Savings FY18 and After]])</f>
        <v>0</v>
      </c>
      <c r="CE372" s="17">
        <v>3722.1997999999999</v>
      </c>
      <c r="CF372" s="17">
        <v>11544.1585</v>
      </c>
      <c r="CG372" s="17">
        <v>70824.077399999995</v>
      </c>
      <c r="CH372" s="18">
        <f>SUM(Table2[[#This Row],[Indirect and Induced Through FY17]:[Indirect and Induced FY18 and After]])</f>
        <v>82368.2359</v>
      </c>
      <c r="CI372" s="17">
        <v>8555.5781000000006</v>
      </c>
      <c r="CJ372" s="17">
        <v>26474.341100000001</v>
      </c>
      <c r="CK372" s="17">
        <v>162791.07810000001</v>
      </c>
      <c r="CL372" s="18">
        <f>SUM(Table2[[#This Row],[TOTAL Income Consumption Use Taxes Through FY17]:[TOTAL Income Consumption Use Taxes FY18 and After]])</f>
        <v>189265.4192</v>
      </c>
      <c r="CM372" s="17">
        <v>0</v>
      </c>
      <c r="CN372" s="17">
        <v>62.883899999999997</v>
      </c>
      <c r="CO372" s="17">
        <v>0</v>
      </c>
      <c r="CP372" s="18">
        <f>SUM(Table2[[#This Row],[Assistance Provided Through FY17]:[Assistance Provided FY18 and After]])</f>
        <v>62.883899999999997</v>
      </c>
      <c r="CQ372" s="17">
        <v>0</v>
      </c>
      <c r="CR372" s="17">
        <v>0</v>
      </c>
      <c r="CS372" s="17">
        <v>0</v>
      </c>
      <c r="CT372" s="18">
        <f>SUM(Table2[[#This Row],[Recapture Cancellation Reduction Amount Through FY17]:[Recapture Cancellation Reduction Amount FY18 and After]])</f>
        <v>0</v>
      </c>
      <c r="CU372" s="17">
        <v>0</v>
      </c>
      <c r="CV372" s="17">
        <v>0</v>
      </c>
      <c r="CW372" s="17">
        <v>0</v>
      </c>
      <c r="CX372" s="18">
        <f>SUM(Table2[[#This Row],[Penalty Paid Through FY17]:[Penalty Paid FY18 and After]])</f>
        <v>0</v>
      </c>
      <c r="CY372" s="17">
        <v>0</v>
      </c>
      <c r="CZ372" s="17">
        <v>62.883899999999997</v>
      </c>
      <c r="DA372" s="17">
        <v>0</v>
      </c>
      <c r="DB372" s="18">
        <f>SUM(Table2[[#This Row],[TOTAL Assistance Net of Recapture Penalties Through FY17]:[TOTAL Assistance Net of Recapture Penalties FY18 and After]])</f>
        <v>62.883899999999997</v>
      </c>
      <c r="DC372" s="17">
        <v>25903.200000000001</v>
      </c>
      <c r="DD372" s="17">
        <v>71575.922999999995</v>
      </c>
      <c r="DE372" s="17">
        <v>492872.5857</v>
      </c>
      <c r="DF372" s="18">
        <f>SUM(Table2[[#This Row],[Company Direct Tax Revenue Before Assistance Through FY17]:[Company Direct Tax Revenue Before Assistance FY18 and After]])</f>
        <v>564448.50870000001</v>
      </c>
      <c r="DG372" s="17">
        <v>6828.9643999999998</v>
      </c>
      <c r="DH372" s="17">
        <v>21080.457200000001</v>
      </c>
      <c r="DI372" s="17">
        <v>129937.9777</v>
      </c>
      <c r="DJ372" s="18">
        <f>SUM(Table2[[#This Row],[Indirect and Induced Tax Revenues Through FY17]:[Indirect and Induced Tax Revenues FY18 and After]])</f>
        <v>151018.43489999999</v>
      </c>
      <c r="DK372" s="17">
        <v>32732.164400000001</v>
      </c>
      <c r="DL372" s="17">
        <v>92656.3802</v>
      </c>
      <c r="DM372" s="17">
        <v>622810.56339999998</v>
      </c>
      <c r="DN372" s="17">
        <f>SUM(Table2[[#This Row],[TOTAL Tax Revenues Before Assistance Through FY17]:[TOTAL Tax Revenues Before Assistance FY18 and After]])</f>
        <v>715466.9436</v>
      </c>
      <c r="DO372" s="17">
        <v>32732.164400000001</v>
      </c>
      <c r="DP372" s="17">
        <v>92593.496299999999</v>
      </c>
      <c r="DQ372" s="17">
        <v>622810.56339999998</v>
      </c>
      <c r="DR372" s="20">
        <f>SUM(Table2[[#This Row],[TOTAL Tax Revenues Net of Assistance Recapture and Penalty Through FY17]:[TOTAL Tax Revenues Net of Assistance Recapture and Penalty FY18 and After]])</f>
        <v>715404.05969999998</v>
      </c>
      <c r="DS372" s="20">
        <v>0</v>
      </c>
      <c r="DT372" s="20">
        <v>0</v>
      </c>
      <c r="DU372" s="20">
        <v>0</v>
      </c>
      <c r="DV372" s="20">
        <v>0</v>
      </c>
      <c r="DW372" s="15">
        <v>0</v>
      </c>
      <c r="DX372" s="15">
        <v>0</v>
      </c>
      <c r="DY372" s="15">
        <v>0</v>
      </c>
      <c r="DZ372" s="15">
        <v>1737</v>
      </c>
      <c r="EA372" s="15">
        <v>0</v>
      </c>
      <c r="EB372" s="15">
        <v>0</v>
      </c>
      <c r="EC372" s="15">
        <v>0</v>
      </c>
      <c r="ED372" s="15">
        <v>1737</v>
      </c>
      <c r="EE372" s="15">
        <v>0</v>
      </c>
      <c r="EF372" s="15">
        <v>0</v>
      </c>
      <c r="EG372" s="15">
        <v>0</v>
      </c>
      <c r="EH372" s="15">
        <v>100</v>
      </c>
      <c r="EI372" s="15">
        <f>SUM(Table2[[#This Row],[Total Industrial Employees FY17]:[Total Other Employees FY17]])</f>
        <v>1737</v>
      </c>
      <c r="EJ372" s="15">
        <f>SUM(Table2[[#This Row],[Number of Industrial Employees Earning More than Living Wage FY17]:[Number of Other Employees Earning More than Living Wage FY17]])</f>
        <v>1737</v>
      </c>
      <c r="EK372" s="15">
        <v>100</v>
      </c>
    </row>
    <row r="373" spans="1:141" x14ac:dyDescent="0.2">
      <c r="A373" s="6">
        <v>93063</v>
      </c>
      <c r="B373" s="6" t="s">
        <v>1681</v>
      </c>
      <c r="C373" s="7" t="s">
        <v>1732</v>
      </c>
      <c r="D373" s="7" t="s">
        <v>71</v>
      </c>
      <c r="E373" s="33">
        <v>50</v>
      </c>
      <c r="F373" s="8" t="s">
        <v>2118</v>
      </c>
      <c r="G373" s="41" t="s">
        <v>2119</v>
      </c>
      <c r="H373" s="35">
        <v>243294</v>
      </c>
      <c r="I373" s="35">
        <v>125450</v>
      </c>
      <c r="J373" s="39" t="s">
        <v>3376</v>
      </c>
      <c r="K373" s="11" t="s">
        <v>2704</v>
      </c>
      <c r="L373" s="13" t="s">
        <v>2708</v>
      </c>
      <c r="M373" s="13" t="s">
        <v>2709</v>
      </c>
      <c r="N373" s="23">
        <v>0</v>
      </c>
      <c r="O373" s="6" t="s">
        <v>2707</v>
      </c>
      <c r="P373" s="15">
        <v>0</v>
      </c>
      <c r="Q373" s="15">
        <v>0</v>
      </c>
      <c r="R373" s="15">
        <v>0</v>
      </c>
      <c r="S373" s="15">
        <v>0</v>
      </c>
      <c r="T373" s="15">
        <v>0</v>
      </c>
      <c r="U373" s="15">
        <v>0</v>
      </c>
      <c r="V373" s="15">
        <v>192</v>
      </c>
      <c r="W373" s="15">
        <v>0</v>
      </c>
      <c r="X373" s="15">
        <v>0</v>
      </c>
      <c r="Y373" s="15">
        <v>0</v>
      </c>
      <c r="Z373" s="15">
        <v>0</v>
      </c>
      <c r="AA373" s="15">
        <v>0</v>
      </c>
      <c r="AB373" s="15">
        <v>0</v>
      </c>
      <c r="AC373" s="15">
        <v>0</v>
      </c>
      <c r="AD373" s="15">
        <v>0</v>
      </c>
      <c r="AE373" s="15">
        <v>0</v>
      </c>
      <c r="AF373" s="15">
        <v>0</v>
      </c>
      <c r="AG373" s="15"/>
      <c r="AH373" s="15"/>
      <c r="AI373" s="17">
        <v>1891.3343</v>
      </c>
      <c r="AJ373" s="17">
        <v>4562.3689999999997</v>
      </c>
      <c r="AK373" s="17">
        <v>0</v>
      </c>
      <c r="AL373" s="17">
        <f>SUM(Table2[[#This Row],[Company Direct Land Through FY17]:[Company Direct Land FY18 and After]])</f>
        <v>4562.3689999999997</v>
      </c>
      <c r="AM373" s="17">
        <v>120.221</v>
      </c>
      <c r="AN373" s="17">
        <v>2514.8908000000001</v>
      </c>
      <c r="AO373" s="17">
        <v>0</v>
      </c>
      <c r="AP373" s="18">
        <f>SUM(Table2[[#This Row],[Company Direct Building Through FY17]:[Company Direct Building FY18 and After]])</f>
        <v>2514.8908000000001</v>
      </c>
      <c r="AQ373" s="17">
        <v>0</v>
      </c>
      <c r="AR373" s="17">
        <v>0</v>
      </c>
      <c r="AS373" s="17">
        <v>0</v>
      </c>
      <c r="AT373" s="18">
        <f>SUM(Table2[[#This Row],[Mortgage Recording Tax Through FY17]:[Mortgage Recording Tax FY18 and After]])</f>
        <v>0</v>
      </c>
      <c r="AU373" s="17">
        <v>0</v>
      </c>
      <c r="AV373" s="17">
        <v>0</v>
      </c>
      <c r="AW373" s="17">
        <v>0</v>
      </c>
      <c r="AX373" s="18">
        <f>SUM(Table2[[#This Row],[Pilot Savings Through FY17]:[Pilot Savings FY18 and After]])</f>
        <v>0</v>
      </c>
      <c r="AY373" s="17">
        <v>0</v>
      </c>
      <c r="AZ373" s="17">
        <v>0</v>
      </c>
      <c r="BA373" s="17">
        <v>0</v>
      </c>
      <c r="BB373" s="18">
        <f>SUM(Table2[[#This Row],[Mortgage Recording Tax Exemption Through FY17]:[Mortgage Recording Tax Exemption FY18 and After]])</f>
        <v>0</v>
      </c>
      <c r="BC373" s="17">
        <v>185.30969999999999</v>
      </c>
      <c r="BD373" s="17">
        <v>1376.1437000000001</v>
      </c>
      <c r="BE373" s="17">
        <v>0</v>
      </c>
      <c r="BF373" s="18">
        <f>SUM(Table2[[#This Row],[Indirect and Induced Land Through FY17]:[Indirect and Induced Land FY18 and After]])</f>
        <v>1376.1437000000001</v>
      </c>
      <c r="BG373" s="17">
        <v>344.1465</v>
      </c>
      <c r="BH373" s="17">
        <v>2555.6952000000001</v>
      </c>
      <c r="BI373" s="17">
        <v>0</v>
      </c>
      <c r="BJ373" s="18">
        <f>SUM(Table2[[#This Row],[Indirect and Induced Building Through FY17]:[Indirect and Induced Building FY18 and After]])</f>
        <v>2555.6952000000001</v>
      </c>
      <c r="BK373" s="17">
        <v>2541.0115000000001</v>
      </c>
      <c r="BL373" s="17">
        <v>11009.0987</v>
      </c>
      <c r="BM373" s="17">
        <v>0</v>
      </c>
      <c r="BN373" s="18">
        <f>SUM(Table2[[#This Row],[TOTAL Real Property Related Taxes Through FY17]:[TOTAL Real Property Related Taxes FY18 and After]])</f>
        <v>11009.0987</v>
      </c>
      <c r="BO373" s="17">
        <v>1404.8945000000001</v>
      </c>
      <c r="BP373" s="17">
        <v>13630.805899999999</v>
      </c>
      <c r="BQ373" s="17">
        <v>0</v>
      </c>
      <c r="BR373" s="18">
        <f>SUM(Table2[[#This Row],[Company Direct Through FY17]:[Company Direct FY18 and After]])</f>
        <v>13630.805899999999</v>
      </c>
      <c r="BS373" s="17">
        <v>0</v>
      </c>
      <c r="BT373" s="17">
        <v>0</v>
      </c>
      <c r="BU373" s="17">
        <v>0</v>
      </c>
      <c r="BV373" s="18">
        <f>SUM(Table2[[#This Row],[Sales Tax Exemption Through FY17]:[Sales Tax Exemption FY18 and After]])</f>
        <v>0</v>
      </c>
      <c r="BW373" s="17">
        <v>0</v>
      </c>
      <c r="BX373" s="17">
        <v>36.003999999999998</v>
      </c>
      <c r="BY373" s="17">
        <v>0</v>
      </c>
      <c r="BZ373" s="17">
        <f>SUM(Table2[[#This Row],[Energy Tax Savings Through FY17]:[Energy Tax Savings FY18 and After]])</f>
        <v>36.003999999999998</v>
      </c>
      <c r="CA373" s="17">
        <v>0</v>
      </c>
      <c r="CB373" s="17">
        <v>0</v>
      </c>
      <c r="CC373" s="17">
        <v>0</v>
      </c>
      <c r="CD373" s="18">
        <f>SUM(Table2[[#This Row],[Tax Exempt Bond Savings Through FY17]:[Tax Exempt Bond Savings FY18 and After]])</f>
        <v>0</v>
      </c>
      <c r="CE373" s="17">
        <v>652.99599999999998</v>
      </c>
      <c r="CF373" s="17">
        <v>5377.1289999999999</v>
      </c>
      <c r="CG373" s="17">
        <v>0</v>
      </c>
      <c r="CH373" s="18">
        <f>SUM(Table2[[#This Row],[Indirect and Induced Through FY17]:[Indirect and Induced FY18 and After]])</f>
        <v>5377.1289999999999</v>
      </c>
      <c r="CI373" s="17">
        <v>2057.8905</v>
      </c>
      <c r="CJ373" s="17">
        <v>18971.930899999999</v>
      </c>
      <c r="CK373" s="17">
        <v>0</v>
      </c>
      <c r="CL373" s="18">
        <f>SUM(Table2[[#This Row],[TOTAL Income Consumption Use Taxes Through FY17]:[TOTAL Income Consumption Use Taxes FY18 and After]])</f>
        <v>18971.930899999999</v>
      </c>
      <c r="CM373" s="17">
        <v>0</v>
      </c>
      <c r="CN373" s="17">
        <v>36.003999999999998</v>
      </c>
      <c r="CO373" s="17">
        <v>0</v>
      </c>
      <c r="CP373" s="18">
        <f>SUM(Table2[[#This Row],[Assistance Provided Through FY17]:[Assistance Provided FY18 and After]])</f>
        <v>36.003999999999998</v>
      </c>
      <c r="CQ373" s="17">
        <v>0</v>
      </c>
      <c r="CR373" s="17">
        <v>0</v>
      </c>
      <c r="CS373" s="17">
        <v>0</v>
      </c>
      <c r="CT373" s="18">
        <f>SUM(Table2[[#This Row],[Recapture Cancellation Reduction Amount Through FY17]:[Recapture Cancellation Reduction Amount FY18 and After]])</f>
        <v>0</v>
      </c>
      <c r="CU373" s="17">
        <v>0</v>
      </c>
      <c r="CV373" s="17">
        <v>0</v>
      </c>
      <c r="CW373" s="17">
        <v>0</v>
      </c>
      <c r="CX373" s="18">
        <f>SUM(Table2[[#This Row],[Penalty Paid Through FY17]:[Penalty Paid FY18 and After]])</f>
        <v>0</v>
      </c>
      <c r="CY373" s="17">
        <v>0</v>
      </c>
      <c r="CZ373" s="17">
        <v>36.003999999999998</v>
      </c>
      <c r="DA373" s="17">
        <v>0</v>
      </c>
      <c r="DB373" s="18">
        <f>SUM(Table2[[#This Row],[TOTAL Assistance Net of Recapture Penalties Through FY17]:[TOTAL Assistance Net of Recapture Penalties FY18 and After]])</f>
        <v>36.003999999999998</v>
      </c>
      <c r="DC373" s="17">
        <v>3416.4497999999999</v>
      </c>
      <c r="DD373" s="17">
        <v>20708.065699999999</v>
      </c>
      <c r="DE373" s="17">
        <v>0</v>
      </c>
      <c r="DF373" s="18">
        <f>SUM(Table2[[#This Row],[Company Direct Tax Revenue Before Assistance Through FY17]:[Company Direct Tax Revenue Before Assistance FY18 and After]])</f>
        <v>20708.065699999999</v>
      </c>
      <c r="DG373" s="17">
        <v>1182.4521999999999</v>
      </c>
      <c r="DH373" s="17">
        <v>9308.9678999999996</v>
      </c>
      <c r="DI373" s="17">
        <v>0</v>
      </c>
      <c r="DJ373" s="18">
        <f>SUM(Table2[[#This Row],[Indirect and Induced Tax Revenues Through FY17]:[Indirect and Induced Tax Revenues FY18 and After]])</f>
        <v>9308.9678999999996</v>
      </c>
      <c r="DK373" s="17">
        <v>4598.902</v>
      </c>
      <c r="DL373" s="17">
        <v>30017.033599999999</v>
      </c>
      <c r="DM373" s="17">
        <v>0</v>
      </c>
      <c r="DN373" s="17">
        <f>SUM(Table2[[#This Row],[TOTAL Tax Revenues Before Assistance Through FY17]:[TOTAL Tax Revenues Before Assistance FY18 and After]])</f>
        <v>30017.033599999999</v>
      </c>
      <c r="DO373" s="17">
        <v>4598.902</v>
      </c>
      <c r="DP373" s="17">
        <v>29981.029600000002</v>
      </c>
      <c r="DQ373" s="17">
        <v>0</v>
      </c>
      <c r="DR373" s="20">
        <f>SUM(Table2[[#This Row],[TOTAL Tax Revenues Net of Assistance Recapture and Penalty Through FY17]:[TOTAL Tax Revenues Net of Assistance Recapture and Penalty FY18 and After]])</f>
        <v>29981.029600000002</v>
      </c>
      <c r="DS373" s="20">
        <v>0</v>
      </c>
      <c r="DT373" s="20">
        <v>0</v>
      </c>
      <c r="DU373" s="20">
        <v>0</v>
      </c>
      <c r="DV373" s="20">
        <v>0</v>
      </c>
      <c r="DW373" s="15">
        <v>0</v>
      </c>
      <c r="DX373" s="15">
        <v>0</v>
      </c>
      <c r="DY373" s="15">
        <v>0</v>
      </c>
      <c r="DZ373" s="15">
        <v>0</v>
      </c>
      <c r="EA373" s="15">
        <v>0</v>
      </c>
      <c r="EB373" s="15">
        <v>0</v>
      </c>
      <c r="EC373" s="15">
        <v>0</v>
      </c>
      <c r="ED373" s="15">
        <v>0</v>
      </c>
      <c r="EE373" s="15">
        <v>0</v>
      </c>
      <c r="EF373" s="15">
        <v>0</v>
      </c>
      <c r="EG373" s="15">
        <v>0</v>
      </c>
      <c r="EH373" s="15">
        <v>0</v>
      </c>
      <c r="EI373" s="15">
        <v>0</v>
      </c>
      <c r="EJ373" s="15">
        <v>0</v>
      </c>
      <c r="EK373" s="15">
        <v>0</v>
      </c>
    </row>
    <row r="374" spans="1:141" x14ac:dyDescent="0.2">
      <c r="A374" s="6">
        <v>93950</v>
      </c>
      <c r="B374" s="6" t="s">
        <v>686</v>
      </c>
      <c r="C374" s="7" t="s">
        <v>282</v>
      </c>
      <c r="D374" s="7" t="s">
        <v>19</v>
      </c>
      <c r="E374" s="33">
        <v>4</v>
      </c>
      <c r="F374" s="8" t="s">
        <v>2023</v>
      </c>
      <c r="G374" s="41" t="s">
        <v>2325</v>
      </c>
      <c r="H374" s="35">
        <v>14648</v>
      </c>
      <c r="I374" s="35">
        <v>114828</v>
      </c>
      <c r="J374" s="39" t="s">
        <v>3204</v>
      </c>
      <c r="K374" s="11" t="s">
        <v>2895</v>
      </c>
      <c r="L374" s="13" t="s">
        <v>2972</v>
      </c>
      <c r="M374" s="13" t="s">
        <v>2973</v>
      </c>
      <c r="N374" s="23">
        <v>35000000</v>
      </c>
      <c r="O374" s="6" t="s">
        <v>2518</v>
      </c>
      <c r="P374" s="15">
        <v>13</v>
      </c>
      <c r="Q374" s="15">
        <v>23</v>
      </c>
      <c r="R374" s="15">
        <v>141</v>
      </c>
      <c r="S374" s="15">
        <v>1</v>
      </c>
      <c r="T374" s="15">
        <v>18</v>
      </c>
      <c r="U374" s="15">
        <v>196</v>
      </c>
      <c r="V374" s="15">
        <v>177</v>
      </c>
      <c r="W374" s="15">
        <v>0</v>
      </c>
      <c r="X374" s="15">
        <v>0</v>
      </c>
      <c r="Y374" s="15">
        <v>82</v>
      </c>
      <c r="Z374" s="15">
        <v>4</v>
      </c>
      <c r="AA374" s="15">
        <v>84</v>
      </c>
      <c r="AB374" s="15">
        <v>0</v>
      </c>
      <c r="AC374" s="15">
        <v>0</v>
      </c>
      <c r="AD374" s="15">
        <v>0</v>
      </c>
      <c r="AE374" s="15">
        <v>0</v>
      </c>
      <c r="AF374" s="15">
        <v>84</v>
      </c>
      <c r="AG374" s="15" t="s">
        <v>1860</v>
      </c>
      <c r="AH374" s="15" t="s">
        <v>1861</v>
      </c>
      <c r="AI374" s="17">
        <v>0</v>
      </c>
      <c r="AJ374" s="17">
        <v>0</v>
      </c>
      <c r="AK374" s="17">
        <v>0</v>
      </c>
      <c r="AL374" s="17">
        <f>SUM(Table2[[#This Row],[Company Direct Land Through FY17]:[Company Direct Land FY18 and After]])</f>
        <v>0</v>
      </c>
      <c r="AM374" s="17">
        <v>0</v>
      </c>
      <c r="AN374" s="17">
        <v>0</v>
      </c>
      <c r="AO374" s="17">
        <v>0</v>
      </c>
      <c r="AP374" s="18">
        <f>SUM(Table2[[#This Row],[Company Direct Building Through FY17]:[Company Direct Building FY18 and After]])</f>
        <v>0</v>
      </c>
      <c r="AQ374" s="17">
        <v>0</v>
      </c>
      <c r="AR374" s="17">
        <v>586.04</v>
      </c>
      <c r="AS374" s="17">
        <v>0</v>
      </c>
      <c r="AT374" s="18">
        <f>SUM(Table2[[#This Row],[Mortgage Recording Tax Through FY17]:[Mortgage Recording Tax FY18 and After]])</f>
        <v>586.04</v>
      </c>
      <c r="AU374" s="17">
        <v>0</v>
      </c>
      <c r="AV374" s="17">
        <v>0</v>
      </c>
      <c r="AW374" s="17">
        <v>0</v>
      </c>
      <c r="AX374" s="18">
        <f>SUM(Table2[[#This Row],[Pilot Savings Through FY17]:[Pilot Savings FY18 and After]])</f>
        <v>0</v>
      </c>
      <c r="AY374" s="17">
        <v>0</v>
      </c>
      <c r="AZ374" s="17">
        <v>586.04</v>
      </c>
      <c r="BA374" s="17">
        <v>0</v>
      </c>
      <c r="BB374" s="18">
        <f>SUM(Table2[[#This Row],[Mortgage Recording Tax Exemption Through FY17]:[Mortgage Recording Tax Exemption FY18 and After]])</f>
        <v>586.04</v>
      </c>
      <c r="BC374" s="17">
        <v>117.85899999999999</v>
      </c>
      <c r="BD374" s="17">
        <v>583.70190000000002</v>
      </c>
      <c r="BE374" s="17">
        <v>1778.2846999999999</v>
      </c>
      <c r="BF374" s="18">
        <f>SUM(Table2[[#This Row],[Indirect and Induced Land Through FY17]:[Indirect and Induced Land FY18 and After]])</f>
        <v>2361.9866000000002</v>
      </c>
      <c r="BG374" s="17">
        <v>218.881</v>
      </c>
      <c r="BH374" s="17">
        <v>1084.0179000000001</v>
      </c>
      <c r="BI374" s="17">
        <v>3302.5306</v>
      </c>
      <c r="BJ374" s="18">
        <f>SUM(Table2[[#This Row],[Indirect and Induced Building Through FY17]:[Indirect and Induced Building FY18 and After]])</f>
        <v>4386.5484999999999</v>
      </c>
      <c r="BK374" s="17">
        <v>336.74</v>
      </c>
      <c r="BL374" s="17">
        <v>1667.7198000000001</v>
      </c>
      <c r="BM374" s="17">
        <v>5080.8153000000002</v>
      </c>
      <c r="BN374" s="18">
        <f>SUM(Table2[[#This Row],[TOTAL Real Property Related Taxes Through FY17]:[TOTAL Real Property Related Taxes FY18 and After]])</f>
        <v>6748.5351000000001</v>
      </c>
      <c r="BO374" s="17">
        <v>292.83420000000001</v>
      </c>
      <c r="BP374" s="17">
        <v>1440.7601</v>
      </c>
      <c r="BQ374" s="17">
        <v>4418.3530000000001</v>
      </c>
      <c r="BR374" s="18">
        <f>SUM(Table2[[#This Row],[Company Direct Through FY17]:[Company Direct FY18 and After]])</f>
        <v>5859.1131000000005</v>
      </c>
      <c r="BS374" s="17">
        <v>0</v>
      </c>
      <c r="BT374" s="17">
        <v>0</v>
      </c>
      <c r="BU374" s="17">
        <v>0</v>
      </c>
      <c r="BV374" s="18">
        <f>SUM(Table2[[#This Row],[Sales Tax Exemption Through FY17]:[Sales Tax Exemption FY18 and After]])</f>
        <v>0</v>
      </c>
      <c r="BW374" s="17">
        <v>0</v>
      </c>
      <c r="BX374" s="17">
        <v>0</v>
      </c>
      <c r="BY374" s="17">
        <v>0</v>
      </c>
      <c r="BZ374" s="17">
        <f>SUM(Table2[[#This Row],[Energy Tax Savings Through FY17]:[Energy Tax Savings FY18 and After]])</f>
        <v>0</v>
      </c>
      <c r="CA374" s="17">
        <v>18.108000000000001</v>
      </c>
      <c r="CB374" s="17">
        <v>72.653499999999994</v>
      </c>
      <c r="CC374" s="17">
        <v>188.48670000000001</v>
      </c>
      <c r="CD374" s="18">
        <f>SUM(Table2[[#This Row],[Tax Exempt Bond Savings Through FY17]:[Tax Exempt Bond Savings FY18 and After]])</f>
        <v>261.14019999999999</v>
      </c>
      <c r="CE374" s="17">
        <v>337.2704</v>
      </c>
      <c r="CF374" s="17">
        <v>1686.3361</v>
      </c>
      <c r="CG374" s="17">
        <v>5088.8180000000002</v>
      </c>
      <c r="CH374" s="18">
        <f>SUM(Table2[[#This Row],[Indirect and Induced Through FY17]:[Indirect and Induced FY18 and After]])</f>
        <v>6775.1540999999997</v>
      </c>
      <c r="CI374" s="17">
        <v>611.99659999999994</v>
      </c>
      <c r="CJ374" s="17">
        <v>3054.4427000000001</v>
      </c>
      <c r="CK374" s="17">
        <v>9318.6843000000008</v>
      </c>
      <c r="CL374" s="18">
        <f>SUM(Table2[[#This Row],[TOTAL Income Consumption Use Taxes Through FY17]:[TOTAL Income Consumption Use Taxes FY18 and After]])</f>
        <v>12373.127</v>
      </c>
      <c r="CM374" s="17">
        <v>18.108000000000001</v>
      </c>
      <c r="CN374" s="17">
        <v>658.69349999999997</v>
      </c>
      <c r="CO374" s="17">
        <v>188.48670000000001</v>
      </c>
      <c r="CP374" s="18">
        <f>SUM(Table2[[#This Row],[Assistance Provided Through FY17]:[Assistance Provided FY18 and After]])</f>
        <v>847.18020000000001</v>
      </c>
      <c r="CQ374" s="17">
        <v>0</v>
      </c>
      <c r="CR374" s="17">
        <v>0</v>
      </c>
      <c r="CS374" s="17">
        <v>0</v>
      </c>
      <c r="CT374" s="18">
        <f>SUM(Table2[[#This Row],[Recapture Cancellation Reduction Amount Through FY17]:[Recapture Cancellation Reduction Amount FY18 and After]])</f>
        <v>0</v>
      </c>
      <c r="CU374" s="17">
        <v>0</v>
      </c>
      <c r="CV374" s="17">
        <v>0</v>
      </c>
      <c r="CW374" s="17">
        <v>0</v>
      </c>
      <c r="CX374" s="18">
        <f>SUM(Table2[[#This Row],[Penalty Paid Through FY17]:[Penalty Paid FY18 and After]])</f>
        <v>0</v>
      </c>
      <c r="CY374" s="17">
        <v>18.108000000000001</v>
      </c>
      <c r="CZ374" s="17">
        <v>658.69349999999997</v>
      </c>
      <c r="DA374" s="17">
        <v>188.48670000000001</v>
      </c>
      <c r="DB374" s="18">
        <f>SUM(Table2[[#This Row],[TOTAL Assistance Net of Recapture Penalties Through FY17]:[TOTAL Assistance Net of Recapture Penalties FY18 and After]])</f>
        <v>847.18020000000001</v>
      </c>
      <c r="DC374" s="17">
        <v>292.83420000000001</v>
      </c>
      <c r="DD374" s="17">
        <v>2026.8000999999999</v>
      </c>
      <c r="DE374" s="17">
        <v>4418.3530000000001</v>
      </c>
      <c r="DF374" s="18">
        <f>SUM(Table2[[#This Row],[Company Direct Tax Revenue Before Assistance Through FY17]:[Company Direct Tax Revenue Before Assistance FY18 and After]])</f>
        <v>6445.1530999999995</v>
      </c>
      <c r="DG374" s="17">
        <v>674.0104</v>
      </c>
      <c r="DH374" s="17">
        <v>3354.0558999999998</v>
      </c>
      <c r="DI374" s="17">
        <v>10169.6333</v>
      </c>
      <c r="DJ374" s="18">
        <f>SUM(Table2[[#This Row],[Indirect and Induced Tax Revenues Through FY17]:[Indirect and Induced Tax Revenues FY18 and After]])</f>
        <v>13523.689199999999</v>
      </c>
      <c r="DK374" s="17">
        <v>966.84460000000001</v>
      </c>
      <c r="DL374" s="17">
        <v>5380.8559999999998</v>
      </c>
      <c r="DM374" s="17">
        <v>14587.9863</v>
      </c>
      <c r="DN374" s="17">
        <f>SUM(Table2[[#This Row],[TOTAL Tax Revenues Before Assistance Through FY17]:[TOTAL Tax Revenues Before Assistance FY18 and After]])</f>
        <v>19968.8423</v>
      </c>
      <c r="DO374" s="17">
        <v>948.73659999999995</v>
      </c>
      <c r="DP374" s="17">
        <v>4722.1625000000004</v>
      </c>
      <c r="DQ374" s="17">
        <v>14399.499599999999</v>
      </c>
      <c r="DR374" s="20">
        <f>SUM(Table2[[#This Row],[TOTAL Tax Revenues Net of Assistance Recapture and Penalty Through FY17]:[TOTAL Tax Revenues Net of Assistance Recapture and Penalty FY18 and After]])</f>
        <v>19121.662100000001</v>
      </c>
      <c r="DS374" s="20">
        <v>0</v>
      </c>
      <c r="DT374" s="20">
        <v>0</v>
      </c>
      <c r="DU374" s="20">
        <v>0</v>
      </c>
      <c r="DV374" s="20">
        <v>0</v>
      </c>
      <c r="DW374" s="15">
        <v>0</v>
      </c>
      <c r="DX374" s="15">
        <v>0</v>
      </c>
      <c r="DY374" s="15">
        <v>0</v>
      </c>
      <c r="DZ374" s="15">
        <v>196</v>
      </c>
      <c r="EA374" s="15">
        <v>0</v>
      </c>
      <c r="EB374" s="15">
        <v>0</v>
      </c>
      <c r="EC374" s="15">
        <v>0</v>
      </c>
      <c r="ED374" s="15">
        <v>196</v>
      </c>
      <c r="EE374" s="15">
        <v>0</v>
      </c>
      <c r="EF374" s="15">
        <v>0</v>
      </c>
      <c r="EG374" s="15">
        <v>0</v>
      </c>
      <c r="EH374" s="15">
        <v>100</v>
      </c>
      <c r="EI374" s="15">
        <f>SUM(Table2[[#This Row],[Total Industrial Employees FY17]:[Total Other Employees FY17]])</f>
        <v>196</v>
      </c>
      <c r="EJ374" s="15">
        <f>SUM(Table2[[#This Row],[Number of Industrial Employees Earning More than Living Wage FY17]:[Number of Other Employees Earning More than Living Wage FY17]])</f>
        <v>196</v>
      </c>
      <c r="EK374" s="15">
        <v>100</v>
      </c>
    </row>
    <row r="375" spans="1:141" ht="25.5" x14ac:dyDescent="0.2">
      <c r="A375" s="6">
        <v>92792</v>
      </c>
      <c r="B375" s="6" t="s">
        <v>307</v>
      </c>
      <c r="C375" s="7" t="s">
        <v>308</v>
      </c>
      <c r="D375" s="7" t="s">
        <v>12</v>
      </c>
      <c r="E375" s="33">
        <v>26</v>
      </c>
      <c r="F375" s="8" t="s">
        <v>2057</v>
      </c>
      <c r="G375" s="41" t="s">
        <v>1863</v>
      </c>
      <c r="H375" s="35">
        <v>95100</v>
      </c>
      <c r="I375" s="35">
        <v>104400</v>
      </c>
      <c r="J375" s="39" t="s">
        <v>3262</v>
      </c>
      <c r="K375" s="11" t="s">
        <v>2477</v>
      </c>
      <c r="L375" s="13" t="s">
        <v>2642</v>
      </c>
      <c r="M375" s="13" t="s">
        <v>2626</v>
      </c>
      <c r="N375" s="23">
        <v>7500000</v>
      </c>
      <c r="O375" s="6" t="s">
        <v>2487</v>
      </c>
      <c r="P375" s="15">
        <v>0</v>
      </c>
      <c r="Q375" s="15">
        <v>0</v>
      </c>
      <c r="R375" s="15">
        <v>0</v>
      </c>
      <c r="S375" s="15">
        <v>0</v>
      </c>
      <c r="T375" s="15">
        <v>0</v>
      </c>
      <c r="U375" s="15">
        <v>0</v>
      </c>
      <c r="V375" s="15">
        <v>18</v>
      </c>
      <c r="W375" s="15">
        <v>0</v>
      </c>
      <c r="X375" s="15">
        <v>0</v>
      </c>
      <c r="Y375" s="15">
        <v>0</v>
      </c>
      <c r="Z375" s="15">
        <v>6</v>
      </c>
      <c r="AA375" s="15">
        <v>0</v>
      </c>
      <c r="AB375" s="15">
        <v>0</v>
      </c>
      <c r="AC375" s="15">
        <v>0</v>
      </c>
      <c r="AD375" s="15">
        <v>0</v>
      </c>
      <c r="AE375" s="15">
        <v>0</v>
      </c>
      <c r="AF375" s="15">
        <v>0</v>
      </c>
      <c r="AG375" s="15"/>
      <c r="AH375" s="15"/>
      <c r="AI375" s="17">
        <v>85.389600000000002</v>
      </c>
      <c r="AJ375" s="17">
        <v>1437.6081999999999</v>
      </c>
      <c r="AK375" s="17">
        <v>406.11239999999998</v>
      </c>
      <c r="AL375" s="17">
        <f>SUM(Table2[[#This Row],[Company Direct Land Through FY17]:[Company Direct Land FY18 and After]])</f>
        <v>1843.7205999999999</v>
      </c>
      <c r="AM375" s="17">
        <v>292.8965</v>
      </c>
      <c r="AN375" s="17">
        <v>1770.7132999999999</v>
      </c>
      <c r="AO375" s="17">
        <v>1393.0137999999999</v>
      </c>
      <c r="AP375" s="18">
        <f>SUM(Table2[[#This Row],[Company Direct Building Through FY17]:[Company Direct Building FY18 and After]])</f>
        <v>3163.7271000000001</v>
      </c>
      <c r="AQ375" s="17">
        <v>0</v>
      </c>
      <c r="AR375" s="17">
        <v>128.82429999999999</v>
      </c>
      <c r="AS375" s="17">
        <v>0</v>
      </c>
      <c r="AT375" s="18">
        <f>SUM(Table2[[#This Row],[Mortgage Recording Tax Through FY17]:[Mortgage Recording Tax FY18 and After]])</f>
        <v>128.82429999999999</v>
      </c>
      <c r="AU375" s="17">
        <v>0</v>
      </c>
      <c r="AV375" s="17">
        <v>244.47489999999999</v>
      </c>
      <c r="AW375" s="17">
        <v>0</v>
      </c>
      <c r="AX375" s="18">
        <f>SUM(Table2[[#This Row],[Pilot Savings Through FY17]:[Pilot Savings FY18 and After]])</f>
        <v>244.47489999999999</v>
      </c>
      <c r="AY375" s="17">
        <v>0</v>
      </c>
      <c r="AZ375" s="17">
        <v>128.82429999999999</v>
      </c>
      <c r="BA375" s="17">
        <v>0</v>
      </c>
      <c r="BB375" s="18">
        <f>SUM(Table2[[#This Row],[Mortgage Recording Tax Exemption Through FY17]:[Mortgage Recording Tax Exemption FY18 and After]])</f>
        <v>128.82429999999999</v>
      </c>
      <c r="BC375" s="17">
        <v>27.2394</v>
      </c>
      <c r="BD375" s="17">
        <v>226.06270000000001</v>
      </c>
      <c r="BE375" s="17">
        <v>129.55019999999999</v>
      </c>
      <c r="BF375" s="18">
        <f>SUM(Table2[[#This Row],[Indirect and Induced Land Through FY17]:[Indirect and Induced Land FY18 and After]])</f>
        <v>355.61289999999997</v>
      </c>
      <c r="BG375" s="17">
        <v>50.587400000000002</v>
      </c>
      <c r="BH375" s="17">
        <v>419.83089999999999</v>
      </c>
      <c r="BI375" s="17">
        <v>240.5943</v>
      </c>
      <c r="BJ375" s="18">
        <f>SUM(Table2[[#This Row],[Indirect and Induced Building Through FY17]:[Indirect and Induced Building FY18 and After]])</f>
        <v>660.42520000000002</v>
      </c>
      <c r="BK375" s="17">
        <v>456.11290000000002</v>
      </c>
      <c r="BL375" s="17">
        <v>3609.7402000000002</v>
      </c>
      <c r="BM375" s="17">
        <v>2169.2707</v>
      </c>
      <c r="BN375" s="18">
        <f>SUM(Table2[[#This Row],[TOTAL Real Property Related Taxes Through FY17]:[TOTAL Real Property Related Taxes FY18 and After]])</f>
        <v>5779.0109000000002</v>
      </c>
      <c r="BO375" s="17">
        <v>260.11290000000002</v>
      </c>
      <c r="BP375" s="17">
        <v>2033.8101999999999</v>
      </c>
      <c r="BQ375" s="17">
        <v>1237.0957000000001</v>
      </c>
      <c r="BR375" s="18">
        <f>SUM(Table2[[#This Row],[Company Direct Through FY17]:[Company Direct FY18 and After]])</f>
        <v>3270.9058999999997</v>
      </c>
      <c r="BS375" s="17">
        <v>0</v>
      </c>
      <c r="BT375" s="17">
        <v>0</v>
      </c>
      <c r="BU375" s="17">
        <v>0</v>
      </c>
      <c r="BV375" s="18">
        <f>SUM(Table2[[#This Row],[Sales Tax Exemption Through FY17]:[Sales Tax Exemption FY18 and After]])</f>
        <v>0</v>
      </c>
      <c r="BW375" s="17">
        <v>0</v>
      </c>
      <c r="BX375" s="17">
        <v>2.1604999999999999</v>
      </c>
      <c r="BY375" s="17">
        <v>0</v>
      </c>
      <c r="BZ375" s="17">
        <f>SUM(Table2[[#This Row],[Energy Tax Savings Through FY17]:[Energy Tax Savings FY18 and After]])</f>
        <v>2.1604999999999999</v>
      </c>
      <c r="CA375" s="17">
        <v>5.5016999999999996</v>
      </c>
      <c r="CB375" s="17">
        <v>12.0646</v>
      </c>
      <c r="CC375" s="17">
        <v>19.882400000000001</v>
      </c>
      <c r="CD375" s="18">
        <f>SUM(Table2[[#This Row],[Tax Exempt Bond Savings Through FY17]:[Tax Exempt Bond Savings FY18 and After]])</f>
        <v>31.947000000000003</v>
      </c>
      <c r="CE375" s="17">
        <v>85.6494</v>
      </c>
      <c r="CF375" s="17">
        <v>818.947</v>
      </c>
      <c r="CG375" s="17">
        <v>407.34769999999997</v>
      </c>
      <c r="CH375" s="18">
        <f>SUM(Table2[[#This Row],[Indirect and Induced Through FY17]:[Indirect and Induced FY18 and After]])</f>
        <v>1226.2946999999999</v>
      </c>
      <c r="CI375" s="17">
        <v>340.26060000000001</v>
      </c>
      <c r="CJ375" s="17">
        <v>2838.5320999999999</v>
      </c>
      <c r="CK375" s="17">
        <v>1624.5609999999999</v>
      </c>
      <c r="CL375" s="18">
        <f>SUM(Table2[[#This Row],[TOTAL Income Consumption Use Taxes Through FY17]:[TOTAL Income Consumption Use Taxes FY18 and After]])</f>
        <v>4463.0931</v>
      </c>
      <c r="CM375" s="17">
        <v>5.5016999999999996</v>
      </c>
      <c r="CN375" s="17">
        <v>387.52429999999998</v>
      </c>
      <c r="CO375" s="17">
        <v>19.882400000000001</v>
      </c>
      <c r="CP375" s="18">
        <f>SUM(Table2[[#This Row],[Assistance Provided Through FY17]:[Assistance Provided FY18 and After]])</f>
        <v>407.4067</v>
      </c>
      <c r="CQ375" s="17">
        <v>0</v>
      </c>
      <c r="CR375" s="17">
        <v>0</v>
      </c>
      <c r="CS375" s="17">
        <v>0</v>
      </c>
      <c r="CT375" s="18">
        <f>SUM(Table2[[#This Row],[Recapture Cancellation Reduction Amount Through FY17]:[Recapture Cancellation Reduction Amount FY18 and After]])</f>
        <v>0</v>
      </c>
      <c r="CU375" s="17">
        <v>0</v>
      </c>
      <c r="CV375" s="17">
        <v>0</v>
      </c>
      <c r="CW375" s="17">
        <v>0</v>
      </c>
      <c r="CX375" s="18">
        <f>SUM(Table2[[#This Row],[Penalty Paid Through FY17]:[Penalty Paid FY18 and After]])</f>
        <v>0</v>
      </c>
      <c r="CY375" s="17">
        <v>5.5016999999999996</v>
      </c>
      <c r="CZ375" s="17">
        <v>387.52429999999998</v>
      </c>
      <c r="DA375" s="17">
        <v>19.882400000000001</v>
      </c>
      <c r="DB375" s="18">
        <f>SUM(Table2[[#This Row],[TOTAL Assistance Net of Recapture Penalties Through FY17]:[TOTAL Assistance Net of Recapture Penalties FY18 and After]])</f>
        <v>407.4067</v>
      </c>
      <c r="DC375" s="17">
        <v>638.399</v>
      </c>
      <c r="DD375" s="17">
        <v>5370.9560000000001</v>
      </c>
      <c r="DE375" s="17">
        <v>3036.2219</v>
      </c>
      <c r="DF375" s="18">
        <f>SUM(Table2[[#This Row],[Company Direct Tax Revenue Before Assistance Through FY17]:[Company Direct Tax Revenue Before Assistance FY18 and After]])</f>
        <v>8407.1779000000006</v>
      </c>
      <c r="DG375" s="17">
        <v>163.47620000000001</v>
      </c>
      <c r="DH375" s="17">
        <v>1464.8406</v>
      </c>
      <c r="DI375" s="17">
        <v>777.49220000000003</v>
      </c>
      <c r="DJ375" s="18">
        <f>SUM(Table2[[#This Row],[Indirect and Induced Tax Revenues Through FY17]:[Indirect and Induced Tax Revenues FY18 and After]])</f>
        <v>2242.3328000000001</v>
      </c>
      <c r="DK375" s="17">
        <v>801.87519999999995</v>
      </c>
      <c r="DL375" s="17">
        <v>6835.7965999999997</v>
      </c>
      <c r="DM375" s="17">
        <v>3813.7141000000001</v>
      </c>
      <c r="DN375" s="17">
        <f>SUM(Table2[[#This Row],[TOTAL Tax Revenues Before Assistance Through FY17]:[TOTAL Tax Revenues Before Assistance FY18 and After]])</f>
        <v>10649.510699999999</v>
      </c>
      <c r="DO375" s="17">
        <v>796.37350000000004</v>
      </c>
      <c r="DP375" s="17">
        <v>6448.2722999999996</v>
      </c>
      <c r="DQ375" s="17">
        <v>3793.8317000000002</v>
      </c>
      <c r="DR375" s="20">
        <f>SUM(Table2[[#This Row],[TOTAL Tax Revenues Net of Assistance Recapture and Penalty Through FY17]:[TOTAL Tax Revenues Net of Assistance Recapture and Penalty FY18 and After]])</f>
        <v>10242.103999999999</v>
      </c>
      <c r="DS375" s="20">
        <v>0</v>
      </c>
      <c r="DT375" s="20">
        <v>0</v>
      </c>
      <c r="DU375" s="20">
        <v>0</v>
      </c>
      <c r="DV375" s="20">
        <v>0</v>
      </c>
      <c r="DW375" s="15">
        <v>0</v>
      </c>
      <c r="DX375" s="15">
        <v>0</v>
      </c>
      <c r="DY375" s="15">
        <v>0</v>
      </c>
      <c r="DZ375" s="15">
        <v>0</v>
      </c>
      <c r="EA375" s="15">
        <v>0</v>
      </c>
      <c r="EB375" s="15">
        <v>0</v>
      </c>
      <c r="EC375" s="15">
        <v>0</v>
      </c>
      <c r="ED375" s="15">
        <v>0</v>
      </c>
      <c r="EE375" s="15">
        <v>0</v>
      </c>
      <c r="EF375" s="15">
        <v>0</v>
      </c>
      <c r="EG375" s="15">
        <v>0</v>
      </c>
      <c r="EH375" s="15">
        <v>0</v>
      </c>
      <c r="EI375" s="15">
        <v>0</v>
      </c>
      <c r="EJ375" s="15">
        <v>0</v>
      </c>
      <c r="EK375" s="15">
        <v>0</v>
      </c>
    </row>
    <row r="376" spans="1:141" x14ac:dyDescent="0.2">
      <c r="A376" s="6">
        <v>92793</v>
      </c>
      <c r="B376" s="6" t="s">
        <v>322</v>
      </c>
      <c r="C376" s="7" t="s">
        <v>323</v>
      </c>
      <c r="D376" s="7" t="s">
        <v>9</v>
      </c>
      <c r="E376" s="33">
        <v>46</v>
      </c>
      <c r="F376" s="8" t="s">
        <v>2058</v>
      </c>
      <c r="G376" s="41" t="s">
        <v>1963</v>
      </c>
      <c r="H376" s="35">
        <v>8000</v>
      </c>
      <c r="I376" s="35">
        <v>4000</v>
      </c>
      <c r="J376" s="39" t="s">
        <v>3263</v>
      </c>
      <c r="K376" s="11" t="s">
        <v>2453</v>
      </c>
      <c r="L376" s="13" t="s">
        <v>2643</v>
      </c>
      <c r="M376" s="13" t="s">
        <v>2598</v>
      </c>
      <c r="N376" s="23">
        <v>1350000</v>
      </c>
      <c r="O376" s="6" t="s">
        <v>2458</v>
      </c>
      <c r="P376" s="15">
        <v>0</v>
      </c>
      <c r="Q376" s="15">
        <v>0</v>
      </c>
      <c r="R376" s="15">
        <v>0</v>
      </c>
      <c r="S376" s="15">
        <v>0</v>
      </c>
      <c r="T376" s="15">
        <v>0</v>
      </c>
      <c r="U376" s="15">
        <v>0</v>
      </c>
      <c r="V376" s="15">
        <v>10</v>
      </c>
      <c r="W376" s="15">
        <v>0</v>
      </c>
      <c r="X376" s="15">
        <v>0</v>
      </c>
      <c r="Y376" s="15">
        <v>0</v>
      </c>
      <c r="Z376" s="15">
        <v>6</v>
      </c>
      <c r="AA376" s="15">
        <v>0</v>
      </c>
      <c r="AB376" s="15">
        <v>0</v>
      </c>
      <c r="AC376" s="15">
        <v>0</v>
      </c>
      <c r="AD376" s="15">
        <v>0</v>
      </c>
      <c r="AE376" s="15">
        <v>0</v>
      </c>
      <c r="AF376" s="15">
        <v>0</v>
      </c>
      <c r="AG376" s="15"/>
      <c r="AH376" s="15"/>
      <c r="AI376" s="17">
        <v>11.9268</v>
      </c>
      <c r="AJ376" s="17">
        <v>119.3202</v>
      </c>
      <c r="AK376" s="17">
        <v>44.834499999999998</v>
      </c>
      <c r="AL376" s="17">
        <f>SUM(Table2[[#This Row],[Company Direct Land Through FY17]:[Company Direct Land FY18 and After]])</f>
        <v>164.15469999999999</v>
      </c>
      <c r="AM376" s="17">
        <v>23.507899999999999</v>
      </c>
      <c r="AN376" s="17">
        <v>114.92359999999999</v>
      </c>
      <c r="AO376" s="17">
        <v>88.370400000000004</v>
      </c>
      <c r="AP376" s="18">
        <f>SUM(Table2[[#This Row],[Company Direct Building Through FY17]:[Company Direct Building FY18 and After]])</f>
        <v>203.29399999999998</v>
      </c>
      <c r="AQ376" s="17">
        <v>0</v>
      </c>
      <c r="AR376" s="17">
        <v>11.8429</v>
      </c>
      <c r="AS376" s="17">
        <v>0</v>
      </c>
      <c r="AT376" s="18">
        <f>SUM(Table2[[#This Row],[Mortgage Recording Tax Through FY17]:[Mortgage Recording Tax FY18 and After]])</f>
        <v>11.8429</v>
      </c>
      <c r="AU376" s="17">
        <v>8.6873000000000005</v>
      </c>
      <c r="AV376" s="17">
        <v>97.995699999999999</v>
      </c>
      <c r="AW376" s="17">
        <v>32.6571</v>
      </c>
      <c r="AX376" s="18">
        <f>SUM(Table2[[#This Row],[Pilot Savings Through FY17]:[Pilot Savings FY18 and After]])</f>
        <v>130.65280000000001</v>
      </c>
      <c r="AY376" s="17">
        <v>0</v>
      </c>
      <c r="AZ376" s="17">
        <v>11.8429</v>
      </c>
      <c r="BA376" s="17">
        <v>0</v>
      </c>
      <c r="BB376" s="18">
        <f>SUM(Table2[[#This Row],[Mortgage Recording Tax Exemption Through FY17]:[Mortgage Recording Tax Exemption FY18 and After]])</f>
        <v>11.8429</v>
      </c>
      <c r="BC376" s="17">
        <v>17.3232</v>
      </c>
      <c r="BD376" s="17">
        <v>241.2448</v>
      </c>
      <c r="BE376" s="17">
        <v>65.120800000000003</v>
      </c>
      <c r="BF376" s="18">
        <f>SUM(Table2[[#This Row],[Indirect and Induced Land Through FY17]:[Indirect and Induced Land FY18 and After]])</f>
        <v>306.36559999999997</v>
      </c>
      <c r="BG376" s="17">
        <v>32.171700000000001</v>
      </c>
      <c r="BH376" s="17">
        <v>448.02600000000001</v>
      </c>
      <c r="BI376" s="17">
        <v>120.9384</v>
      </c>
      <c r="BJ376" s="18">
        <f>SUM(Table2[[#This Row],[Indirect and Induced Building Through FY17]:[Indirect and Induced Building FY18 and After]])</f>
        <v>568.96440000000007</v>
      </c>
      <c r="BK376" s="17">
        <v>76.2423</v>
      </c>
      <c r="BL376" s="17">
        <v>825.51890000000003</v>
      </c>
      <c r="BM376" s="17">
        <v>286.60700000000003</v>
      </c>
      <c r="BN376" s="18">
        <f>SUM(Table2[[#This Row],[TOTAL Real Property Related Taxes Through FY17]:[TOTAL Real Property Related Taxes FY18 and After]])</f>
        <v>1112.1259</v>
      </c>
      <c r="BO376" s="17">
        <v>119.13209999999999</v>
      </c>
      <c r="BP376" s="17">
        <v>1713.9731999999999</v>
      </c>
      <c r="BQ376" s="17">
        <v>447.83769999999998</v>
      </c>
      <c r="BR376" s="18">
        <f>SUM(Table2[[#This Row],[Company Direct Through FY17]:[Company Direct FY18 and After]])</f>
        <v>2161.8108999999999</v>
      </c>
      <c r="BS376" s="17">
        <v>0</v>
      </c>
      <c r="BT376" s="17">
        <v>0.44319999999999998</v>
      </c>
      <c r="BU376" s="17">
        <v>0</v>
      </c>
      <c r="BV376" s="18">
        <f>SUM(Table2[[#This Row],[Sales Tax Exemption Through FY17]:[Sales Tax Exemption FY18 and After]])</f>
        <v>0.44319999999999998</v>
      </c>
      <c r="BW376" s="17">
        <v>0</v>
      </c>
      <c r="BX376" s="17">
        <v>0</v>
      </c>
      <c r="BY376" s="17">
        <v>0</v>
      </c>
      <c r="BZ376" s="17">
        <f>SUM(Table2[[#This Row],[Energy Tax Savings Through FY17]:[Energy Tax Savings FY18 and After]])</f>
        <v>0</v>
      </c>
      <c r="CA376" s="17">
        <v>0</v>
      </c>
      <c r="CB376" s="17">
        <v>0</v>
      </c>
      <c r="CC376" s="17">
        <v>0</v>
      </c>
      <c r="CD376" s="18">
        <f>SUM(Table2[[#This Row],[Tax Exempt Bond Savings Through FY17]:[Tax Exempt Bond Savings FY18 and After]])</f>
        <v>0</v>
      </c>
      <c r="CE376" s="17">
        <v>59.299599999999998</v>
      </c>
      <c r="CF376" s="17">
        <v>966.07090000000005</v>
      </c>
      <c r="CG376" s="17">
        <v>222.9171</v>
      </c>
      <c r="CH376" s="18">
        <f>SUM(Table2[[#This Row],[Indirect and Induced Through FY17]:[Indirect and Induced FY18 and After]])</f>
        <v>1188.9880000000001</v>
      </c>
      <c r="CI376" s="17">
        <v>178.43170000000001</v>
      </c>
      <c r="CJ376" s="17">
        <v>2679.6008999999999</v>
      </c>
      <c r="CK376" s="17">
        <v>670.75480000000005</v>
      </c>
      <c r="CL376" s="18">
        <f>SUM(Table2[[#This Row],[TOTAL Income Consumption Use Taxes Through FY17]:[TOTAL Income Consumption Use Taxes FY18 and After]])</f>
        <v>3350.3557000000001</v>
      </c>
      <c r="CM376" s="17">
        <v>8.6873000000000005</v>
      </c>
      <c r="CN376" s="17">
        <v>110.2818</v>
      </c>
      <c r="CO376" s="17">
        <v>32.6571</v>
      </c>
      <c r="CP376" s="18">
        <f>SUM(Table2[[#This Row],[Assistance Provided Through FY17]:[Assistance Provided FY18 and After]])</f>
        <v>142.93889999999999</v>
      </c>
      <c r="CQ376" s="17">
        <v>0</v>
      </c>
      <c r="CR376" s="17">
        <v>0</v>
      </c>
      <c r="CS376" s="17">
        <v>0</v>
      </c>
      <c r="CT376" s="18">
        <f>SUM(Table2[[#This Row],[Recapture Cancellation Reduction Amount Through FY17]:[Recapture Cancellation Reduction Amount FY18 and After]])</f>
        <v>0</v>
      </c>
      <c r="CU376" s="17">
        <v>0</v>
      </c>
      <c r="CV376" s="17">
        <v>0</v>
      </c>
      <c r="CW376" s="17">
        <v>0</v>
      </c>
      <c r="CX376" s="18">
        <f>SUM(Table2[[#This Row],[Penalty Paid Through FY17]:[Penalty Paid FY18 and After]])</f>
        <v>0</v>
      </c>
      <c r="CY376" s="17">
        <v>8.6873000000000005</v>
      </c>
      <c r="CZ376" s="17">
        <v>110.2818</v>
      </c>
      <c r="DA376" s="17">
        <v>32.6571</v>
      </c>
      <c r="DB376" s="18">
        <f>SUM(Table2[[#This Row],[TOTAL Assistance Net of Recapture Penalties Through FY17]:[TOTAL Assistance Net of Recapture Penalties FY18 and After]])</f>
        <v>142.93889999999999</v>
      </c>
      <c r="DC376" s="17">
        <v>154.5668</v>
      </c>
      <c r="DD376" s="17">
        <v>1960.0599</v>
      </c>
      <c r="DE376" s="17">
        <v>581.04259999999999</v>
      </c>
      <c r="DF376" s="18">
        <f>SUM(Table2[[#This Row],[Company Direct Tax Revenue Before Assistance Through FY17]:[Company Direct Tax Revenue Before Assistance FY18 and After]])</f>
        <v>2541.1025</v>
      </c>
      <c r="DG376" s="17">
        <v>108.7945</v>
      </c>
      <c r="DH376" s="17">
        <v>1655.3416999999999</v>
      </c>
      <c r="DI376" s="17">
        <v>408.97629999999998</v>
      </c>
      <c r="DJ376" s="18">
        <f>SUM(Table2[[#This Row],[Indirect and Induced Tax Revenues Through FY17]:[Indirect and Induced Tax Revenues FY18 and After]])</f>
        <v>2064.3179999999998</v>
      </c>
      <c r="DK376" s="17">
        <v>263.36130000000003</v>
      </c>
      <c r="DL376" s="17">
        <v>3615.4016000000001</v>
      </c>
      <c r="DM376" s="17">
        <v>990.01890000000003</v>
      </c>
      <c r="DN376" s="17">
        <f>SUM(Table2[[#This Row],[TOTAL Tax Revenues Before Assistance Through FY17]:[TOTAL Tax Revenues Before Assistance FY18 and After]])</f>
        <v>4605.4205000000002</v>
      </c>
      <c r="DO376" s="17">
        <v>254.67400000000001</v>
      </c>
      <c r="DP376" s="17">
        <v>3505.1197999999999</v>
      </c>
      <c r="DQ376" s="17">
        <v>957.36180000000002</v>
      </c>
      <c r="DR376" s="20">
        <f>SUM(Table2[[#This Row],[TOTAL Tax Revenues Net of Assistance Recapture and Penalty Through FY17]:[TOTAL Tax Revenues Net of Assistance Recapture and Penalty FY18 and After]])</f>
        <v>4462.4816000000001</v>
      </c>
      <c r="DS376" s="20">
        <v>0</v>
      </c>
      <c r="DT376" s="20">
        <v>0</v>
      </c>
      <c r="DU376" s="20">
        <v>0</v>
      </c>
      <c r="DV376" s="20">
        <v>0</v>
      </c>
      <c r="DW376" s="15">
        <v>0</v>
      </c>
      <c r="DX376" s="15">
        <v>0</v>
      </c>
      <c r="DY376" s="15">
        <v>0</v>
      </c>
      <c r="DZ376" s="15">
        <v>0</v>
      </c>
      <c r="EA376" s="15">
        <v>0</v>
      </c>
      <c r="EB376" s="15">
        <v>0</v>
      </c>
      <c r="EC376" s="15">
        <v>0</v>
      </c>
      <c r="ED376" s="15">
        <v>0</v>
      </c>
      <c r="EE376" s="15">
        <v>0</v>
      </c>
      <c r="EF376" s="15">
        <v>0</v>
      </c>
      <c r="EG376" s="15">
        <v>0</v>
      </c>
      <c r="EH376" s="15">
        <v>0</v>
      </c>
      <c r="EI376" s="15">
        <v>0</v>
      </c>
      <c r="EJ376" s="15">
        <v>0</v>
      </c>
      <c r="EK376" s="15">
        <v>0</v>
      </c>
    </row>
    <row r="377" spans="1:141" x14ac:dyDescent="0.2">
      <c r="A377" s="6">
        <v>93359</v>
      </c>
      <c r="B377" s="6" t="s">
        <v>546</v>
      </c>
      <c r="C377" s="7" t="s">
        <v>547</v>
      </c>
      <c r="D377" s="7" t="s">
        <v>9</v>
      </c>
      <c r="E377" s="33">
        <v>42</v>
      </c>
      <c r="F377" s="8" t="s">
        <v>2219</v>
      </c>
      <c r="G377" s="41" t="s">
        <v>2031</v>
      </c>
      <c r="H377" s="35">
        <v>10000</v>
      </c>
      <c r="I377" s="35">
        <v>10000</v>
      </c>
      <c r="J377" s="39" t="s">
        <v>3322</v>
      </c>
      <c r="K377" s="11" t="s">
        <v>2453</v>
      </c>
      <c r="L377" s="13" t="s">
        <v>2828</v>
      </c>
      <c r="M377" s="13" t="s">
        <v>2819</v>
      </c>
      <c r="N377" s="23">
        <v>2100000</v>
      </c>
      <c r="O377" s="6" t="s">
        <v>2458</v>
      </c>
      <c r="P377" s="15">
        <v>1</v>
      </c>
      <c r="Q377" s="15">
        <v>0</v>
      </c>
      <c r="R377" s="15">
        <v>11</v>
      </c>
      <c r="S377" s="15">
        <v>0</v>
      </c>
      <c r="T377" s="15">
        <v>0</v>
      </c>
      <c r="U377" s="15">
        <v>12</v>
      </c>
      <c r="V377" s="15">
        <v>11</v>
      </c>
      <c r="W377" s="15">
        <v>0</v>
      </c>
      <c r="X377" s="15">
        <v>0</v>
      </c>
      <c r="Y377" s="15">
        <v>0</v>
      </c>
      <c r="Z377" s="15">
        <v>13</v>
      </c>
      <c r="AA377" s="15">
        <v>100</v>
      </c>
      <c r="AB377" s="15">
        <v>0</v>
      </c>
      <c r="AC377" s="15">
        <v>0</v>
      </c>
      <c r="AD377" s="15">
        <v>0</v>
      </c>
      <c r="AE377" s="15">
        <v>0</v>
      </c>
      <c r="AF377" s="15">
        <v>100</v>
      </c>
      <c r="AG377" s="15" t="s">
        <v>1861</v>
      </c>
      <c r="AH377" s="15" t="s">
        <v>1861</v>
      </c>
      <c r="AI377" s="17">
        <v>8.8829999999999991</v>
      </c>
      <c r="AJ377" s="17">
        <v>65.962699999999998</v>
      </c>
      <c r="AK377" s="17">
        <v>74.038799999999995</v>
      </c>
      <c r="AL377" s="17">
        <f>SUM(Table2[[#This Row],[Company Direct Land Through FY17]:[Company Direct Land FY18 and After]])</f>
        <v>140.00149999999999</v>
      </c>
      <c r="AM377" s="17">
        <v>23.273499999999999</v>
      </c>
      <c r="AN377" s="17">
        <v>103.6613</v>
      </c>
      <c r="AO377" s="17">
        <v>193.98140000000001</v>
      </c>
      <c r="AP377" s="18">
        <f>SUM(Table2[[#This Row],[Company Direct Building Through FY17]:[Company Direct Building FY18 and After]])</f>
        <v>297.64269999999999</v>
      </c>
      <c r="AQ377" s="17">
        <v>0</v>
      </c>
      <c r="AR377" s="17">
        <v>28.4574</v>
      </c>
      <c r="AS377" s="17">
        <v>0</v>
      </c>
      <c r="AT377" s="18">
        <f>SUM(Table2[[#This Row],[Mortgage Recording Tax Through FY17]:[Mortgage Recording Tax FY18 and After]])</f>
        <v>28.4574</v>
      </c>
      <c r="AU377" s="17">
        <v>21.773499999999999</v>
      </c>
      <c r="AV377" s="17">
        <v>98.715800000000002</v>
      </c>
      <c r="AW377" s="17">
        <v>181.47909999999999</v>
      </c>
      <c r="AX377" s="18">
        <f>SUM(Table2[[#This Row],[Pilot Savings Through FY17]:[Pilot Savings FY18 and After]])</f>
        <v>280.19489999999996</v>
      </c>
      <c r="AY377" s="17">
        <v>0</v>
      </c>
      <c r="AZ377" s="17">
        <v>28.4574</v>
      </c>
      <c r="BA377" s="17">
        <v>0</v>
      </c>
      <c r="BB377" s="18">
        <f>SUM(Table2[[#This Row],[Mortgage Recording Tax Exemption Through FY17]:[Mortgage Recording Tax Exemption FY18 and After]])</f>
        <v>28.4574</v>
      </c>
      <c r="BC377" s="17">
        <v>16.9162</v>
      </c>
      <c r="BD377" s="17">
        <v>133.17330000000001</v>
      </c>
      <c r="BE377" s="17">
        <v>140.9939</v>
      </c>
      <c r="BF377" s="18">
        <f>SUM(Table2[[#This Row],[Indirect and Induced Land Through FY17]:[Indirect and Induced Land FY18 and After]])</f>
        <v>274.16719999999998</v>
      </c>
      <c r="BG377" s="17">
        <v>31.415700000000001</v>
      </c>
      <c r="BH377" s="17">
        <v>247.3218</v>
      </c>
      <c r="BI377" s="17">
        <v>261.84469999999999</v>
      </c>
      <c r="BJ377" s="18">
        <f>SUM(Table2[[#This Row],[Indirect and Induced Building Through FY17]:[Indirect and Induced Building FY18 and After]])</f>
        <v>509.16649999999998</v>
      </c>
      <c r="BK377" s="17">
        <v>58.7149</v>
      </c>
      <c r="BL377" s="17">
        <v>451.4033</v>
      </c>
      <c r="BM377" s="17">
        <v>489.37970000000001</v>
      </c>
      <c r="BN377" s="18">
        <f>SUM(Table2[[#This Row],[TOTAL Real Property Related Taxes Through FY17]:[TOTAL Real Property Related Taxes FY18 and After]])</f>
        <v>940.78300000000002</v>
      </c>
      <c r="BO377" s="17">
        <v>204.63650000000001</v>
      </c>
      <c r="BP377" s="17">
        <v>1364.633</v>
      </c>
      <c r="BQ377" s="17">
        <v>1705.6153999999999</v>
      </c>
      <c r="BR377" s="18">
        <f>SUM(Table2[[#This Row],[Company Direct Through FY17]:[Company Direct FY18 and After]])</f>
        <v>3070.2483999999999</v>
      </c>
      <c r="BS377" s="17">
        <v>0</v>
      </c>
      <c r="BT377" s="17">
        <v>0</v>
      </c>
      <c r="BU377" s="17">
        <v>0</v>
      </c>
      <c r="BV377" s="18">
        <f>SUM(Table2[[#This Row],[Sales Tax Exemption Through FY17]:[Sales Tax Exemption FY18 and After]])</f>
        <v>0</v>
      </c>
      <c r="BW377" s="17">
        <v>0</v>
      </c>
      <c r="BX377" s="17">
        <v>0</v>
      </c>
      <c r="BY377" s="17">
        <v>0</v>
      </c>
      <c r="BZ377" s="17">
        <f>SUM(Table2[[#This Row],[Energy Tax Savings Through FY17]:[Energy Tax Savings FY18 and After]])</f>
        <v>0</v>
      </c>
      <c r="CA377" s="17">
        <v>0</v>
      </c>
      <c r="CB377" s="17">
        <v>0</v>
      </c>
      <c r="CC377" s="17">
        <v>0</v>
      </c>
      <c r="CD377" s="18">
        <f>SUM(Table2[[#This Row],[Tax Exempt Bond Savings Through FY17]:[Tax Exempt Bond Savings FY18 and After]])</f>
        <v>0</v>
      </c>
      <c r="CE377" s="17">
        <v>57.906199999999998</v>
      </c>
      <c r="CF377" s="17">
        <v>508.68259999999998</v>
      </c>
      <c r="CG377" s="17">
        <v>482.64060000000001</v>
      </c>
      <c r="CH377" s="18">
        <f>SUM(Table2[[#This Row],[Indirect and Induced Through FY17]:[Indirect and Induced FY18 and After]])</f>
        <v>991.32320000000004</v>
      </c>
      <c r="CI377" s="17">
        <v>262.54270000000002</v>
      </c>
      <c r="CJ377" s="17">
        <v>1873.3155999999999</v>
      </c>
      <c r="CK377" s="17">
        <v>2188.2559999999999</v>
      </c>
      <c r="CL377" s="18">
        <f>SUM(Table2[[#This Row],[TOTAL Income Consumption Use Taxes Through FY17]:[TOTAL Income Consumption Use Taxes FY18 and After]])</f>
        <v>4061.5715999999998</v>
      </c>
      <c r="CM377" s="17">
        <v>21.773499999999999</v>
      </c>
      <c r="CN377" s="17">
        <v>127.17319999999999</v>
      </c>
      <c r="CO377" s="17">
        <v>181.47909999999999</v>
      </c>
      <c r="CP377" s="18">
        <f>SUM(Table2[[#This Row],[Assistance Provided Through FY17]:[Assistance Provided FY18 and After]])</f>
        <v>308.65229999999997</v>
      </c>
      <c r="CQ377" s="17">
        <v>0</v>
      </c>
      <c r="CR377" s="17">
        <v>0</v>
      </c>
      <c r="CS377" s="17">
        <v>0</v>
      </c>
      <c r="CT377" s="18">
        <f>SUM(Table2[[#This Row],[Recapture Cancellation Reduction Amount Through FY17]:[Recapture Cancellation Reduction Amount FY18 and After]])</f>
        <v>0</v>
      </c>
      <c r="CU377" s="17">
        <v>0</v>
      </c>
      <c r="CV377" s="17">
        <v>0</v>
      </c>
      <c r="CW377" s="17">
        <v>0</v>
      </c>
      <c r="CX377" s="18">
        <f>SUM(Table2[[#This Row],[Penalty Paid Through FY17]:[Penalty Paid FY18 and After]])</f>
        <v>0</v>
      </c>
      <c r="CY377" s="17">
        <v>21.773499999999999</v>
      </c>
      <c r="CZ377" s="17">
        <v>127.17319999999999</v>
      </c>
      <c r="DA377" s="17">
        <v>181.47909999999999</v>
      </c>
      <c r="DB377" s="18">
        <f>SUM(Table2[[#This Row],[TOTAL Assistance Net of Recapture Penalties Through FY17]:[TOTAL Assistance Net of Recapture Penalties FY18 and After]])</f>
        <v>308.65229999999997</v>
      </c>
      <c r="DC377" s="17">
        <v>236.79300000000001</v>
      </c>
      <c r="DD377" s="17">
        <v>1562.7144000000001</v>
      </c>
      <c r="DE377" s="17">
        <v>1973.6356000000001</v>
      </c>
      <c r="DF377" s="18">
        <f>SUM(Table2[[#This Row],[Company Direct Tax Revenue Before Assistance Through FY17]:[Company Direct Tax Revenue Before Assistance FY18 and After]])</f>
        <v>3536.3500000000004</v>
      </c>
      <c r="DG377" s="17">
        <v>106.2381</v>
      </c>
      <c r="DH377" s="17">
        <v>889.17769999999996</v>
      </c>
      <c r="DI377" s="17">
        <v>885.47919999999999</v>
      </c>
      <c r="DJ377" s="18">
        <f>SUM(Table2[[#This Row],[Indirect and Induced Tax Revenues Through FY17]:[Indirect and Induced Tax Revenues FY18 and After]])</f>
        <v>1774.6569</v>
      </c>
      <c r="DK377" s="17">
        <v>343.03109999999998</v>
      </c>
      <c r="DL377" s="17">
        <v>2451.8921</v>
      </c>
      <c r="DM377" s="17">
        <v>2859.1147999999998</v>
      </c>
      <c r="DN377" s="17">
        <f>SUM(Table2[[#This Row],[TOTAL Tax Revenues Before Assistance Through FY17]:[TOTAL Tax Revenues Before Assistance FY18 and After]])</f>
        <v>5311.0069000000003</v>
      </c>
      <c r="DO377" s="17">
        <v>321.25760000000002</v>
      </c>
      <c r="DP377" s="17">
        <v>2324.7188999999998</v>
      </c>
      <c r="DQ377" s="17">
        <v>2677.6356999999998</v>
      </c>
      <c r="DR377" s="20">
        <f>SUM(Table2[[#This Row],[TOTAL Tax Revenues Net of Assistance Recapture and Penalty Through FY17]:[TOTAL Tax Revenues Net of Assistance Recapture and Penalty FY18 and After]])</f>
        <v>5002.3545999999997</v>
      </c>
      <c r="DS377" s="20">
        <v>0</v>
      </c>
      <c r="DT377" s="20">
        <v>0</v>
      </c>
      <c r="DU377" s="20">
        <v>0</v>
      </c>
      <c r="DV377" s="20">
        <v>0</v>
      </c>
      <c r="DW377" s="15">
        <v>0</v>
      </c>
      <c r="DX377" s="15">
        <v>0</v>
      </c>
      <c r="DY377" s="15">
        <v>0</v>
      </c>
      <c r="DZ377" s="15">
        <v>0</v>
      </c>
      <c r="EA377" s="15">
        <v>0</v>
      </c>
      <c r="EB377" s="15">
        <v>0</v>
      </c>
      <c r="EC377" s="15">
        <v>0</v>
      </c>
      <c r="ED377" s="15">
        <v>0</v>
      </c>
      <c r="EE377" s="15">
        <v>0</v>
      </c>
      <c r="EF377" s="15">
        <v>0</v>
      </c>
      <c r="EG377" s="15">
        <v>0</v>
      </c>
      <c r="EH377" s="15">
        <v>0</v>
      </c>
      <c r="EI377" s="15">
        <f>SUM(Table2[[#This Row],[Total Industrial Employees FY17]:[Total Other Employees FY17]])</f>
        <v>0</v>
      </c>
      <c r="EJ377" s="15">
        <f>SUM(Table2[[#This Row],[Number of Industrial Employees Earning More than Living Wage FY17]:[Number of Other Employees Earning More than Living Wage FY17]])</f>
        <v>0</v>
      </c>
      <c r="EK377" s="15">
        <v>0</v>
      </c>
    </row>
    <row r="378" spans="1:141" x14ac:dyDescent="0.2">
      <c r="A378" s="6">
        <v>94105</v>
      </c>
      <c r="B378" s="6" t="s">
        <v>1621</v>
      </c>
      <c r="C378" s="7" t="s">
        <v>1661</v>
      </c>
      <c r="D378" s="7" t="s">
        <v>9</v>
      </c>
      <c r="E378" s="33">
        <v>33</v>
      </c>
      <c r="F378" s="8" t="s">
        <v>2423</v>
      </c>
      <c r="G378" s="41" t="s">
        <v>1959</v>
      </c>
      <c r="H378" s="35">
        <v>13856</v>
      </c>
      <c r="I378" s="35">
        <v>38714</v>
      </c>
      <c r="J378" s="39" t="s">
        <v>3371</v>
      </c>
      <c r="K378" s="11" t="s">
        <v>2804</v>
      </c>
      <c r="L378" s="13" t="s">
        <v>3125</v>
      </c>
      <c r="M378" s="13" t="s">
        <v>3126</v>
      </c>
      <c r="N378" s="23">
        <v>5000000</v>
      </c>
      <c r="O378" s="6" t="s">
        <v>2518</v>
      </c>
      <c r="P378" s="15">
        <v>60</v>
      </c>
      <c r="Q378" s="15">
        <v>11</v>
      </c>
      <c r="R378" s="15">
        <v>263</v>
      </c>
      <c r="S378" s="15">
        <v>0</v>
      </c>
      <c r="T378" s="15">
        <v>8</v>
      </c>
      <c r="U378" s="15">
        <v>342</v>
      </c>
      <c r="V378" s="15">
        <v>306</v>
      </c>
      <c r="W378" s="15">
        <v>0</v>
      </c>
      <c r="X378" s="15">
        <v>0</v>
      </c>
      <c r="Y378" s="15">
        <v>239</v>
      </c>
      <c r="Z378" s="15">
        <v>4</v>
      </c>
      <c r="AA378" s="15">
        <v>87</v>
      </c>
      <c r="AB378" s="15">
        <v>15</v>
      </c>
      <c r="AC378" s="15">
        <v>25</v>
      </c>
      <c r="AD378" s="15">
        <v>11</v>
      </c>
      <c r="AE378" s="15">
        <v>11</v>
      </c>
      <c r="AF378" s="15">
        <v>87</v>
      </c>
      <c r="AG378" s="15" t="s">
        <v>1860</v>
      </c>
      <c r="AH378" s="15" t="s">
        <v>1861</v>
      </c>
      <c r="AI378" s="17">
        <v>0</v>
      </c>
      <c r="AJ378" s="17">
        <v>0</v>
      </c>
      <c r="AK378" s="17">
        <v>0</v>
      </c>
      <c r="AL378" s="17">
        <f>SUM(Table2[[#This Row],[Company Direct Land Through FY17]:[Company Direct Land FY18 and After]])</f>
        <v>0</v>
      </c>
      <c r="AM378" s="17">
        <v>0</v>
      </c>
      <c r="AN378" s="17">
        <v>0</v>
      </c>
      <c r="AO378" s="17">
        <v>0</v>
      </c>
      <c r="AP378" s="18">
        <f>SUM(Table2[[#This Row],[Company Direct Building Through FY17]:[Company Direct Building FY18 and After]])</f>
        <v>0</v>
      </c>
      <c r="AQ378" s="17">
        <v>0</v>
      </c>
      <c r="AR378" s="17">
        <v>81.900000000000006</v>
      </c>
      <c r="AS378" s="17">
        <v>0</v>
      </c>
      <c r="AT378" s="18">
        <f>SUM(Table2[[#This Row],[Mortgage Recording Tax Through FY17]:[Mortgage Recording Tax FY18 and After]])</f>
        <v>81.900000000000006</v>
      </c>
      <c r="AU378" s="17">
        <v>0</v>
      </c>
      <c r="AV378" s="17">
        <v>0</v>
      </c>
      <c r="AW378" s="17">
        <v>0</v>
      </c>
      <c r="AX378" s="18">
        <f>SUM(Table2[[#This Row],[Pilot Savings Through FY17]:[Pilot Savings FY18 and After]])</f>
        <v>0</v>
      </c>
      <c r="AY378" s="17">
        <v>0</v>
      </c>
      <c r="AZ378" s="17">
        <v>81.900000000000006</v>
      </c>
      <c r="BA378" s="17">
        <v>0</v>
      </c>
      <c r="BB378" s="18">
        <f>SUM(Table2[[#This Row],[Mortgage Recording Tax Exemption Through FY17]:[Mortgage Recording Tax Exemption FY18 and After]])</f>
        <v>81.900000000000006</v>
      </c>
      <c r="BC378" s="17">
        <v>300.35379999999998</v>
      </c>
      <c r="BD378" s="17">
        <v>557.36099999999999</v>
      </c>
      <c r="BE378" s="17">
        <v>2236.6538999999998</v>
      </c>
      <c r="BF378" s="18">
        <f>SUM(Table2[[#This Row],[Indirect and Induced Land Through FY17]:[Indirect and Induced Land FY18 and After]])</f>
        <v>2794.0148999999997</v>
      </c>
      <c r="BG378" s="17">
        <v>557.79989999999998</v>
      </c>
      <c r="BH378" s="17">
        <v>1035.0989999999999</v>
      </c>
      <c r="BI378" s="17">
        <v>4153.7856000000002</v>
      </c>
      <c r="BJ378" s="18">
        <f>SUM(Table2[[#This Row],[Indirect and Induced Building Through FY17]:[Indirect and Induced Building FY18 and After]])</f>
        <v>5188.8846000000003</v>
      </c>
      <c r="BK378" s="17">
        <v>858.15369999999996</v>
      </c>
      <c r="BL378" s="17">
        <v>1592.46</v>
      </c>
      <c r="BM378" s="17">
        <v>6390.4395000000004</v>
      </c>
      <c r="BN378" s="18">
        <f>SUM(Table2[[#This Row],[TOTAL Real Property Related Taxes Through FY17]:[TOTAL Real Property Related Taxes FY18 and After]])</f>
        <v>7982.8995000000004</v>
      </c>
      <c r="BO378" s="17">
        <v>930.79179999999997</v>
      </c>
      <c r="BP378" s="17">
        <v>1732.2665</v>
      </c>
      <c r="BQ378" s="17">
        <v>6931.3555999999999</v>
      </c>
      <c r="BR378" s="18">
        <f>SUM(Table2[[#This Row],[Company Direct Through FY17]:[Company Direct FY18 and After]])</f>
        <v>8663.6221000000005</v>
      </c>
      <c r="BS378" s="17">
        <v>0</v>
      </c>
      <c r="BT378" s="17">
        <v>0</v>
      </c>
      <c r="BU378" s="17">
        <v>0</v>
      </c>
      <c r="BV378" s="18">
        <f>SUM(Table2[[#This Row],[Sales Tax Exemption Through FY17]:[Sales Tax Exemption FY18 and After]])</f>
        <v>0</v>
      </c>
      <c r="BW378" s="17">
        <v>0</v>
      </c>
      <c r="BX378" s="17">
        <v>0</v>
      </c>
      <c r="BY378" s="17">
        <v>0</v>
      </c>
      <c r="BZ378" s="17">
        <f>SUM(Table2[[#This Row],[Energy Tax Savings Through FY17]:[Energy Tax Savings FY18 and After]])</f>
        <v>0</v>
      </c>
      <c r="CA378" s="17">
        <v>2.5427</v>
      </c>
      <c r="CB378" s="17">
        <v>3.6644999999999999</v>
      </c>
      <c r="CC378" s="17">
        <v>16.101700000000001</v>
      </c>
      <c r="CD378" s="18">
        <f>SUM(Table2[[#This Row],[Tax Exempt Bond Savings Through FY17]:[Tax Exempt Bond Savings FY18 and After]])</f>
        <v>19.766200000000001</v>
      </c>
      <c r="CE378" s="17">
        <v>1028.1497999999999</v>
      </c>
      <c r="CF378" s="17">
        <v>1919.3210999999999</v>
      </c>
      <c r="CG378" s="17">
        <v>7656.3544000000002</v>
      </c>
      <c r="CH378" s="18">
        <f>SUM(Table2[[#This Row],[Indirect and Induced Through FY17]:[Indirect and Induced FY18 and After]])</f>
        <v>9575.6754999999994</v>
      </c>
      <c r="CI378" s="17">
        <v>1956.3988999999999</v>
      </c>
      <c r="CJ378" s="17">
        <v>3647.9231</v>
      </c>
      <c r="CK378" s="17">
        <v>14571.6083</v>
      </c>
      <c r="CL378" s="18">
        <f>SUM(Table2[[#This Row],[TOTAL Income Consumption Use Taxes Through FY17]:[TOTAL Income Consumption Use Taxes FY18 and After]])</f>
        <v>18219.5314</v>
      </c>
      <c r="CM378" s="17">
        <v>2.5427</v>
      </c>
      <c r="CN378" s="17">
        <v>85.564499999999995</v>
      </c>
      <c r="CO378" s="17">
        <v>16.101700000000001</v>
      </c>
      <c r="CP378" s="18">
        <f>SUM(Table2[[#This Row],[Assistance Provided Through FY17]:[Assistance Provided FY18 and After]])</f>
        <v>101.6662</v>
      </c>
      <c r="CQ378" s="17">
        <v>0</v>
      </c>
      <c r="CR378" s="17">
        <v>0</v>
      </c>
      <c r="CS378" s="17">
        <v>0</v>
      </c>
      <c r="CT378" s="18">
        <f>SUM(Table2[[#This Row],[Recapture Cancellation Reduction Amount Through FY17]:[Recapture Cancellation Reduction Amount FY18 and After]])</f>
        <v>0</v>
      </c>
      <c r="CU378" s="17">
        <v>0</v>
      </c>
      <c r="CV378" s="17">
        <v>0</v>
      </c>
      <c r="CW378" s="17">
        <v>0</v>
      </c>
      <c r="CX378" s="18">
        <f>SUM(Table2[[#This Row],[Penalty Paid Through FY17]:[Penalty Paid FY18 and After]])</f>
        <v>0</v>
      </c>
      <c r="CY378" s="17">
        <v>2.5427</v>
      </c>
      <c r="CZ378" s="17">
        <v>85.564499999999995</v>
      </c>
      <c r="DA378" s="17">
        <v>16.101700000000001</v>
      </c>
      <c r="DB378" s="18">
        <f>SUM(Table2[[#This Row],[TOTAL Assistance Net of Recapture Penalties Through FY17]:[TOTAL Assistance Net of Recapture Penalties FY18 and After]])</f>
        <v>101.6662</v>
      </c>
      <c r="DC378" s="17">
        <v>930.79179999999997</v>
      </c>
      <c r="DD378" s="17">
        <v>1814.1665</v>
      </c>
      <c r="DE378" s="17">
        <v>6931.3555999999999</v>
      </c>
      <c r="DF378" s="18">
        <f>SUM(Table2[[#This Row],[Company Direct Tax Revenue Before Assistance Through FY17]:[Company Direct Tax Revenue Before Assistance FY18 and After]])</f>
        <v>8745.5221000000001</v>
      </c>
      <c r="DG378" s="17">
        <v>1886.3035</v>
      </c>
      <c r="DH378" s="17">
        <v>3511.7811000000002</v>
      </c>
      <c r="DI378" s="17">
        <v>14046.793900000001</v>
      </c>
      <c r="DJ378" s="18">
        <f>SUM(Table2[[#This Row],[Indirect and Induced Tax Revenues Through FY17]:[Indirect and Induced Tax Revenues FY18 and After]])</f>
        <v>17558.575000000001</v>
      </c>
      <c r="DK378" s="17">
        <v>2817.0953</v>
      </c>
      <c r="DL378" s="17">
        <v>5325.9476000000004</v>
      </c>
      <c r="DM378" s="17">
        <v>20978.1495</v>
      </c>
      <c r="DN378" s="17">
        <f>SUM(Table2[[#This Row],[TOTAL Tax Revenues Before Assistance Through FY17]:[TOTAL Tax Revenues Before Assistance FY18 and After]])</f>
        <v>26304.097099999999</v>
      </c>
      <c r="DO378" s="17">
        <v>2814.5526</v>
      </c>
      <c r="DP378" s="17">
        <v>5240.3831</v>
      </c>
      <c r="DQ378" s="17">
        <v>20962.0478</v>
      </c>
      <c r="DR378" s="20">
        <f>SUM(Table2[[#This Row],[TOTAL Tax Revenues Net of Assistance Recapture and Penalty Through FY17]:[TOTAL Tax Revenues Net of Assistance Recapture and Penalty FY18 and After]])</f>
        <v>26202.430899999999</v>
      </c>
      <c r="DS378" s="20">
        <v>0</v>
      </c>
      <c r="DT378" s="20">
        <v>0</v>
      </c>
      <c r="DU378" s="20">
        <v>0</v>
      </c>
      <c r="DV378" s="20">
        <v>0</v>
      </c>
      <c r="DW378" s="15">
        <v>0</v>
      </c>
      <c r="DX378" s="15">
        <v>0</v>
      </c>
      <c r="DY378" s="15">
        <v>0</v>
      </c>
      <c r="DZ378" s="15">
        <v>342</v>
      </c>
      <c r="EA378" s="15">
        <v>0</v>
      </c>
      <c r="EB378" s="15">
        <v>0</v>
      </c>
      <c r="EC378" s="15">
        <v>0</v>
      </c>
      <c r="ED378" s="15">
        <v>342</v>
      </c>
      <c r="EE378" s="15">
        <v>0</v>
      </c>
      <c r="EF378" s="15">
        <v>0</v>
      </c>
      <c r="EG378" s="15">
        <v>0</v>
      </c>
      <c r="EH378" s="15">
        <v>100</v>
      </c>
      <c r="EI378" s="15">
        <f>SUM(Table2[[#This Row],[Total Industrial Employees FY17]:[Total Other Employees FY17]])</f>
        <v>342</v>
      </c>
      <c r="EJ378" s="15">
        <f>SUM(Table2[[#This Row],[Number of Industrial Employees Earning More than Living Wage FY17]:[Number of Other Employees Earning More than Living Wage FY17]])</f>
        <v>342</v>
      </c>
      <c r="EK378" s="15">
        <v>100</v>
      </c>
    </row>
    <row r="379" spans="1:141" ht="25.5" x14ac:dyDescent="0.2">
      <c r="A379" s="6">
        <v>93922</v>
      </c>
      <c r="B379" s="6" t="s">
        <v>593</v>
      </c>
      <c r="C379" s="7" t="s">
        <v>594</v>
      </c>
      <c r="D379" s="7" t="s">
        <v>12</v>
      </c>
      <c r="E379" s="33">
        <v>27</v>
      </c>
      <c r="F379" s="8" t="s">
        <v>2304</v>
      </c>
      <c r="G379" s="41" t="s">
        <v>1885</v>
      </c>
      <c r="H379" s="35">
        <v>42200</v>
      </c>
      <c r="I379" s="35">
        <v>34000</v>
      </c>
      <c r="J379" s="39" t="s">
        <v>3210</v>
      </c>
      <c r="K379" s="11" t="s">
        <v>2453</v>
      </c>
      <c r="L379" s="13" t="s">
        <v>2943</v>
      </c>
      <c r="M379" s="13" t="s">
        <v>2865</v>
      </c>
      <c r="N379" s="23">
        <v>3230000</v>
      </c>
      <c r="O379" s="6" t="s">
        <v>2458</v>
      </c>
      <c r="P379" s="15">
        <v>0</v>
      </c>
      <c r="Q379" s="15">
        <v>0</v>
      </c>
      <c r="R379" s="15">
        <v>118</v>
      </c>
      <c r="S379" s="15">
        <v>12</v>
      </c>
      <c r="T379" s="15">
        <v>0</v>
      </c>
      <c r="U379" s="15">
        <v>130</v>
      </c>
      <c r="V379" s="15">
        <v>130</v>
      </c>
      <c r="W379" s="15">
        <v>0</v>
      </c>
      <c r="X379" s="15">
        <v>0</v>
      </c>
      <c r="Y379" s="15">
        <v>25</v>
      </c>
      <c r="Z379" s="15">
        <v>4</v>
      </c>
      <c r="AA379" s="15">
        <v>89</v>
      </c>
      <c r="AB379" s="15">
        <v>0</v>
      </c>
      <c r="AC379" s="15">
        <v>0</v>
      </c>
      <c r="AD379" s="15">
        <v>0</v>
      </c>
      <c r="AE379" s="15">
        <v>0</v>
      </c>
      <c r="AF379" s="15">
        <v>89</v>
      </c>
      <c r="AG379" s="15" t="s">
        <v>1860</v>
      </c>
      <c r="AH379" s="15" t="s">
        <v>1861</v>
      </c>
      <c r="AI379" s="17">
        <v>38.557299999999998</v>
      </c>
      <c r="AJ379" s="17">
        <v>227.98779999999999</v>
      </c>
      <c r="AK379" s="17">
        <v>437.38529999999997</v>
      </c>
      <c r="AL379" s="17">
        <f>SUM(Table2[[#This Row],[Company Direct Land Through FY17]:[Company Direct Land FY18 and After]])</f>
        <v>665.37310000000002</v>
      </c>
      <c r="AM379" s="17">
        <v>69.622399999999999</v>
      </c>
      <c r="AN379" s="17">
        <v>315.36020000000002</v>
      </c>
      <c r="AO379" s="17">
        <v>789.78279999999995</v>
      </c>
      <c r="AP379" s="18">
        <f>SUM(Table2[[#This Row],[Company Direct Building Through FY17]:[Company Direct Building FY18 and After]])</f>
        <v>1105.143</v>
      </c>
      <c r="AQ379" s="17">
        <v>0</v>
      </c>
      <c r="AR379" s="17">
        <v>25.692799999999998</v>
      </c>
      <c r="AS379" s="17">
        <v>0</v>
      </c>
      <c r="AT379" s="18">
        <f>SUM(Table2[[#This Row],[Mortgage Recording Tax Through FY17]:[Mortgage Recording Tax FY18 and After]])</f>
        <v>25.692799999999998</v>
      </c>
      <c r="AU379" s="17">
        <v>22.617699999999999</v>
      </c>
      <c r="AV379" s="17">
        <v>73.648099999999999</v>
      </c>
      <c r="AW379" s="17">
        <v>256.57060000000001</v>
      </c>
      <c r="AX379" s="18">
        <f>SUM(Table2[[#This Row],[Pilot Savings Through FY17]:[Pilot Savings FY18 and After]])</f>
        <v>330.21870000000001</v>
      </c>
      <c r="AY379" s="17">
        <v>0</v>
      </c>
      <c r="AZ379" s="17">
        <v>25.692799999999998</v>
      </c>
      <c r="BA379" s="17">
        <v>0</v>
      </c>
      <c r="BB379" s="18">
        <f>SUM(Table2[[#This Row],[Mortgage Recording Tax Exemption Through FY17]:[Mortgage Recording Tax Exemption FY18 and After]])</f>
        <v>25.692799999999998</v>
      </c>
      <c r="BC379" s="17">
        <v>172.9742</v>
      </c>
      <c r="BD379" s="17">
        <v>760.34029999999996</v>
      </c>
      <c r="BE379" s="17">
        <v>1962.1856</v>
      </c>
      <c r="BF379" s="18">
        <f>SUM(Table2[[#This Row],[Indirect and Induced Land Through FY17]:[Indirect and Induced Land FY18 and After]])</f>
        <v>2722.5259000000001</v>
      </c>
      <c r="BG379" s="17">
        <v>321.23770000000002</v>
      </c>
      <c r="BH379" s="17">
        <v>1412.0605</v>
      </c>
      <c r="BI379" s="17">
        <v>3644.0571</v>
      </c>
      <c r="BJ379" s="18">
        <f>SUM(Table2[[#This Row],[Indirect and Induced Building Through FY17]:[Indirect and Induced Building FY18 and After]])</f>
        <v>5056.1175999999996</v>
      </c>
      <c r="BK379" s="17">
        <v>579.77390000000003</v>
      </c>
      <c r="BL379" s="17">
        <v>2642.1007</v>
      </c>
      <c r="BM379" s="17">
        <v>6576.8401999999996</v>
      </c>
      <c r="BN379" s="18">
        <f>SUM(Table2[[#This Row],[TOTAL Real Property Related Taxes Through FY17]:[TOTAL Real Property Related Taxes FY18 and After]])</f>
        <v>9218.9408999999996</v>
      </c>
      <c r="BO379" s="17">
        <v>1684.8051</v>
      </c>
      <c r="BP379" s="17">
        <v>7633.0734000000002</v>
      </c>
      <c r="BQ379" s="17">
        <v>19112.100600000002</v>
      </c>
      <c r="BR379" s="18">
        <f>SUM(Table2[[#This Row],[Company Direct Through FY17]:[Company Direct FY18 and After]])</f>
        <v>26745.174000000003</v>
      </c>
      <c r="BS379" s="17">
        <v>0</v>
      </c>
      <c r="BT379" s="17">
        <v>1.1825000000000001</v>
      </c>
      <c r="BU379" s="17">
        <v>0</v>
      </c>
      <c r="BV379" s="18">
        <f>SUM(Table2[[#This Row],[Sales Tax Exemption Through FY17]:[Sales Tax Exemption FY18 and After]])</f>
        <v>1.1825000000000001</v>
      </c>
      <c r="BW379" s="17">
        <v>0</v>
      </c>
      <c r="BX379" s="17">
        <v>0</v>
      </c>
      <c r="BY379" s="17">
        <v>0</v>
      </c>
      <c r="BZ379" s="17">
        <f>SUM(Table2[[#This Row],[Energy Tax Savings Through FY17]:[Energy Tax Savings FY18 and After]])</f>
        <v>0</v>
      </c>
      <c r="CA379" s="17">
        <v>0</v>
      </c>
      <c r="CB379" s="17">
        <v>0</v>
      </c>
      <c r="CC379" s="17">
        <v>0</v>
      </c>
      <c r="CD379" s="18">
        <f>SUM(Table2[[#This Row],[Tax Exempt Bond Savings Through FY17]:[Tax Exempt Bond Savings FY18 and After]])</f>
        <v>0</v>
      </c>
      <c r="CE379" s="17">
        <v>543.88649999999996</v>
      </c>
      <c r="CF379" s="17">
        <v>2454.5279</v>
      </c>
      <c r="CG379" s="17">
        <v>6169.7413999999999</v>
      </c>
      <c r="CH379" s="18">
        <f>SUM(Table2[[#This Row],[Indirect and Induced Through FY17]:[Indirect and Induced FY18 and After]])</f>
        <v>8624.2692999999999</v>
      </c>
      <c r="CI379" s="17">
        <v>2228.6916000000001</v>
      </c>
      <c r="CJ379" s="17">
        <v>10086.418799999999</v>
      </c>
      <c r="CK379" s="17">
        <v>25281.842000000001</v>
      </c>
      <c r="CL379" s="18">
        <f>SUM(Table2[[#This Row],[TOTAL Income Consumption Use Taxes Through FY17]:[TOTAL Income Consumption Use Taxes FY18 and After]])</f>
        <v>35368.260800000004</v>
      </c>
      <c r="CM379" s="17">
        <v>22.617699999999999</v>
      </c>
      <c r="CN379" s="17">
        <v>100.5234</v>
      </c>
      <c r="CO379" s="17">
        <v>256.57060000000001</v>
      </c>
      <c r="CP379" s="18">
        <f>SUM(Table2[[#This Row],[Assistance Provided Through FY17]:[Assistance Provided FY18 and After]])</f>
        <v>357.09399999999999</v>
      </c>
      <c r="CQ379" s="17">
        <v>0</v>
      </c>
      <c r="CR379" s="17">
        <v>0</v>
      </c>
      <c r="CS379" s="17">
        <v>0</v>
      </c>
      <c r="CT379" s="18">
        <f>SUM(Table2[[#This Row],[Recapture Cancellation Reduction Amount Through FY17]:[Recapture Cancellation Reduction Amount FY18 and After]])</f>
        <v>0</v>
      </c>
      <c r="CU379" s="17">
        <v>0</v>
      </c>
      <c r="CV379" s="17">
        <v>0</v>
      </c>
      <c r="CW379" s="17">
        <v>0</v>
      </c>
      <c r="CX379" s="18">
        <f>SUM(Table2[[#This Row],[Penalty Paid Through FY17]:[Penalty Paid FY18 and After]])</f>
        <v>0</v>
      </c>
      <c r="CY379" s="17">
        <v>22.617699999999999</v>
      </c>
      <c r="CZ379" s="17">
        <v>100.5234</v>
      </c>
      <c r="DA379" s="17">
        <v>256.57060000000001</v>
      </c>
      <c r="DB379" s="18">
        <f>SUM(Table2[[#This Row],[TOTAL Assistance Net of Recapture Penalties Through FY17]:[TOTAL Assistance Net of Recapture Penalties FY18 and After]])</f>
        <v>357.09399999999999</v>
      </c>
      <c r="DC379" s="17">
        <v>1792.9848</v>
      </c>
      <c r="DD379" s="17">
        <v>8202.1142</v>
      </c>
      <c r="DE379" s="17">
        <v>20339.268700000001</v>
      </c>
      <c r="DF379" s="18">
        <f>SUM(Table2[[#This Row],[Company Direct Tax Revenue Before Assistance Through FY17]:[Company Direct Tax Revenue Before Assistance FY18 and After]])</f>
        <v>28541.382900000001</v>
      </c>
      <c r="DG379" s="17">
        <v>1038.0984000000001</v>
      </c>
      <c r="DH379" s="17">
        <v>4626.9287000000004</v>
      </c>
      <c r="DI379" s="17">
        <v>11775.9841</v>
      </c>
      <c r="DJ379" s="18">
        <f>SUM(Table2[[#This Row],[Indirect and Induced Tax Revenues Through FY17]:[Indirect and Induced Tax Revenues FY18 and After]])</f>
        <v>16402.912799999998</v>
      </c>
      <c r="DK379" s="17">
        <v>2831.0832</v>
      </c>
      <c r="DL379" s="17">
        <v>12829.0429</v>
      </c>
      <c r="DM379" s="17">
        <v>32115.252799999998</v>
      </c>
      <c r="DN379" s="17">
        <f>SUM(Table2[[#This Row],[TOTAL Tax Revenues Before Assistance Through FY17]:[TOTAL Tax Revenues Before Assistance FY18 and After]])</f>
        <v>44944.295700000002</v>
      </c>
      <c r="DO379" s="17">
        <v>2808.4654999999998</v>
      </c>
      <c r="DP379" s="17">
        <v>12728.5195</v>
      </c>
      <c r="DQ379" s="17">
        <v>31858.682199999999</v>
      </c>
      <c r="DR379" s="20">
        <f>SUM(Table2[[#This Row],[TOTAL Tax Revenues Net of Assistance Recapture and Penalty Through FY17]:[TOTAL Tax Revenues Net of Assistance Recapture and Penalty FY18 and After]])</f>
        <v>44587.201699999998</v>
      </c>
      <c r="DS379" s="20">
        <v>0</v>
      </c>
      <c r="DT379" s="20">
        <v>0</v>
      </c>
      <c r="DU379" s="20">
        <v>0</v>
      </c>
      <c r="DV379" s="20">
        <v>0</v>
      </c>
      <c r="DW379" s="15">
        <v>0</v>
      </c>
      <c r="DX379" s="15">
        <v>0</v>
      </c>
      <c r="DY379" s="15">
        <v>0</v>
      </c>
      <c r="DZ379" s="15">
        <v>0</v>
      </c>
      <c r="EA379" s="15">
        <v>0</v>
      </c>
      <c r="EB379" s="15">
        <v>0</v>
      </c>
      <c r="EC379" s="15">
        <v>0</v>
      </c>
      <c r="ED379" s="15">
        <v>0</v>
      </c>
      <c r="EE379" s="15">
        <v>0</v>
      </c>
      <c r="EF379" s="15">
        <v>0</v>
      </c>
      <c r="EG379" s="15">
        <v>0</v>
      </c>
      <c r="EH379" s="15">
        <v>0</v>
      </c>
      <c r="EI379" s="15">
        <f>SUM(Table2[[#This Row],[Total Industrial Employees FY17]:[Total Other Employees FY17]])</f>
        <v>0</v>
      </c>
      <c r="EJ379" s="15">
        <f>SUM(Table2[[#This Row],[Number of Industrial Employees Earning More than Living Wage FY17]:[Number of Other Employees Earning More than Living Wage FY17]])</f>
        <v>0</v>
      </c>
      <c r="EK379" s="15">
        <v>0</v>
      </c>
    </row>
    <row r="380" spans="1:141" x14ac:dyDescent="0.2">
      <c r="A380" s="6">
        <v>94038</v>
      </c>
      <c r="B380" s="6" t="s">
        <v>1012</v>
      </c>
      <c r="C380" s="7" t="s">
        <v>1045</v>
      </c>
      <c r="D380" s="7" t="s">
        <v>19</v>
      </c>
      <c r="E380" s="33">
        <v>3</v>
      </c>
      <c r="F380" s="8" t="s">
        <v>2366</v>
      </c>
      <c r="G380" s="41" t="s">
        <v>1863</v>
      </c>
      <c r="H380" s="35">
        <v>0</v>
      </c>
      <c r="I380" s="35">
        <v>0</v>
      </c>
      <c r="J380" s="39" t="s">
        <v>3306</v>
      </c>
      <c r="K380" s="11" t="s">
        <v>2743</v>
      </c>
      <c r="L380" s="13" t="s">
        <v>3042</v>
      </c>
      <c r="M380" s="13" t="s">
        <v>2969</v>
      </c>
      <c r="N380" s="23">
        <v>1434114029</v>
      </c>
      <c r="O380" s="6" t="s">
        <v>2464</v>
      </c>
      <c r="P380" s="15">
        <v>0</v>
      </c>
      <c r="Q380" s="15">
        <v>0</v>
      </c>
      <c r="R380" s="15">
        <v>0</v>
      </c>
      <c r="S380" s="15">
        <v>0</v>
      </c>
      <c r="T380" s="15">
        <v>25</v>
      </c>
      <c r="U380" s="15">
        <v>25</v>
      </c>
      <c r="V380" s="15">
        <v>25</v>
      </c>
      <c r="W380" s="15">
        <v>400</v>
      </c>
      <c r="X380" s="15">
        <v>0</v>
      </c>
      <c r="Y380" s="15">
        <v>0</v>
      </c>
      <c r="Z380" s="15">
        <v>3585</v>
      </c>
      <c r="AA380" s="15">
        <v>0</v>
      </c>
      <c r="AB380" s="15">
        <v>0</v>
      </c>
      <c r="AC380" s="15">
        <v>0</v>
      </c>
      <c r="AD380" s="15">
        <v>0</v>
      </c>
      <c r="AE380" s="15">
        <v>0</v>
      </c>
      <c r="AF380" s="15">
        <v>0</v>
      </c>
      <c r="AG380" s="15" t="s">
        <v>1861</v>
      </c>
      <c r="AH380" s="15" t="s">
        <v>1861</v>
      </c>
      <c r="AI380" s="17">
        <v>347.66550000000001</v>
      </c>
      <c r="AJ380" s="17">
        <v>1302.7892999999999</v>
      </c>
      <c r="AK380" s="17">
        <v>5880.9639999999999</v>
      </c>
      <c r="AL380" s="17">
        <f>SUM(Table2[[#This Row],[Company Direct Land Through FY17]:[Company Direct Land FY18 and After]])</f>
        <v>7183.7533000000003</v>
      </c>
      <c r="AM380" s="17">
        <v>645.66459999999995</v>
      </c>
      <c r="AN380" s="17">
        <v>2419.4659000000001</v>
      </c>
      <c r="AO380" s="17">
        <v>10921.792600000001</v>
      </c>
      <c r="AP380" s="18">
        <f>SUM(Table2[[#This Row],[Company Direct Building Through FY17]:[Company Direct Building FY18 and After]])</f>
        <v>13341.2585</v>
      </c>
      <c r="AQ380" s="17">
        <v>0</v>
      </c>
      <c r="AR380" s="17">
        <v>0</v>
      </c>
      <c r="AS380" s="17">
        <v>0</v>
      </c>
      <c r="AT380" s="18">
        <f>SUM(Table2[[#This Row],[Mortgage Recording Tax Through FY17]:[Mortgage Recording Tax FY18 and After]])</f>
        <v>0</v>
      </c>
      <c r="AU380" s="17">
        <v>0</v>
      </c>
      <c r="AV380" s="17">
        <v>0</v>
      </c>
      <c r="AW380" s="17">
        <v>0</v>
      </c>
      <c r="AX380" s="18">
        <f>SUM(Table2[[#This Row],[Pilot Savings Through FY17]:[Pilot Savings FY18 and After]])</f>
        <v>0</v>
      </c>
      <c r="AY380" s="17">
        <v>0</v>
      </c>
      <c r="AZ380" s="17">
        <v>0</v>
      </c>
      <c r="BA380" s="17">
        <v>0</v>
      </c>
      <c r="BB380" s="18">
        <f>SUM(Table2[[#This Row],[Mortgage Recording Tax Exemption Through FY17]:[Mortgage Recording Tax Exemption FY18 and After]])</f>
        <v>0</v>
      </c>
      <c r="BC380" s="17">
        <v>393.4443</v>
      </c>
      <c r="BD380" s="17">
        <v>600.2758</v>
      </c>
      <c r="BE380" s="17">
        <v>-408.4366</v>
      </c>
      <c r="BF380" s="18">
        <f>SUM(Table2[[#This Row],[Indirect and Induced Land Through FY17]:[Indirect and Induced Land FY18 and After]])</f>
        <v>191.83920000000001</v>
      </c>
      <c r="BG380" s="17">
        <v>730.68230000000005</v>
      </c>
      <c r="BH380" s="17">
        <v>1114.7981</v>
      </c>
      <c r="BI380" s="17">
        <v>-758.52329999999995</v>
      </c>
      <c r="BJ380" s="18">
        <f>SUM(Table2[[#This Row],[Indirect and Induced Building Through FY17]:[Indirect and Induced Building FY18 and After]])</f>
        <v>356.27480000000003</v>
      </c>
      <c r="BK380" s="17">
        <v>2117.4567000000002</v>
      </c>
      <c r="BL380" s="17">
        <v>5437.3290999999999</v>
      </c>
      <c r="BM380" s="17">
        <v>15635.796700000001</v>
      </c>
      <c r="BN380" s="18">
        <f>SUM(Table2[[#This Row],[TOTAL Real Property Related Taxes Through FY17]:[TOTAL Real Property Related Taxes FY18 and After]])</f>
        <v>21073.125800000002</v>
      </c>
      <c r="BO380" s="17">
        <v>2422.335</v>
      </c>
      <c r="BP380" s="17">
        <v>3723.7096000000001</v>
      </c>
      <c r="BQ380" s="17">
        <v>2512.8845000000001</v>
      </c>
      <c r="BR380" s="18">
        <f>SUM(Table2[[#This Row],[Company Direct Through FY17]:[Company Direct FY18 and After]])</f>
        <v>6236.5941000000003</v>
      </c>
      <c r="BS380" s="17">
        <v>0</v>
      </c>
      <c r="BT380" s="17">
        <v>0</v>
      </c>
      <c r="BU380" s="17">
        <v>0</v>
      </c>
      <c r="BV380" s="18">
        <f>SUM(Table2[[#This Row],[Sales Tax Exemption Through FY17]:[Sales Tax Exemption FY18 and After]])</f>
        <v>0</v>
      </c>
      <c r="BW380" s="17">
        <v>0</v>
      </c>
      <c r="BX380" s="17">
        <v>0</v>
      </c>
      <c r="BY380" s="17">
        <v>0</v>
      </c>
      <c r="BZ380" s="17">
        <f>SUM(Table2[[#This Row],[Energy Tax Savings Through FY17]:[Energy Tax Savings FY18 and After]])</f>
        <v>0</v>
      </c>
      <c r="CA380" s="17">
        <v>0</v>
      </c>
      <c r="CB380" s="17">
        <v>0</v>
      </c>
      <c r="CC380" s="17">
        <v>0</v>
      </c>
      <c r="CD380" s="18">
        <f>SUM(Table2[[#This Row],[Tax Exempt Bond Savings Through FY17]:[Tax Exempt Bond Savings FY18 and After]])</f>
        <v>0</v>
      </c>
      <c r="CE380" s="17">
        <v>1125.8972000000001</v>
      </c>
      <c r="CF380" s="17">
        <v>1727.6368</v>
      </c>
      <c r="CG380" s="17">
        <v>19045.2058</v>
      </c>
      <c r="CH380" s="18">
        <f>SUM(Table2[[#This Row],[Indirect and Induced Through FY17]:[Indirect and Induced FY18 and After]])</f>
        <v>20772.8426</v>
      </c>
      <c r="CI380" s="17">
        <v>3548.2321999999999</v>
      </c>
      <c r="CJ380" s="17">
        <v>5451.3464000000004</v>
      </c>
      <c r="CK380" s="17">
        <v>21558.0903</v>
      </c>
      <c r="CL380" s="18">
        <f>SUM(Table2[[#This Row],[TOTAL Income Consumption Use Taxes Through FY17]:[TOTAL Income Consumption Use Taxes FY18 and After]])</f>
        <v>27009.436699999998</v>
      </c>
      <c r="CM380" s="17">
        <v>0</v>
      </c>
      <c r="CN380" s="17">
        <v>0</v>
      </c>
      <c r="CO380" s="17">
        <v>0</v>
      </c>
      <c r="CP380" s="18">
        <f>SUM(Table2[[#This Row],[Assistance Provided Through FY17]:[Assistance Provided FY18 and After]])</f>
        <v>0</v>
      </c>
      <c r="CQ380" s="17">
        <v>0</v>
      </c>
      <c r="CR380" s="17">
        <v>0</v>
      </c>
      <c r="CS380" s="17">
        <v>0</v>
      </c>
      <c r="CT380" s="18">
        <f>SUM(Table2[[#This Row],[Recapture Cancellation Reduction Amount Through FY17]:[Recapture Cancellation Reduction Amount FY18 and After]])</f>
        <v>0</v>
      </c>
      <c r="CU380" s="17">
        <v>0</v>
      </c>
      <c r="CV380" s="17">
        <v>0</v>
      </c>
      <c r="CW380" s="17">
        <v>0</v>
      </c>
      <c r="CX380" s="18">
        <f>SUM(Table2[[#This Row],[Penalty Paid Through FY17]:[Penalty Paid FY18 and After]])</f>
        <v>0</v>
      </c>
      <c r="CY380" s="17">
        <v>0</v>
      </c>
      <c r="CZ380" s="17">
        <v>0</v>
      </c>
      <c r="DA380" s="17">
        <v>0</v>
      </c>
      <c r="DB380" s="18">
        <f>SUM(Table2[[#This Row],[TOTAL Assistance Net of Recapture Penalties Through FY17]:[TOTAL Assistance Net of Recapture Penalties FY18 and After]])</f>
        <v>0</v>
      </c>
      <c r="DC380" s="17">
        <v>3415.6651000000002</v>
      </c>
      <c r="DD380" s="17">
        <v>7445.9647999999997</v>
      </c>
      <c r="DE380" s="17">
        <v>19315.641100000001</v>
      </c>
      <c r="DF380" s="18">
        <f>SUM(Table2[[#This Row],[Company Direct Tax Revenue Before Assistance Through FY17]:[Company Direct Tax Revenue Before Assistance FY18 and After]])</f>
        <v>26761.605900000002</v>
      </c>
      <c r="DG380" s="17">
        <v>2250.0237999999999</v>
      </c>
      <c r="DH380" s="17">
        <v>3442.7107000000001</v>
      </c>
      <c r="DI380" s="17">
        <v>17878.245900000002</v>
      </c>
      <c r="DJ380" s="18">
        <f>SUM(Table2[[#This Row],[Indirect and Induced Tax Revenues Through FY17]:[Indirect and Induced Tax Revenues FY18 and After]])</f>
        <v>21320.956600000001</v>
      </c>
      <c r="DK380" s="17">
        <v>5665.6889000000001</v>
      </c>
      <c r="DL380" s="17">
        <v>10888.675499999999</v>
      </c>
      <c r="DM380" s="17">
        <v>37193.887000000002</v>
      </c>
      <c r="DN380" s="17">
        <f>SUM(Table2[[#This Row],[TOTAL Tax Revenues Before Assistance Through FY17]:[TOTAL Tax Revenues Before Assistance FY18 and After]])</f>
        <v>48082.5625</v>
      </c>
      <c r="DO380" s="17">
        <v>5665.6889000000001</v>
      </c>
      <c r="DP380" s="17">
        <v>10888.675499999999</v>
      </c>
      <c r="DQ380" s="17">
        <v>37193.887000000002</v>
      </c>
      <c r="DR380" s="20">
        <f>SUM(Table2[[#This Row],[TOTAL Tax Revenues Net of Assistance Recapture and Penalty Through FY17]:[TOTAL Tax Revenues Net of Assistance Recapture and Penalty FY18 and After]])</f>
        <v>48082.5625</v>
      </c>
      <c r="DS380" s="20">
        <v>0</v>
      </c>
      <c r="DT380" s="20">
        <v>0</v>
      </c>
      <c r="DU380" s="20">
        <v>0</v>
      </c>
      <c r="DV380" s="20">
        <v>0</v>
      </c>
      <c r="DW380" s="15">
        <v>0</v>
      </c>
      <c r="DX380" s="15">
        <v>0</v>
      </c>
      <c r="DY380" s="15">
        <v>0</v>
      </c>
      <c r="DZ380" s="15">
        <v>25</v>
      </c>
      <c r="EA380" s="15">
        <v>0</v>
      </c>
      <c r="EB380" s="15">
        <v>0</v>
      </c>
      <c r="EC380" s="15">
        <v>0</v>
      </c>
      <c r="ED380" s="15">
        <v>25</v>
      </c>
      <c r="EE380" s="15">
        <v>0</v>
      </c>
      <c r="EF380" s="15">
        <v>0</v>
      </c>
      <c r="EG380" s="15">
        <v>0</v>
      </c>
      <c r="EH380" s="15">
        <v>100</v>
      </c>
      <c r="EI380" s="15">
        <f>SUM(Table2[[#This Row],[Total Industrial Employees FY17]:[Total Other Employees FY17]])</f>
        <v>25</v>
      </c>
      <c r="EJ380" s="15">
        <f>SUM(Table2[[#This Row],[Number of Industrial Employees Earning More than Living Wage FY17]:[Number of Other Employees Earning More than Living Wage FY17]])</f>
        <v>25</v>
      </c>
      <c r="EK380" s="15">
        <v>100</v>
      </c>
    </row>
    <row r="381" spans="1:141" x14ac:dyDescent="0.2">
      <c r="A381" s="6">
        <v>92795</v>
      </c>
      <c r="B381" s="6" t="s">
        <v>320</v>
      </c>
      <c r="C381" s="7" t="s">
        <v>321</v>
      </c>
      <c r="D381" s="7" t="s">
        <v>9</v>
      </c>
      <c r="E381" s="33">
        <v>47</v>
      </c>
      <c r="F381" s="8" t="s">
        <v>2059</v>
      </c>
      <c r="G381" s="41" t="s">
        <v>1932</v>
      </c>
      <c r="H381" s="35">
        <v>8000</v>
      </c>
      <c r="I381" s="35">
        <v>8850</v>
      </c>
      <c r="J381" s="39" t="s">
        <v>3194</v>
      </c>
      <c r="K381" s="11" t="s">
        <v>2501</v>
      </c>
      <c r="L381" s="13" t="s">
        <v>2629</v>
      </c>
      <c r="M381" s="13" t="s">
        <v>2476</v>
      </c>
      <c r="N381" s="23">
        <v>2415000</v>
      </c>
      <c r="O381" s="6" t="s">
        <v>2503</v>
      </c>
      <c r="P381" s="15">
        <v>0</v>
      </c>
      <c r="Q381" s="15">
        <v>0</v>
      </c>
      <c r="R381" s="15">
        <v>56</v>
      </c>
      <c r="S381" s="15">
        <v>0</v>
      </c>
      <c r="T381" s="15">
        <v>31</v>
      </c>
      <c r="U381" s="15">
        <v>87</v>
      </c>
      <c r="V381" s="15">
        <v>87</v>
      </c>
      <c r="W381" s="15">
        <v>0</v>
      </c>
      <c r="X381" s="15">
        <v>0</v>
      </c>
      <c r="Y381" s="15">
        <v>0</v>
      </c>
      <c r="Z381" s="15">
        <v>4</v>
      </c>
      <c r="AA381" s="15">
        <v>100</v>
      </c>
      <c r="AB381" s="15">
        <v>0</v>
      </c>
      <c r="AC381" s="15">
        <v>0</v>
      </c>
      <c r="AD381" s="15">
        <v>0</v>
      </c>
      <c r="AE381" s="15">
        <v>0</v>
      </c>
      <c r="AF381" s="15">
        <v>100</v>
      </c>
      <c r="AG381" s="15" t="s">
        <v>1860</v>
      </c>
      <c r="AH381" s="15" t="s">
        <v>1861</v>
      </c>
      <c r="AI381" s="17">
        <v>0</v>
      </c>
      <c r="AJ381" s="17">
        <v>0</v>
      </c>
      <c r="AK381" s="17">
        <v>0</v>
      </c>
      <c r="AL381" s="17">
        <f>SUM(Table2[[#This Row],[Company Direct Land Through FY17]:[Company Direct Land FY18 and After]])</f>
        <v>0</v>
      </c>
      <c r="AM381" s="17">
        <v>0</v>
      </c>
      <c r="AN381" s="17">
        <v>0</v>
      </c>
      <c r="AO381" s="17">
        <v>0</v>
      </c>
      <c r="AP381" s="18">
        <f>SUM(Table2[[#This Row],[Company Direct Building Through FY17]:[Company Direct Building FY18 and After]])</f>
        <v>0</v>
      </c>
      <c r="AQ381" s="17">
        <v>0</v>
      </c>
      <c r="AR381" s="17">
        <v>39.2438</v>
      </c>
      <c r="AS381" s="17">
        <v>0</v>
      </c>
      <c r="AT381" s="18">
        <f>SUM(Table2[[#This Row],[Mortgage Recording Tax Through FY17]:[Mortgage Recording Tax FY18 and After]])</f>
        <v>39.2438</v>
      </c>
      <c r="AU381" s="17">
        <v>0</v>
      </c>
      <c r="AV381" s="17">
        <v>0</v>
      </c>
      <c r="AW381" s="17">
        <v>0</v>
      </c>
      <c r="AX381" s="18">
        <f>SUM(Table2[[#This Row],[Pilot Savings Through FY17]:[Pilot Savings FY18 and After]])</f>
        <v>0</v>
      </c>
      <c r="AY381" s="17">
        <v>0</v>
      </c>
      <c r="AZ381" s="17">
        <v>0</v>
      </c>
      <c r="BA381" s="17">
        <v>0</v>
      </c>
      <c r="BB381" s="18">
        <f>SUM(Table2[[#This Row],[Mortgage Recording Tax Exemption Through FY17]:[Mortgage Recording Tax Exemption FY18 and After]])</f>
        <v>0</v>
      </c>
      <c r="BC381" s="17">
        <v>51.101100000000002</v>
      </c>
      <c r="BD381" s="17">
        <v>410.68540000000002</v>
      </c>
      <c r="BE381" s="17">
        <v>129.8057</v>
      </c>
      <c r="BF381" s="18">
        <f>SUM(Table2[[#This Row],[Indirect and Induced Land Through FY17]:[Indirect and Induced Land FY18 and After]])</f>
        <v>540.49109999999996</v>
      </c>
      <c r="BG381" s="17">
        <v>94.902000000000001</v>
      </c>
      <c r="BH381" s="17">
        <v>762.70150000000001</v>
      </c>
      <c r="BI381" s="17">
        <v>241.06780000000001</v>
      </c>
      <c r="BJ381" s="18">
        <f>SUM(Table2[[#This Row],[Indirect and Induced Building Through FY17]:[Indirect and Induced Building FY18 and After]])</f>
        <v>1003.7693</v>
      </c>
      <c r="BK381" s="17">
        <v>146.00309999999999</v>
      </c>
      <c r="BL381" s="17">
        <v>1212.6306999999999</v>
      </c>
      <c r="BM381" s="17">
        <v>370.87349999999998</v>
      </c>
      <c r="BN381" s="18">
        <f>SUM(Table2[[#This Row],[TOTAL Real Property Related Taxes Through FY17]:[TOTAL Real Property Related Taxes FY18 and After]])</f>
        <v>1583.5041999999999</v>
      </c>
      <c r="BO381" s="17">
        <v>157.21870000000001</v>
      </c>
      <c r="BP381" s="17">
        <v>1398.4925000000001</v>
      </c>
      <c r="BQ381" s="17">
        <v>399.36309999999997</v>
      </c>
      <c r="BR381" s="18">
        <f>SUM(Table2[[#This Row],[Company Direct Through FY17]:[Company Direct FY18 and After]])</f>
        <v>1797.8556000000001</v>
      </c>
      <c r="BS381" s="17">
        <v>0</v>
      </c>
      <c r="BT381" s="17">
        <v>0</v>
      </c>
      <c r="BU381" s="17">
        <v>0</v>
      </c>
      <c r="BV381" s="18">
        <f>SUM(Table2[[#This Row],[Sales Tax Exemption Through FY17]:[Sales Tax Exemption FY18 and After]])</f>
        <v>0</v>
      </c>
      <c r="BW381" s="17">
        <v>0</v>
      </c>
      <c r="BX381" s="17">
        <v>0</v>
      </c>
      <c r="BY381" s="17">
        <v>0</v>
      </c>
      <c r="BZ381" s="17">
        <f>SUM(Table2[[#This Row],[Energy Tax Savings Through FY17]:[Energy Tax Savings FY18 and After]])</f>
        <v>0</v>
      </c>
      <c r="CA381" s="17">
        <v>0.95040000000000002</v>
      </c>
      <c r="CB381" s="17">
        <v>12.797599999999999</v>
      </c>
      <c r="CC381" s="17">
        <v>2.0893999999999999</v>
      </c>
      <c r="CD381" s="18">
        <f>SUM(Table2[[#This Row],[Tax Exempt Bond Savings Through FY17]:[Tax Exempt Bond Savings FY18 and After]])</f>
        <v>14.886999999999999</v>
      </c>
      <c r="CE381" s="17">
        <v>174.92570000000001</v>
      </c>
      <c r="CF381" s="17">
        <v>1615.1950999999999</v>
      </c>
      <c r="CG381" s="17">
        <v>444.34210000000002</v>
      </c>
      <c r="CH381" s="18">
        <f>SUM(Table2[[#This Row],[Indirect and Induced Through FY17]:[Indirect and Induced FY18 and After]])</f>
        <v>2059.5371999999998</v>
      </c>
      <c r="CI381" s="17">
        <v>331.19400000000002</v>
      </c>
      <c r="CJ381" s="17">
        <v>3000.89</v>
      </c>
      <c r="CK381" s="17">
        <v>841.61580000000004</v>
      </c>
      <c r="CL381" s="18">
        <f>SUM(Table2[[#This Row],[TOTAL Income Consumption Use Taxes Through FY17]:[TOTAL Income Consumption Use Taxes FY18 and After]])</f>
        <v>3842.5057999999999</v>
      </c>
      <c r="CM381" s="17">
        <v>0.95040000000000002</v>
      </c>
      <c r="CN381" s="17">
        <v>12.797599999999999</v>
      </c>
      <c r="CO381" s="17">
        <v>2.0893999999999999</v>
      </c>
      <c r="CP381" s="18">
        <f>SUM(Table2[[#This Row],[Assistance Provided Through FY17]:[Assistance Provided FY18 and After]])</f>
        <v>14.886999999999999</v>
      </c>
      <c r="CQ381" s="17">
        <v>0</v>
      </c>
      <c r="CR381" s="17">
        <v>0</v>
      </c>
      <c r="CS381" s="17">
        <v>0</v>
      </c>
      <c r="CT381" s="18">
        <f>SUM(Table2[[#This Row],[Recapture Cancellation Reduction Amount Through FY17]:[Recapture Cancellation Reduction Amount FY18 and After]])</f>
        <v>0</v>
      </c>
      <c r="CU381" s="17">
        <v>0</v>
      </c>
      <c r="CV381" s="17">
        <v>0</v>
      </c>
      <c r="CW381" s="17">
        <v>0</v>
      </c>
      <c r="CX381" s="18">
        <f>SUM(Table2[[#This Row],[Penalty Paid Through FY17]:[Penalty Paid FY18 and After]])</f>
        <v>0</v>
      </c>
      <c r="CY381" s="17">
        <v>0.95040000000000002</v>
      </c>
      <c r="CZ381" s="17">
        <v>12.797599999999999</v>
      </c>
      <c r="DA381" s="17">
        <v>2.0893999999999999</v>
      </c>
      <c r="DB381" s="18">
        <f>SUM(Table2[[#This Row],[TOTAL Assistance Net of Recapture Penalties Through FY17]:[TOTAL Assistance Net of Recapture Penalties FY18 and After]])</f>
        <v>14.886999999999999</v>
      </c>
      <c r="DC381" s="17">
        <v>157.21870000000001</v>
      </c>
      <c r="DD381" s="17">
        <v>1437.7363</v>
      </c>
      <c r="DE381" s="17">
        <v>399.36309999999997</v>
      </c>
      <c r="DF381" s="18">
        <f>SUM(Table2[[#This Row],[Company Direct Tax Revenue Before Assistance Through FY17]:[Company Direct Tax Revenue Before Assistance FY18 and After]])</f>
        <v>1837.0994000000001</v>
      </c>
      <c r="DG381" s="17">
        <v>320.92880000000002</v>
      </c>
      <c r="DH381" s="17">
        <v>2788.5819999999999</v>
      </c>
      <c r="DI381" s="17">
        <v>815.21559999999999</v>
      </c>
      <c r="DJ381" s="18">
        <f>SUM(Table2[[#This Row],[Indirect and Induced Tax Revenues Through FY17]:[Indirect and Induced Tax Revenues FY18 and After]])</f>
        <v>3603.7975999999999</v>
      </c>
      <c r="DK381" s="17">
        <v>478.14749999999998</v>
      </c>
      <c r="DL381" s="17">
        <v>4226.3182999999999</v>
      </c>
      <c r="DM381" s="17">
        <v>1214.5787</v>
      </c>
      <c r="DN381" s="17">
        <f>SUM(Table2[[#This Row],[TOTAL Tax Revenues Before Assistance Through FY17]:[TOTAL Tax Revenues Before Assistance FY18 and After]])</f>
        <v>5440.8969999999999</v>
      </c>
      <c r="DO381" s="17">
        <v>477.19709999999998</v>
      </c>
      <c r="DP381" s="17">
        <v>4213.5207</v>
      </c>
      <c r="DQ381" s="17">
        <v>1212.4893</v>
      </c>
      <c r="DR381" s="20">
        <f>SUM(Table2[[#This Row],[TOTAL Tax Revenues Net of Assistance Recapture and Penalty Through FY17]:[TOTAL Tax Revenues Net of Assistance Recapture and Penalty FY18 and After]])</f>
        <v>5426.01</v>
      </c>
      <c r="DS381" s="20">
        <v>0</v>
      </c>
      <c r="DT381" s="20">
        <v>0</v>
      </c>
      <c r="DU381" s="20">
        <v>0</v>
      </c>
      <c r="DV381" s="20">
        <v>0</v>
      </c>
      <c r="DW381" s="15">
        <v>0</v>
      </c>
      <c r="DX381" s="15">
        <v>0</v>
      </c>
      <c r="DY381" s="15">
        <v>0</v>
      </c>
      <c r="DZ381" s="15">
        <v>56</v>
      </c>
      <c r="EA381" s="15">
        <v>0</v>
      </c>
      <c r="EB381" s="15">
        <v>0</v>
      </c>
      <c r="EC381" s="15">
        <v>0</v>
      </c>
      <c r="ED381" s="15">
        <v>56</v>
      </c>
      <c r="EE381" s="15">
        <v>0</v>
      </c>
      <c r="EF381" s="15">
        <v>0</v>
      </c>
      <c r="EG381" s="15">
        <v>0</v>
      </c>
      <c r="EH381" s="15">
        <v>100</v>
      </c>
      <c r="EI381" s="15">
        <f>SUM(Table2[[#This Row],[Total Industrial Employees FY17]:[Total Other Employees FY17]])</f>
        <v>56</v>
      </c>
      <c r="EJ381" s="15">
        <f>SUM(Table2[[#This Row],[Number of Industrial Employees Earning More than Living Wage FY17]:[Number of Other Employees Earning More than Living Wage FY17]])</f>
        <v>56</v>
      </c>
      <c r="EK381" s="15">
        <v>100</v>
      </c>
    </row>
    <row r="382" spans="1:141" x14ac:dyDescent="0.2">
      <c r="A382" s="6">
        <v>92796</v>
      </c>
      <c r="B382" s="6" t="s">
        <v>295</v>
      </c>
      <c r="C382" s="7" t="s">
        <v>296</v>
      </c>
      <c r="D382" s="7" t="s">
        <v>9</v>
      </c>
      <c r="E382" s="33">
        <v>47</v>
      </c>
      <c r="F382" s="8" t="s">
        <v>2059</v>
      </c>
      <c r="G382" s="41" t="s">
        <v>1874</v>
      </c>
      <c r="H382" s="35">
        <v>8080</v>
      </c>
      <c r="I382" s="35">
        <v>4800</v>
      </c>
      <c r="J382" s="39" t="s">
        <v>3202</v>
      </c>
      <c r="K382" s="11" t="s">
        <v>2501</v>
      </c>
      <c r="L382" s="13" t="s">
        <v>2629</v>
      </c>
      <c r="M382" s="13" t="s">
        <v>2476</v>
      </c>
      <c r="N382" s="23">
        <v>725000</v>
      </c>
      <c r="O382" s="6" t="s">
        <v>2518</v>
      </c>
      <c r="P382" s="15">
        <v>80</v>
      </c>
      <c r="Q382" s="15">
        <v>0</v>
      </c>
      <c r="R382" s="15">
        <v>44</v>
      </c>
      <c r="S382" s="15">
        <v>0</v>
      </c>
      <c r="T382" s="15">
        <v>39</v>
      </c>
      <c r="U382" s="15">
        <v>163</v>
      </c>
      <c r="V382" s="15">
        <v>123</v>
      </c>
      <c r="W382" s="15">
        <v>0</v>
      </c>
      <c r="X382" s="15">
        <v>0</v>
      </c>
      <c r="Y382" s="15">
        <v>0</v>
      </c>
      <c r="Z382" s="15">
        <v>4</v>
      </c>
      <c r="AA382" s="15">
        <v>95</v>
      </c>
      <c r="AB382" s="15">
        <v>0</v>
      </c>
      <c r="AC382" s="15">
        <v>0</v>
      </c>
      <c r="AD382" s="15">
        <v>0</v>
      </c>
      <c r="AE382" s="15">
        <v>0</v>
      </c>
      <c r="AF382" s="15">
        <v>95</v>
      </c>
      <c r="AG382" s="15" t="s">
        <v>1860</v>
      </c>
      <c r="AH382" s="15" t="s">
        <v>1861</v>
      </c>
      <c r="AI382" s="17">
        <v>0</v>
      </c>
      <c r="AJ382" s="17">
        <v>0</v>
      </c>
      <c r="AK382" s="17">
        <v>0</v>
      </c>
      <c r="AL382" s="17">
        <f>SUM(Table2[[#This Row],[Company Direct Land Through FY17]:[Company Direct Land FY18 and After]])</f>
        <v>0</v>
      </c>
      <c r="AM382" s="17">
        <v>0</v>
      </c>
      <c r="AN382" s="17">
        <v>0</v>
      </c>
      <c r="AO382" s="17">
        <v>0</v>
      </c>
      <c r="AP382" s="18">
        <f>SUM(Table2[[#This Row],[Company Direct Building Through FY17]:[Company Direct Building FY18 and After]])</f>
        <v>0</v>
      </c>
      <c r="AQ382" s="17">
        <v>0</v>
      </c>
      <c r="AR382" s="17">
        <v>13.5097</v>
      </c>
      <c r="AS382" s="17">
        <v>0</v>
      </c>
      <c r="AT382" s="18">
        <f>SUM(Table2[[#This Row],[Mortgage Recording Tax Through FY17]:[Mortgage Recording Tax FY18 and After]])</f>
        <v>13.5097</v>
      </c>
      <c r="AU382" s="17">
        <v>0</v>
      </c>
      <c r="AV382" s="17">
        <v>0</v>
      </c>
      <c r="AW382" s="17">
        <v>0</v>
      </c>
      <c r="AX382" s="18">
        <f>SUM(Table2[[#This Row],[Pilot Savings Through FY17]:[Pilot Savings FY18 and After]])</f>
        <v>0</v>
      </c>
      <c r="AY382" s="17">
        <v>0</v>
      </c>
      <c r="AZ382" s="17">
        <v>13.5097</v>
      </c>
      <c r="BA382" s="17">
        <v>0</v>
      </c>
      <c r="BB382" s="18">
        <f>SUM(Table2[[#This Row],[Mortgage Recording Tax Exemption Through FY17]:[Mortgage Recording Tax Exemption FY18 and After]])</f>
        <v>13.5097</v>
      </c>
      <c r="BC382" s="17">
        <v>72.245400000000004</v>
      </c>
      <c r="BD382" s="17">
        <v>646.08519999999999</v>
      </c>
      <c r="BE382" s="17">
        <v>183.5162</v>
      </c>
      <c r="BF382" s="18">
        <f>SUM(Table2[[#This Row],[Indirect and Induced Land Through FY17]:[Indirect and Induced Land FY18 and After]])</f>
        <v>829.60140000000001</v>
      </c>
      <c r="BG382" s="17">
        <v>134.16990000000001</v>
      </c>
      <c r="BH382" s="17">
        <v>1199.8726999999999</v>
      </c>
      <c r="BI382" s="17">
        <v>340.81509999999997</v>
      </c>
      <c r="BJ382" s="18">
        <f>SUM(Table2[[#This Row],[Indirect and Induced Building Through FY17]:[Indirect and Induced Building FY18 and After]])</f>
        <v>1540.6877999999999</v>
      </c>
      <c r="BK382" s="17">
        <v>206.4153</v>
      </c>
      <c r="BL382" s="17">
        <v>1845.9579000000001</v>
      </c>
      <c r="BM382" s="17">
        <v>524.33130000000006</v>
      </c>
      <c r="BN382" s="18">
        <f>SUM(Table2[[#This Row],[TOTAL Real Property Related Taxes Through FY17]:[TOTAL Real Property Related Taxes FY18 and After]])</f>
        <v>2370.2892000000002</v>
      </c>
      <c r="BO382" s="17">
        <v>222.2748</v>
      </c>
      <c r="BP382" s="17">
        <v>2200.4965000000002</v>
      </c>
      <c r="BQ382" s="17">
        <v>564.61699999999996</v>
      </c>
      <c r="BR382" s="18">
        <f>SUM(Table2[[#This Row],[Company Direct Through FY17]:[Company Direct FY18 and After]])</f>
        <v>2765.1135000000004</v>
      </c>
      <c r="BS382" s="17">
        <v>0</v>
      </c>
      <c r="BT382" s="17">
        <v>0</v>
      </c>
      <c r="BU382" s="17">
        <v>0</v>
      </c>
      <c r="BV382" s="18">
        <f>SUM(Table2[[#This Row],[Sales Tax Exemption Through FY17]:[Sales Tax Exemption FY18 and After]])</f>
        <v>0</v>
      </c>
      <c r="BW382" s="17">
        <v>0</v>
      </c>
      <c r="BX382" s="17">
        <v>0</v>
      </c>
      <c r="BY382" s="17">
        <v>0</v>
      </c>
      <c r="BZ382" s="17">
        <f>SUM(Table2[[#This Row],[Energy Tax Savings Through FY17]:[Energy Tax Savings FY18 and After]])</f>
        <v>0</v>
      </c>
      <c r="CA382" s="17">
        <v>7.3400000000000007E-2</v>
      </c>
      <c r="CB382" s="17">
        <v>2.6848000000000001</v>
      </c>
      <c r="CC382" s="17">
        <v>0.16139999999999999</v>
      </c>
      <c r="CD382" s="18">
        <f>SUM(Table2[[#This Row],[Tax Exempt Bond Savings Through FY17]:[Tax Exempt Bond Savings FY18 and After]])</f>
        <v>2.8462000000000001</v>
      </c>
      <c r="CE382" s="17">
        <v>247.30520000000001</v>
      </c>
      <c r="CF382" s="17">
        <v>2543.6844000000001</v>
      </c>
      <c r="CG382" s="17">
        <v>628.19860000000006</v>
      </c>
      <c r="CH382" s="18">
        <f>SUM(Table2[[#This Row],[Indirect and Induced Through FY17]:[Indirect and Induced FY18 and After]])</f>
        <v>3171.8830000000003</v>
      </c>
      <c r="CI382" s="17">
        <v>469.50659999999999</v>
      </c>
      <c r="CJ382" s="17">
        <v>4741.4961000000003</v>
      </c>
      <c r="CK382" s="17">
        <v>1192.6541999999999</v>
      </c>
      <c r="CL382" s="18">
        <f>SUM(Table2[[#This Row],[TOTAL Income Consumption Use Taxes Through FY17]:[TOTAL Income Consumption Use Taxes FY18 and After]])</f>
        <v>5934.1503000000002</v>
      </c>
      <c r="CM382" s="17">
        <v>7.3400000000000007E-2</v>
      </c>
      <c r="CN382" s="17">
        <v>16.194500000000001</v>
      </c>
      <c r="CO382" s="17">
        <v>0.16139999999999999</v>
      </c>
      <c r="CP382" s="18">
        <f>SUM(Table2[[#This Row],[Assistance Provided Through FY17]:[Assistance Provided FY18 and After]])</f>
        <v>16.355900000000002</v>
      </c>
      <c r="CQ382" s="17">
        <v>0</v>
      </c>
      <c r="CR382" s="17">
        <v>0</v>
      </c>
      <c r="CS382" s="17">
        <v>0</v>
      </c>
      <c r="CT382" s="18">
        <f>SUM(Table2[[#This Row],[Recapture Cancellation Reduction Amount Through FY17]:[Recapture Cancellation Reduction Amount FY18 and After]])</f>
        <v>0</v>
      </c>
      <c r="CU382" s="17">
        <v>0</v>
      </c>
      <c r="CV382" s="17">
        <v>0</v>
      </c>
      <c r="CW382" s="17">
        <v>0</v>
      </c>
      <c r="CX382" s="18">
        <f>SUM(Table2[[#This Row],[Penalty Paid Through FY17]:[Penalty Paid FY18 and After]])</f>
        <v>0</v>
      </c>
      <c r="CY382" s="17">
        <v>7.3400000000000007E-2</v>
      </c>
      <c r="CZ382" s="17">
        <v>16.194500000000001</v>
      </c>
      <c r="DA382" s="17">
        <v>0.16139999999999999</v>
      </c>
      <c r="DB382" s="18">
        <f>SUM(Table2[[#This Row],[TOTAL Assistance Net of Recapture Penalties Through FY17]:[TOTAL Assistance Net of Recapture Penalties FY18 and After]])</f>
        <v>16.355900000000002</v>
      </c>
      <c r="DC382" s="17">
        <v>222.2748</v>
      </c>
      <c r="DD382" s="17">
        <v>2214.0061999999998</v>
      </c>
      <c r="DE382" s="17">
        <v>564.61699999999996</v>
      </c>
      <c r="DF382" s="18">
        <f>SUM(Table2[[#This Row],[Company Direct Tax Revenue Before Assistance Through FY17]:[Company Direct Tax Revenue Before Assistance FY18 and After]])</f>
        <v>2778.6232</v>
      </c>
      <c r="DG382" s="17">
        <v>453.72050000000002</v>
      </c>
      <c r="DH382" s="17">
        <v>4389.6423000000004</v>
      </c>
      <c r="DI382" s="17">
        <v>1152.5299</v>
      </c>
      <c r="DJ382" s="18">
        <f>SUM(Table2[[#This Row],[Indirect and Induced Tax Revenues Through FY17]:[Indirect and Induced Tax Revenues FY18 and After]])</f>
        <v>5542.1722000000009</v>
      </c>
      <c r="DK382" s="17">
        <v>675.99530000000004</v>
      </c>
      <c r="DL382" s="17">
        <v>6603.6485000000002</v>
      </c>
      <c r="DM382" s="17">
        <v>1717.1469</v>
      </c>
      <c r="DN382" s="17">
        <f>SUM(Table2[[#This Row],[TOTAL Tax Revenues Before Assistance Through FY17]:[TOTAL Tax Revenues Before Assistance FY18 and After]])</f>
        <v>8320.7954000000009</v>
      </c>
      <c r="DO382" s="17">
        <v>675.92190000000005</v>
      </c>
      <c r="DP382" s="17">
        <v>6587.4539999999997</v>
      </c>
      <c r="DQ382" s="17">
        <v>1716.9855</v>
      </c>
      <c r="DR382" s="20">
        <f>SUM(Table2[[#This Row],[TOTAL Tax Revenues Net of Assistance Recapture and Penalty Through FY17]:[TOTAL Tax Revenues Net of Assistance Recapture and Penalty FY18 and After]])</f>
        <v>8304.4395000000004</v>
      </c>
      <c r="DS382" s="20">
        <v>0</v>
      </c>
      <c r="DT382" s="20">
        <v>0</v>
      </c>
      <c r="DU382" s="20">
        <v>0</v>
      </c>
      <c r="DV382" s="20">
        <v>0</v>
      </c>
      <c r="DW382" s="15">
        <v>0</v>
      </c>
      <c r="DX382" s="15">
        <v>0</v>
      </c>
      <c r="DY382" s="15">
        <v>0</v>
      </c>
      <c r="DZ382" s="15">
        <v>124</v>
      </c>
      <c r="EA382" s="15">
        <v>0</v>
      </c>
      <c r="EB382" s="15">
        <v>0</v>
      </c>
      <c r="EC382" s="15">
        <v>0</v>
      </c>
      <c r="ED382" s="15">
        <v>124</v>
      </c>
      <c r="EE382" s="15">
        <v>0</v>
      </c>
      <c r="EF382" s="15">
        <v>0</v>
      </c>
      <c r="EG382" s="15">
        <v>0</v>
      </c>
      <c r="EH382" s="15">
        <v>100</v>
      </c>
      <c r="EI382" s="15">
        <f>SUM(Table2[[#This Row],[Total Industrial Employees FY17]:[Total Other Employees FY17]])</f>
        <v>124</v>
      </c>
      <c r="EJ382" s="15">
        <f>SUM(Table2[[#This Row],[Number of Industrial Employees Earning More than Living Wage FY17]:[Number of Other Employees Earning More than Living Wage FY17]])</f>
        <v>124</v>
      </c>
      <c r="EK382" s="15">
        <v>100</v>
      </c>
    </row>
    <row r="383" spans="1:141" x14ac:dyDescent="0.2">
      <c r="A383" s="6">
        <v>92503</v>
      </c>
      <c r="B383" s="6" t="s">
        <v>177</v>
      </c>
      <c r="C383" s="7" t="s">
        <v>1633</v>
      </c>
      <c r="D383" s="7" t="s">
        <v>12</v>
      </c>
      <c r="E383" s="33">
        <v>20</v>
      </c>
      <c r="F383" s="8" t="s">
        <v>1955</v>
      </c>
      <c r="G383" s="41" t="s">
        <v>1876</v>
      </c>
      <c r="H383" s="35">
        <v>25500</v>
      </c>
      <c r="I383" s="35">
        <v>25500</v>
      </c>
      <c r="J383" s="39" t="s">
        <v>3220</v>
      </c>
      <c r="K383" s="11" t="s">
        <v>2477</v>
      </c>
      <c r="L383" s="13" t="s">
        <v>2545</v>
      </c>
      <c r="M383" s="13" t="s">
        <v>2546</v>
      </c>
      <c r="N383" s="23">
        <v>2000000</v>
      </c>
      <c r="O383" s="6" t="s">
        <v>2490</v>
      </c>
      <c r="P383" s="15">
        <v>0</v>
      </c>
      <c r="Q383" s="15">
        <v>0</v>
      </c>
      <c r="R383" s="15">
        <v>89</v>
      </c>
      <c r="S383" s="15">
        <v>89</v>
      </c>
      <c r="T383" s="15">
        <v>0</v>
      </c>
      <c r="U383" s="15">
        <v>178</v>
      </c>
      <c r="V383" s="15">
        <v>178</v>
      </c>
      <c r="W383" s="15">
        <v>0</v>
      </c>
      <c r="X383" s="15">
        <v>0</v>
      </c>
      <c r="Y383" s="15">
        <v>0</v>
      </c>
      <c r="Z383" s="15">
        <v>19</v>
      </c>
      <c r="AA383" s="15">
        <v>100</v>
      </c>
      <c r="AB383" s="15">
        <v>0</v>
      </c>
      <c r="AC383" s="15">
        <v>0</v>
      </c>
      <c r="AD383" s="15">
        <v>0</v>
      </c>
      <c r="AE383" s="15">
        <v>0</v>
      </c>
      <c r="AF383" s="15">
        <v>100</v>
      </c>
      <c r="AG383" s="15" t="s">
        <v>1861</v>
      </c>
      <c r="AH383" s="15" t="s">
        <v>1861</v>
      </c>
      <c r="AI383" s="17">
        <v>19.340599999999998</v>
      </c>
      <c r="AJ383" s="17">
        <v>357.62259999999998</v>
      </c>
      <c r="AK383" s="17">
        <v>47.267800000000001</v>
      </c>
      <c r="AL383" s="17">
        <f>SUM(Table2[[#This Row],[Company Direct Land Through FY17]:[Company Direct Land FY18 and After]])</f>
        <v>404.8904</v>
      </c>
      <c r="AM383" s="17">
        <v>81.714200000000005</v>
      </c>
      <c r="AN383" s="17">
        <v>529.03420000000006</v>
      </c>
      <c r="AO383" s="17">
        <v>199.7079</v>
      </c>
      <c r="AP383" s="18">
        <f>SUM(Table2[[#This Row],[Company Direct Building Through FY17]:[Company Direct Building FY18 and After]])</f>
        <v>728.74210000000005</v>
      </c>
      <c r="AQ383" s="17">
        <v>0</v>
      </c>
      <c r="AR383" s="17">
        <v>35.090000000000003</v>
      </c>
      <c r="AS383" s="17">
        <v>0</v>
      </c>
      <c r="AT383" s="18">
        <f>SUM(Table2[[#This Row],[Mortgage Recording Tax Through FY17]:[Mortgage Recording Tax FY18 and After]])</f>
        <v>35.090000000000003</v>
      </c>
      <c r="AU383" s="17">
        <v>89.850399999999993</v>
      </c>
      <c r="AV383" s="17">
        <v>451.7749</v>
      </c>
      <c r="AW383" s="17">
        <v>219.59270000000001</v>
      </c>
      <c r="AX383" s="18">
        <f>SUM(Table2[[#This Row],[Pilot Savings Through FY17]:[Pilot Savings FY18 and After]])</f>
        <v>671.36760000000004</v>
      </c>
      <c r="AY383" s="17">
        <v>0</v>
      </c>
      <c r="AZ383" s="17">
        <v>35.090000000000003</v>
      </c>
      <c r="BA383" s="17">
        <v>0</v>
      </c>
      <c r="BB383" s="18">
        <f>SUM(Table2[[#This Row],[Mortgage Recording Tax Exemption Through FY17]:[Mortgage Recording Tax Exemption FY18 and After]])</f>
        <v>35.090000000000003</v>
      </c>
      <c r="BC383" s="17">
        <v>184.78800000000001</v>
      </c>
      <c r="BD383" s="17">
        <v>962.6816</v>
      </c>
      <c r="BE383" s="17">
        <v>451.61810000000003</v>
      </c>
      <c r="BF383" s="18">
        <f>SUM(Table2[[#This Row],[Indirect and Induced Land Through FY17]:[Indirect and Induced Land FY18 and After]])</f>
        <v>1414.2997</v>
      </c>
      <c r="BG383" s="17">
        <v>343.17770000000002</v>
      </c>
      <c r="BH383" s="17">
        <v>1787.8375000000001</v>
      </c>
      <c r="BI383" s="17">
        <v>838.71950000000004</v>
      </c>
      <c r="BJ383" s="18">
        <f>SUM(Table2[[#This Row],[Indirect and Induced Building Through FY17]:[Indirect and Induced Building FY18 and After]])</f>
        <v>2626.5570000000002</v>
      </c>
      <c r="BK383" s="17">
        <v>539.17010000000005</v>
      </c>
      <c r="BL383" s="17">
        <v>3185.4009999999998</v>
      </c>
      <c r="BM383" s="17">
        <v>1317.7206000000001</v>
      </c>
      <c r="BN383" s="18">
        <f>SUM(Table2[[#This Row],[TOTAL Real Property Related Taxes Through FY17]:[TOTAL Real Property Related Taxes FY18 and After]])</f>
        <v>4503.1216000000004</v>
      </c>
      <c r="BO383" s="17">
        <v>1381.1660999999999</v>
      </c>
      <c r="BP383" s="17">
        <v>7334.5677999999998</v>
      </c>
      <c r="BQ383" s="17">
        <v>3375.5421999999999</v>
      </c>
      <c r="BR383" s="18">
        <f>SUM(Table2[[#This Row],[Company Direct Through FY17]:[Company Direct FY18 and After]])</f>
        <v>10710.11</v>
      </c>
      <c r="BS383" s="17">
        <v>0</v>
      </c>
      <c r="BT383" s="17">
        <v>0</v>
      </c>
      <c r="BU383" s="17">
        <v>0</v>
      </c>
      <c r="BV383" s="18">
        <f>SUM(Table2[[#This Row],[Sales Tax Exemption Through FY17]:[Sales Tax Exemption FY18 and After]])</f>
        <v>0</v>
      </c>
      <c r="BW383" s="17">
        <v>0</v>
      </c>
      <c r="BX383" s="17">
        <v>0</v>
      </c>
      <c r="BY383" s="17">
        <v>0</v>
      </c>
      <c r="BZ383" s="17">
        <f>SUM(Table2[[#This Row],[Energy Tax Savings Through FY17]:[Energy Tax Savings FY18 and After]])</f>
        <v>0</v>
      </c>
      <c r="CA383" s="17">
        <v>9.9500000000000005E-2</v>
      </c>
      <c r="CB383" s="17">
        <v>1.3365</v>
      </c>
      <c r="CC383" s="17">
        <v>0.20480000000000001</v>
      </c>
      <c r="CD383" s="18">
        <f>SUM(Table2[[#This Row],[Tax Exempt Bond Savings Through FY17]:[Tax Exempt Bond Savings FY18 and After]])</f>
        <v>1.5413000000000001</v>
      </c>
      <c r="CE383" s="17">
        <v>581.03290000000004</v>
      </c>
      <c r="CF383" s="17">
        <v>3577.8996999999999</v>
      </c>
      <c r="CG383" s="17">
        <v>1420.0328</v>
      </c>
      <c r="CH383" s="18">
        <f>SUM(Table2[[#This Row],[Indirect and Induced Through FY17]:[Indirect and Induced FY18 and After]])</f>
        <v>4997.9324999999999</v>
      </c>
      <c r="CI383" s="17">
        <v>1962.0995</v>
      </c>
      <c r="CJ383" s="17">
        <v>10911.130999999999</v>
      </c>
      <c r="CK383" s="17">
        <v>4795.3702000000003</v>
      </c>
      <c r="CL383" s="18">
        <f>SUM(Table2[[#This Row],[TOTAL Income Consumption Use Taxes Through FY17]:[TOTAL Income Consumption Use Taxes FY18 and After]])</f>
        <v>15706.501199999999</v>
      </c>
      <c r="CM383" s="17">
        <v>89.9499</v>
      </c>
      <c r="CN383" s="17">
        <v>488.20139999999998</v>
      </c>
      <c r="CO383" s="17">
        <v>219.79750000000001</v>
      </c>
      <c r="CP383" s="18">
        <f>SUM(Table2[[#This Row],[Assistance Provided Through FY17]:[Assistance Provided FY18 and After]])</f>
        <v>707.99890000000005</v>
      </c>
      <c r="CQ383" s="17">
        <v>0</v>
      </c>
      <c r="CR383" s="17">
        <v>0</v>
      </c>
      <c r="CS383" s="17">
        <v>0</v>
      </c>
      <c r="CT383" s="18">
        <f>SUM(Table2[[#This Row],[Recapture Cancellation Reduction Amount Through FY17]:[Recapture Cancellation Reduction Amount FY18 and After]])</f>
        <v>0</v>
      </c>
      <c r="CU383" s="17">
        <v>0</v>
      </c>
      <c r="CV383" s="17">
        <v>0</v>
      </c>
      <c r="CW383" s="17">
        <v>0</v>
      </c>
      <c r="CX383" s="18">
        <f>SUM(Table2[[#This Row],[Penalty Paid Through FY17]:[Penalty Paid FY18 and After]])</f>
        <v>0</v>
      </c>
      <c r="CY383" s="17">
        <v>89.9499</v>
      </c>
      <c r="CZ383" s="17">
        <v>488.20139999999998</v>
      </c>
      <c r="DA383" s="17">
        <v>219.79750000000001</v>
      </c>
      <c r="DB383" s="18">
        <f>SUM(Table2[[#This Row],[TOTAL Assistance Net of Recapture Penalties Through FY17]:[TOTAL Assistance Net of Recapture Penalties FY18 and After]])</f>
        <v>707.99890000000005</v>
      </c>
      <c r="DC383" s="17">
        <v>1482.2209</v>
      </c>
      <c r="DD383" s="17">
        <v>8256.3145999999997</v>
      </c>
      <c r="DE383" s="17">
        <v>3622.5178999999998</v>
      </c>
      <c r="DF383" s="18">
        <f>SUM(Table2[[#This Row],[Company Direct Tax Revenue Before Assistance Through FY17]:[Company Direct Tax Revenue Before Assistance FY18 and After]])</f>
        <v>11878.8325</v>
      </c>
      <c r="DG383" s="17">
        <v>1108.9985999999999</v>
      </c>
      <c r="DH383" s="17">
        <v>6328.4188000000004</v>
      </c>
      <c r="DI383" s="17">
        <v>2710.3703999999998</v>
      </c>
      <c r="DJ383" s="18">
        <f>SUM(Table2[[#This Row],[Indirect and Induced Tax Revenues Through FY17]:[Indirect and Induced Tax Revenues FY18 and After]])</f>
        <v>9038.7891999999993</v>
      </c>
      <c r="DK383" s="17">
        <v>2591.2195000000002</v>
      </c>
      <c r="DL383" s="17">
        <v>14584.733399999999</v>
      </c>
      <c r="DM383" s="17">
        <v>6332.8882999999996</v>
      </c>
      <c r="DN383" s="17">
        <f>SUM(Table2[[#This Row],[TOTAL Tax Revenues Before Assistance Through FY17]:[TOTAL Tax Revenues Before Assistance FY18 and After]])</f>
        <v>20917.6217</v>
      </c>
      <c r="DO383" s="17">
        <v>2501.2696000000001</v>
      </c>
      <c r="DP383" s="17">
        <v>14096.531999999999</v>
      </c>
      <c r="DQ383" s="17">
        <v>6113.0907999999999</v>
      </c>
      <c r="DR383" s="20">
        <f>SUM(Table2[[#This Row],[TOTAL Tax Revenues Net of Assistance Recapture and Penalty Through FY17]:[TOTAL Tax Revenues Net of Assistance Recapture and Penalty FY18 and After]])</f>
        <v>20209.622799999997</v>
      </c>
      <c r="DS383" s="20">
        <v>0</v>
      </c>
      <c r="DT383" s="20">
        <v>0</v>
      </c>
      <c r="DU383" s="20">
        <v>0</v>
      </c>
      <c r="DV383" s="20">
        <v>0</v>
      </c>
      <c r="DW383" s="15">
        <v>0</v>
      </c>
      <c r="DX383" s="15">
        <v>0</v>
      </c>
      <c r="DY383" s="15">
        <v>0</v>
      </c>
      <c r="DZ383" s="15">
        <v>0</v>
      </c>
      <c r="EA383" s="15">
        <v>0</v>
      </c>
      <c r="EB383" s="15">
        <v>0</v>
      </c>
      <c r="EC383" s="15">
        <v>0</v>
      </c>
      <c r="ED383" s="15">
        <v>0</v>
      </c>
      <c r="EE383" s="15">
        <v>0</v>
      </c>
      <c r="EF383" s="15">
        <v>0</v>
      </c>
      <c r="EG383" s="15">
        <v>0</v>
      </c>
      <c r="EH383" s="15">
        <v>0</v>
      </c>
      <c r="EI383" s="15">
        <f>SUM(Table2[[#This Row],[Total Industrial Employees FY17]:[Total Other Employees FY17]])</f>
        <v>0</v>
      </c>
      <c r="EJ383" s="15">
        <f>SUM(Table2[[#This Row],[Number of Industrial Employees Earning More than Living Wage FY17]:[Number of Other Employees Earning More than Living Wage FY17]])</f>
        <v>0</v>
      </c>
      <c r="EK383" s="15">
        <v>0</v>
      </c>
    </row>
    <row r="384" spans="1:141" x14ac:dyDescent="0.2">
      <c r="A384" s="6">
        <v>94087</v>
      </c>
      <c r="B384" s="6" t="s">
        <v>242</v>
      </c>
      <c r="C384" s="7" t="s">
        <v>1069</v>
      </c>
      <c r="D384" s="7" t="s">
        <v>9</v>
      </c>
      <c r="E384" s="33">
        <v>33</v>
      </c>
      <c r="F384" s="8" t="s">
        <v>2410</v>
      </c>
      <c r="G384" s="41" t="s">
        <v>2005</v>
      </c>
      <c r="H384" s="35">
        <v>0</v>
      </c>
      <c r="I384" s="35">
        <v>11700</v>
      </c>
      <c r="J384" s="39" t="s">
        <v>3204</v>
      </c>
      <c r="K384" s="11" t="s">
        <v>2804</v>
      </c>
      <c r="L384" s="13" t="s">
        <v>3106</v>
      </c>
      <c r="M384" s="13" t="s">
        <v>3099</v>
      </c>
      <c r="N384" s="23">
        <v>22000000</v>
      </c>
      <c r="O384" s="6" t="s">
        <v>2503</v>
      </c>
      <c r="P384" s="15">
        <v>3</v>
      </c>
      <c r="Q384" s="15">
        <v>77</v>
      </c>
      <c r="R384" s="15">
        <v>233</v>
      </c>
      <c r="S384" s="15">
        <v>0</v>
      </c>
      <c r="T384" s="15">
        <v>179</v>
      </c>
      <c r="U384" s="15">
        <v>492</v>
      </c>
      <c r="V384" s="15">
        <v>451</v>
      </c>
      <c r="W384" s="15">
        <v>25</v>
      </c>
      <c r="X384" s="15">
        <v>0</v>
      </c>
      <c r="Y384" s="15">
        <v>269</v>
      </c>
      <c r="Z384" s="15">
        <v>8</v>
      </c>
      <c r="AA384" s="15">
        <v>95</v>
      </c>
      <c r="AB384" s="15">
        <v>24</v>
      </c>
      <c r="AC384" s="15">
        <v>6</v>
      </c>
      <c r="AD384" s="15">
        <v>7</v>
      </c>
      <c r="AE384" s="15">
        <v>0</v>
      </c>
      <c r="AF384" s="15">
        <v>95</v>
      </c>
      <c r="AG384" s="15" t="s">
        <v>1860</v>
      </c>
      <c r="AH384" s="15" t="s">
        <v>1861</v>
      </c>
      <c r="AI384" s="17">
        <v>0</v>
      </c>
      <c r="AJ384" s="17">
        <v>0</v>
      </c>
      <c r="AK384" s="17">
        <v>0</v>
      </c>
      <c r="AL384" s="17">
        <f>SUM(Table2[[#This Row],[Company Direct Land Through FY17]:[Company Direct Land FY18 and After]])</f>
        <v>0</v>
      </c>
      <c r="AM384" s="17">
        <v>0</v>
      </c>
      <c r="AN384" s="17">
        <v>0</v>
      </c>
      <c r="AO384" s="17">
        <v>0</v>
      </c>
      <c r="AP384" s="18">
        <f>SUM(Table2[[#This Row],[Company Direct Building Through FY17]:[Company Direct Building FY18 and After]])</f>
        <v>0</v>
      </c>
      <c r="AQ384" s="17">
        <v>0</v>
      </c>
      <c r="AR384" s="17">
        <v>0</v>
      </c>
      <c r="AS384" s="17">
        <v>0</v>
      </c>
      <c r="AT384" s="18">
        <f>SUM(Table2[[#This Row],[Mortgage Recording Tax Through FY17]:[Mortgage Recording Tax FY18 and After]])</f>
        <v>0</v>
      </c>
      <c r="AU384" s="17">
        <v>0</v>
      </c>
      <c r="AV384" s="17">
        <v>0</v>
      </c>
      <c r="AW384" s="17">
        <v>0</v>
      </c>
      <c r="AX384" s="18">
        <f>SUM(Table2[[#This Row],[Pilot Savings Through FY17]:[Pilot Savings FY18 and After]])</f>
        <v>0</v>
      </c>
      <c r="AY384" s="17">
        <v>0</v>
      </c>
      <c r="AZ384" s="17">
        <v>0</v>
      </c>
      <c r="BA384" s="17">
        <v>0</v>
      </c>
      <c r="BB384" s="18">
        <f>SUM(Table2[[#This Row],[Mortgage Recording Tax Exemption Through FY17]:[Mortgage Recording Tax Exemption FY18 and After]])</f>
        <v>0</v>
      </c>
      <c r="BC384" s="17">
        <v>338.55180000000001</v>
      </c>
      <c r="BD384" s="17">
        <v>773.08169999999996</v>
      </c>
      <c r="BE384" s="17">
        <v>5418.1256000000003</v>
      </c>
      <c r="BF384" s="18">
        <f>SUM(Table2[[#This Row],[Indirect and Induced Land Through FY17]:[Indirect and Induced Land FY18 and After]])</f>
        <v>6191.2073</v>
      </c>
      <c r="BG384" s="17">
        <v>628.73910000000001</v>
      </c>
      <c r="BH384" s="17">
        <v>1435.7233000000001</v>
      </c>
      <c r="BI384" s="17">
        <v>10062.2348</v>
      </c>
      <c r="BJ384" s="18">
        <f>SUM(Table2[[#This Row],[Indirect and Induced Building Through FY17]:[Indirect and Induced Building FY18 and After]])</f>
        <v>11497.9581</v>
      </c>
      <c r="BK384" s="17">
        <v>967.29089999999997</v>
      </c>
      <c r="BL384" s="17">
        <v>2208.8049999999998</v>
      </c>
      <c r="BM384" s="17">
        <v>15480.3604</v>
      </c>
      <c r="BN384" s="18">
        <f>SUM(Table2[[#This Row],[TOTAL Real Property Related Taxes Through FY17]:[TOTAL Real Property Related Taxes FY18 and After]])</f>
        <v>17689.165399999998</v>
      </c>
      <c r="BO384" s="17">
        <v>1006.216</v>
      </c>
      <c r="BP384" s="17">
        <v>2315.1181000000001</v>
      </c>
      <c r="BQ384" s="17">
        <v>15477.4139</v>
      </c>
      <c r="BR384" s="18">
        <f>SUM(Table2[[#This Row],[Company Direct Through FY17]:[Company Direct FY18 and After]])</f>
        <v>17792.531999999999</v>
      </c>
      <c r="BS384" s="17">
        <v>0</v>
      </c>
      <c r="BT384" s="17">
        <v>0</v>
      </c>
      <c r="BU384" s="17">
        <v>0</v>
      </c>
      <c r="BV384" s="18">
        <f>SUM(Table2[[#This Row],[Sales Tax Exemption Through FY17]:[Sales Tax Exemption FY18 and After]])</f>
        <v>0</v>
      </c>
      <c r="BW384" s="17">
        <v>0</v>
      </c>
      <c r="BX384" s="17">
        <v>0</v>
      </c>
      <c r="BY384" s="17">
        <v>0</v>
      </c>
      <c r="BZ384" s="17">
        <f>SUM(Table2[[#This Row],[Energy Tax Savings Through FY17]:[Energy Tax Savings FY18 and After]])</f>
        <v>0</v>
      </c>
      <c r="CA384" s="17">
        <v>10.9838</v>
      </c>
      <c r="CB384" s="17">
        <v>25.746600000000001</v>
      </c>
      <c r="CC384" s="17">
        <v>127.16289999999999</v>
      </c>
      <c r="CD384" s="18">
        <f>SUM(Table2[[#This Row],[Tax Exempt Bond Savings Through FY17]:[Tax Exempt Bond Savings FY18 and After]])</f>
        <v>152.90949999999998</v>
      </c>
      <c r="CE384" s="17">
        <v>1158.9066</v>
      </c>
      <c r="CF384" s="17">
        <v>2676.4713999999999</v>
      </c>
      <c r="CG384" s="17">
        <v>20096.195500000002</v>
      </c>
      <c r="CH384" s="18">
        <f>SUM(Table2[[#This Row],[Indirect and Induced Through FY17]:[Indirect and Induced FY18 and After]])</f>
        <v>22772.6669</v>
      </c>
      <c r="CI384" s="17">
        <v>2154.1388000000002</v>
      </c>
      <c r="CJ384" s="17">
        <v>4965.8428999999996</v>
      </c>
      <c r="CK384" s="17">
        <v>35446.446499999998</v>
      </c>
      <c r="CL384" s="18">
        <f>SUM(Table2[[#This Row],[TOTAL Income Consumption Use Taxes Through FY17]:[TOTAL Income Consumption Use Taxes FY18 and After]])</f>
        <v>40412.289399999994</v>
      </c>
      <c r="CM384" s="17">
        <v>10.9838</v>
      </c>
      <c r="CN384" s="17">
        <v>25.746600000000001</v>
      </c>
      <c r="CO384" s="17">
        <v>127.16289999999999</v>
      </c>
      <c r="CP384" s="18">
        <f>SUM(Table2[[#This Row],[Assistance Provided Through FY17]:[Assistance Provided FY18 and After]])</f>
        <v>152.90949999999998</v>
      </c>
      <c r="CQ384" s="17">
        <v>0</v>
      </c>
      <c r="CR384" s="17">
        <v>0</v>
      </c>
      <c r="CS384" s="17">
        <v>0</v>
      </c>
      <c r="CT384" s="18">
        <f>SUM(Table2[[#This Row],[Recapture Cancellation Reduction Amount Through FY17]:[Recapture Cancellation Reduction Amount FY18 and After]])</f>
        <v>0</v>
      </c>
      <c r="CU384" s="17">
        <v>0</v>
      </c>
      <c r="CV384" s="17">
        <v>0</v>
      </c>
      <c r="CW384" s="17">
        <v>0</v>
      </c>
      <c r="CX384" s="18">
        <f>SUM(Table2[[#This Row],[Penalty Paid Through FY17]:[Penalty Paid FY18 and After]])</f>
        <v>0</v>
      </c>
      <c r="CY384" s="17">
        <v>10.9838</v>
      </c>
      <c r="CZ384" s="17">
        <v>25.746600000000001</v>
      </c>
      <c r="DA384" s="17">
        <v>127.16289999999999</v>
      </c>
      <c r="DB384" s="18">
        <f>SUM(Table2[[#This Row],[TOTAL Assistance Net of Recapture Penalties Through FY17]:[TOTAL Assistance Net of Recapture Penalties FY18 and After]])</f>
        <v>152.90949999999998</v>
      </c>
      <c r="DC384" s="17">
        <v>1006.216</v>
      </c>
      <c r="DD384" s="17">
        <v>2315.1181000000001</v>
      </c>
      <c r="DE384" s="17">
        <v>15477.4139</v>
      </c>
      <c r="DF384" s="18">
        <f>SUM(Table2[[#This Row],[Company Direct Tax Revenue Before Assistance Through FY17]:[Company Direct Tax Revenue Before Assistance FY18 and After]])</f>
        <v>17792.531999999999</v>
      </c>
      <c r="DG384" s="17">
        <v>2126.1975000000002</v>
      </c>
      <c r="DH384" s="17">
        <v>4885.2763999999997</v>
      </c>
      <c r="DI384" s="17">
        <v>35576.555899999999</v>
      </c>
      <c r="DJ384" s="18">
        <f>SUM(Table2[[#This Row],[Indirect and Induced Tax Revenues Through FY17]:[Indirect and Induced Tax Revenues FY18 and After]])</f>
        <v>40461.832300000002</v>
      </c>
      <c r="DK384" s="17">
        <v>3132.4135000000001</v>
      </c>
      <c r="DL384" s="17">
        <v>7200.3945000000003</v>
      </c>
      <c r="DM384" s="17">
        <v>51053.969799999999</v>
      </c>
      <c r="DN384" s="17">
        <f>SUM(Table2[[#This Row],[TOTAL Tax Revenues Before Assistance Through FY17]:[TOTAL Tax Revenues Before Assistance FY18 and After]])</f>
        <v>58254.364300000001</v>
      </c>
      <c r="DO384" s="17">
        <v>3121.4297000000001</v>
      </c>
      <c r="DP384" s="17">
        <v>7174.6478999999999</v>
      </c>
      <c r="DQ384" s="17">
        <v>50926.806900000003</v>
      </c>
      <c r="DR384" s="20">
        <f>SUM(Table2[[#This Row],[TOTAL Tax Revenues Net of Assistance Recapture and Penalty Through FY17]:[TOTAL Tax Revenues Net of Assistance Recapture and Penalty FY18 and After]])</f>
        <v>58101.454800000007</v>
      </c>
      <c r="DS384" s="20">
        <v>0</v>
      </c>
      <c r="DT384" s="20">
        <v>0</v>
      </c>
      <c r="DU384" s="20">
        <v>0</v>
      </c>
      <c r="DV384" s="20">
        <v>0</v>
      </c>
      <c r="DW384" s="15">
        <v>0</v>
      </c>
      <c r="DX384" s="15">
        <v>0</v>
      </c>
      <c r="DY384" s="15">
        <v>0</v>
      </c>
      <c r="DZ384" s="15">
        <v>517</v>
      </c>
      <c r="EA384" s="15">
        <v>0</v>
      </c>
      <c r="EB384" s="15">
        <v>0</v>
      </c>
      <c r="EC384" s="15">
        <v>0</v>
      </c>
      <c r="ED384" s="15">
        <v>517</v>
      </c>
      <c r="EE384" s="15">
        <v>0</v>
      </c>
      <c r="EF384" s="15">
        <v>0</v>
      </c>
      <c r="EG384" s="15">
        <v>0</v>
      </c>
      <c r="EH384" s="15">
        <v>100</v>
      </c>
      <c r="EI384" s="15">
        <f>SUM(Table2[[#This Row],[Total Industrial Employees FY17]:[Total Other Employees FY17]])</f>
        <v>517</v>
      </c>
      <c r="EJ384" s="15">
        <f>SUM(Table2[[#This Row],[Number of Industrial Employees Earning More than Living Wage FY17]:[Number of Other Employees Earning More than Living Wage FY17]])</f>
        <v>517</v>
      </c>
      <c r="EK384" s="15">
        <v>100</v>
      </c>
    </row>
    <row r="385" spans="1:141" x14ac:dyDescent="0.2">
      <c r="A385" s="6">
        <v>93919</v>
      </c>
      <c r="B385" s="6" t="s">
        <v>589</v>
      </c>
      <c r="C385" s="7" t="s">
        <v>590</v>
      </c>
      <c r="D385" s="7" t="s">
        <v>12</v>
      </c>
      <c r="E385" s="33">
        <v>26</v>
      </c>
      <c r="F385" s="8" t="s">
        <v>2300</v>
      </c>
      <c r="G385" s="41" t="s">
        <v>1981</v>
      </c>
      <c r="H385" s="35">
        <v>10019</v>
      </c>
      <c r="I385" s="35">
        <v>11484</v>
      </c>
      <c r="J385" s="39" t="s">
        <v>3195</v>
      </c>
      <c r="K385" s="11" t="s">
        <v>2453</v>
      </c>
      <c r="L385" s="13" t="s">
        <v>2938</v>
      </c>
      <c r="M385" s="13" t="s">
        <v>2865</v>
      </c>
      <c r="N385" s="23">
        <v>2958403</v>
      </c>
      <c r="O385" s="6" t="s">
        <v>2500</v>
      </c>
      <c r="P385" s="15">
        <v>0</v>
      </c>
      <c r="Q385" s="15">
        <v>0</v>
      </c>
      <c r="R385" s="15">
        <v>104</v>
      </c>
      <c r="S385" s="15">
        <v>0</v>
      </c>
      <c r="T385" s="15">
        <v>0</v>
      </c>
      <c r="U385" s="15">
        <v>104</v>
      </c>
      <c r="V385" s="15">
        <v>104</v>
      </c>
      <c r="W385" s="15">
        <v>0</v>
      </c>
      <c r="X385" s="15">
        <v>0</v>
      </c>
      <c r="Y385" s="15">
        <v>70</v>
      </c>
      <c r="Z385" s="15">
        <v>10</v>
      </c>
      <c r="AA385" s="15">
        <v>99</v>
      </c>
      <c r="AB385" s="15">
        <v>0</v>
      </c>
      <c r="AC385" s="15">
        <v>0</v>
      </c>
      <c r="AD385" s="15">
        <v>0</v>
      </c>
      <c r="AE385" s="15">
        <v>0</v>
      </c>
      <c r="AF385" s="15">
        <v>99</v>
      </c>
      <c r="AG385" s="15" t="s">
        <v>1860</v>
      </c>
      <c r="AH385" s="15" t="s">
        <v>1861</v>
      </c>
      <c r="AI385" s="17">
        <v>22.887699999999999</v>
      </c>
      <c r="AJ385" s="17">
        <v>107.58369999999999</v>
      </c>
      <c r="AK385" s="17">
        <v>259.63380000000001</v>
      </c>
      <c r="AL385" s="17">
        <f>SUM(Table2[[#This Row],[Company Direct Land Through FY17]:[Company Direct Land FY18 and After]])</f>
        <v>367.21749999999997</v>
      </c>
      <c r="AM385" s="17">
        <v>33.075200000000002</v>
      </c>
      <c r="AN385" s="17">
        <v>172.81620000000001</v>
      </c>
      <c r="AO385" s="17">
        <v>375.19760000000002</v>
      </c>
      <c r="AP385" s="18">
        <f>SUM(Table2[[#This Row],[Company Direct Building Through FY17]:[Company Direct Building FY18 and After]])</f>
        <v>548.01380000000006</v>
      </c>
      <c r="AQ385" s="17">
        <v>0</v>
      </c>
      <c r="AR385" s="17">
        <v>20.305599999999998</v>
      </c>
      <c r="AS385" s="17">
        <v>0</v>
      </c>
      <c r="AT385" s="18">
        <f>SUM(Table2[[#This Row],[Mortgage Recording Tax Through FY17]:[Mortgage Recording Tax FY18 and After]])</f>
        <v>20.305599999999998</v>
      </c>
      <c r="AU385" s="17">
        <v>56.271599999999999</v>
      </c>
      <c r="AV385" s="17">
        <v>167.66480000000001</v>
      </c>
      <c r="AW385" s="17">
        <v>638.3338</v>
      </c>
      <c r="AX385" s="18">
        <f>SUM(Table2[[#This Row],[Pilot Savings Through FY17]:[Pilot Savings FY18 and After]])</f>
        <v>805.99860000000001</v>
      </c>
      <c r="AY385" s="17">
        <v>0</v>
      </c>
      <c r="AZ385" s="17">
        <v>20.305599999999998</v>
      </c>
      <c r="BA385" s="17">
        <v>0</v>
      </c>
      <c r="BB385" s="18">
        <f>SUM(Table2[[#This Row],[Mortgage Recording Tax Exemption Through FY17]:[Mortgage Recording Tax Exemption FY18 and After]])</f>
        <v>20.305599999999998</v>
      </c>
      <c r="BC385" s="17">
        <v>138.3793</v>
      </c>
      <c r="BD385" s="17">
        <v>610.99689999999998</v>
      </c>
      <c r="BE385" s="17">
        <v>1569.7479000000001</v>
      </c>
      <c r="BF385" s="18">
        <f>SUM(Table2[[#This Row],[Indirect and Induced Land Through FY17]:[Indirect and Induced Land FY18 and After]])</f>
        <v>2180.7447999999999</v>
      </c>
      <c r="BG385" s="17">
        <v>256.99020000000002</v>
      </c>
      <c r="BH385" s="17">
        <v>1134.7086999999999</v>
      </c>
      <c r="BI385" s="17">
        <v>2915.2465000000002</v>
      </c>
      <c r="BJ385" s="18">
        <f>SUM(Table2[[#This Row],[Indirect and Induced Building Through FY17]:[Indirect and Induced Building FY18 and After]])</f>
        <v>4049.9552000000003</v>
      </c>
      <c r="BK385" s="17">
        <v>395.06079999999997</v>
      </c>
      <c r="BL385" s="17">
        <v>1858.4407000000001</v>
      </c>
      <c r="BM385" s="17">
        <v>4481.4920000000002</v>
      </c>
      <c r="BN385" s="18">
        <f>SUM(Table2[[#This Row],[TOTAL Real Property Related Taxes Through FY17]:[TOTAL Real Property Related Taxes FY18 and After]])</f>
        <v>6339.9327000000003</v>
      </c>
      <c r="BO385" s="17">
        <v>1347.8441</v>
      </c>
      <c r="BP385" s="17">
        <v>6103.9117999999999</v>
      </c>
      <c r="BQ385" s="17">
        <v>15289.6816</v>
      </c>
      <c r="BR385" s="18">
        <f>SUM(Table2[[#This Row],[Company Direct Through FY17]:[Company Direct FY18 and After]])</f>
        <v>21393.593399999998</v>
      </c>
      <c r="BS385" s="17">
        <v>0</v>
      </c>
      <c r="BT385" s="17">
        <v>0</v>
      </c>
      <c r="BU385" s="17">
        <v>0</v>
      </c>
      <c r="BV385" s="18">
        <f>SUM(Table2[[#This Row],[Sales Tax Exemption Through FY17]:[Sales Tax Exemption FY18 and After]])</f>
        <v>0</v>
      </c>
      <c r="BW385" s="17">
        <v>0</v>
      </c>
      <c r="BX385" s="17">
        <v>0</v>
      </c>
      <c r="BY385" s="17">
        <v>0</v>
      </c>
      <c r="BZ385" s="17">
        <f>SUM(Table2[[#This Row],[Energy Tax Savings Through FY17]:[Energy Tax Savings FY18 and After]])</f>
        <v>0</v>
      </c>
      <c r="CA385" s="17">
        <v>0</v>
      </c>
      <c r="CB385" s="17">
        <v>0</v>
      </c>
      <c r="CC385" s="17">
        <v>0</v>
      </c>
      <c r="CD385" s="18">
        <f>SUM(Table2[[#This Row],[Tax Exempt Bond Savings Through FY17]:[Tax Exempt Bond Savings FY18 and After]])</f>
        <v>0</v>
      </c>
      <c r="CE385" s="17">
        <v>435.10919999999999</v>
      </c>
      <c r="CF385" s="17">
        <v>1967.2011</v>
      </c>
      <c r="CG385" s="17">
        <v>4935.7933999999996</v>
      </c>
      <c r="CH385" s="18">
        <f>SUM(Table2[[#This Row],[Indirect and Induced Through FY17]:[Indirect and Induced FY18 and After]])</f>
        <v>6902.9944999999998</v>
      </c>
      <c r="CI385" s="17">
        <v>1782.9532999999999</v>
      </c>
      <c r="CJ385" s="17">
        <v>8071.1129000000001</v>
      </c>
      <c r="CK385" s="17">
        <v>20225.474999999999</v>
      </c>
      <c r="CL385" s="18">
        <f>SUM(Table2[[#This Row],[TOTAL Income Consumption Use Taxes Through FY17]:[TOTAL Income Consumption Use Taxes FY18 and After]])</f>
        <v>28296.587899999999</v>
      </c>
      <c r="CM385" s="17">
        <v>56.271599999999999</v>
      </c>
      <c r="CN385" s="17">
        <v>187.97040000000001</v>
      </c>
      <c r="CO385" s="17">
        <v>638.3338</v>
      </c>
      <c r="CP385" s="18">
        <f>SUM(Table2[[#This Row],[Assistance Provided Through FY17]:[Assistance Provided FY18 and After]])</f>
        <v>826.30420000000004</v>
      </c>
      <c r="CQ385" s="17">
        <v>0</v>
      </c>
      <c r="CR385" s="17">
        <v>0</v>
      </c>
      <c r="CS385" s="17">
        <v>0</v>
      </c>
      <c r="CT385" s="18">
        <f>SUM(Table2[[#This Row],[Recapture Cancellation Reduction Amount Through FY17]:[Recapture Cancellation Reduction Amount FY18 and After]])</f>
        <v>0</v>
      </c>
      <c r="CU385" s="17">
        <v>0</v>
      </c>
      <c r="CV385" s="17">
        <v>0</v>
      </c>
      <c r="CW385" s="17">
        <v>0</v>
      </c>
      <c r="CX385" s="18">
        <f>SUM(Table2[[#This Row],[Penalty Paid Through FY17]:[Penalty Paid FY18 and After]])</f>
        <v>0</v>
      </c>
      <c r="CY385" s="17">
        <v>56.271599999999999</v>
      </c>
      <c r="CZ385" s="17">
        <v>187.97040000000001</v>
      </c>
      <c r="DA385" s="17">
        <v>638.3338</v>
      </c>
      <c r="DB385" s="18">
        <f>SUM(Table2[[#This Row],[TOTAL Assistance Net of Recapture Penalties Through FY17]:[TOTAL Assistance Net of Recapture Penalties FY18 and After]])</f>
        <v>826.30420000000004</v>
      </c>
      <c r="DC385" s="17">
        <v>1403.807</v>
      </c>
      <c r="DD385" s="17">
        <v>6404.6172999999999</v>
      </c>
      <c r="DE385" s="17">
        <v>15924.513000000001</v>
      </c>
      <c r="DF385" s="18">
        <f>SUM(Table2[[#This Row],[Company Direct Tax Revenue Before Assistance Through FY17]:[Company Direct Tax Revenue Before Assistance FY18 and After]])</f>
        <v>22329.130300000001</v>
      </c>
      <c r="DG385" s="17">
        <v>830.4787</v>
      </c>
      <c r="DH385" s="17">
        <v>3712.9067</v>
      </c>
      <c r="DI385" s="17">
        <v>9420.7878000000001</v>
      </c>
      <c r="DJ385" s="18">
        <f>SUM(Table2[[#This Row],[Indirect and Induced Tax Revenues Through FY17]:[Indirect and Induced Tax Revenues FY18 and After]])</f>
        <v>13133.6945</v>
      </c>
      <c r="DK385" s="17">
        <v>2234.2856999999999</v>
      </c>
      <c r="DL385" s="17">
        <v>10117.523999999999</v>
      </c>
      <c r="DM385" s="17">
        <v>25345.300800000001</v>
      </c>
      <c r="DN385" s="17">
        <f>SUM(Table2[[#This Row],[TOTAL Tax Revenues Before Assistance Through FY17]:[TOTAL Tax Revenues Before Assistance FY18 and After]])</f>
        <v>35462.824800000002</v>
      </c>
      <c r="DO385" s="17">
        <v>2178.0140999999999</v>
      </c>
      <c r="DP385" s="17">
        <v>9929.5535999999993</v>
      </c>
      <c r="DQ385" s="17">
        <v>24706.967000000001</v>
      </c>
      <c r="DR385" s="20">
        <f>SUM(Table2[[#This Row],[TOTAL Tax Revenues Net of Assistance Recapture and Penalty Through FY17]:[TOTAL Tax Revenues Net of Assistance Recapture and Penalty FY18 and After]])</f>
        <v>34636.520600000003</v>
      </c>
      <c r="DS385" s="20">
        <v>0</v>
      </c>
      <c r="DT385" s="20">
        <v>0</v>
      </c>
      <c r="DU385" s="20">
        <v>0</v>
      </c>
      <c r="DV385" s="20">
        <v>0</v>
      </c>
      <c r="DW385" s="15">
        <v>74</v>
      </c>
      <c r="DX385" s="15">
        <v>0</v>
      </c>
      <c r="DY385" s="15">
        <v>30</v>
      </c>
      <c r="DZ385" s="15">
        <v>0</v>
      </c>
      <c r="EA385" s="15">
        <v>74</v>
      </c>
      <c r="EB385" s="15">
        <v>0</v>
      </c>
      <c r="EC385" s="15">
        <v>30</v>
      </c>
      <c r="ED385" s="15">
        <v>0</v>
      </c>
      <c r="EE385" s="15">
        <v>100</v>
      </c>
      <c r="EF385" s="15">
        <v>0</v>
      </c>
      <c r="EG385" s="15">
        <v>100</v>
      </c>
      <c r="EH385" s="15">
        <v>0</v>
      </c>
      <c r="EI385" s="15">
        <f>SUM(Table2[[#This Row],[Total Industrial Employees FY17]:[Total Other Employees FY17]])</f>
        <v>104</v>
      </c>
      <c r="EJ385" s="15">
        <f>SUM(Table2[[#This Row],[Number of Industrial Employees Earning More than Living Wage FY17]:[Number of Other Employees Earning More than Living Wage FY17]])</f>
        <v>104</v>
      </c>
      <c r="EK385" s="15">
        <v>100</v>
      </c>
    </row>
    <row r="386" spans="1:141" x14ac:dyDescent="0.2">
      <c r="A386" s="6">
        <v>91044</v>
      </c>
      <c r="B386" s="6" t="s">
        <v>4</v>
      </c>
      <c r="C386" s="7" t="s">
        <v>5</v>
      </c>
      <c r="D386" s="7" t="s">
        <v>6</v>
      </c>
      <c r="E386" s="33">
        <v>17</v>
      </c>
      <c r="F386" s="8" t="s">
        <v>1869</v>
      </c>
      <c r="G386" s="41" t="s">
        <v>1870</v>
      </c>
      <c r="H386" s="35">
        <v>15750</v>
      </c>
      <c r="I386" s="35">
        <v>18000</v>
      </c>
      <c r="J386" s="39" t="s">
        <v>3175</v>
      </c>
      <c r="K386" s="11" t="s">
        <v>2453</v>
      </c>
      <c r="L386" s="13" t="s">
        <v>2465</v>
      </c>
      <c r="M386" s="13" t="s">
        <v>2466</v>
      </c>
      <c r="N386" s="23">
        <v>1169400</v>
      </c>
      <c r="O386" s="6" t="s">
        <v>2458</v>
      </c>
      <c r="P386" s="15">
        <v>0</v>
      </c>
      <c r="Q386" s="15">
        <v>0</v>
      </c>
      <c r="R386" s="15">
        <v>87</v>
      </c>
      <c r="S386" s="15">
        <v>0</v>
      </c>
      <c r="T386" s="15">
        <v>0</v>
      </c>
      <c r="U386" s="15">
        <v>87</v>
      </c>
      <c r="V386" s="15">
        <v>87</v>
      </c>
      <c r="W386" s="15">
        <v>0</v>
      </c>
      <c r="X386" s="15">
        <v>0</v>
      </c>
      <c r="Y386" s="15">
        <v>0</v>
      </c>
      <c r="Z386" s="15">
        <v>35</v>
      </c>
      <c r="AA386" s="15">
        <v>82</v>
      </c>
      <c r="AB386" s="15">
        <v>0</v>
      </c>
      <c r="AC386" s="15">
        <v>0</v>
      </c>
      <c r="AD386" s="15">
        <v>0</v>
      </c>
      <c r="AE386" s="15">
        <v>0</v>
      </c>
      <c r="AF386" s="15">
        <v>82</v>
      </c>
      <c r="AG386" s="15" t="s">
        <v>1860</v>
      </c>
      <c r="AH386" s="15" t="s">
        <v>1861</v>
      </c>
      <c r="AI386" s="17">
        <v>7.3181000000000003</v>
      </c>
      <c r="AJ386" s="17">
        <v>103.73699999999999</v>
      </c>
      <c r="AK386" s="17">
        <v>7.2995000000000001</v>
      </c>
      <c r="AL386" s="17">
        <f>SUM(Table2[[#This Row],[Company Direct Land Through FY17]:[Company Direct Land FY18 and After]])</f>
        <v>111.03649999999999</v>
      </c>
      <c r="AM386" s="17">
        <v>58.453200000000002</v>
      </c>
      <c r="AN386" s="17">
        <v>313.80399999999997</v>
      </c>
      <c r="AO386" s="17">
        <v>58.304900000000004</v>
      </c>
      <c r="AP386" s="18">
        <f>SUM(Table2[[#This Row],[Company Direct Building Through FY17]:[Company Direct Building FY18 and After]])</f>
        <v>372.10889999999995</v>
      </c>
      <c r="AQ386" s="17">
        <v>0</v>
      </c>
      <c r="AR386" s="17">
        <v>15.553599999999999</v>
      </c>
      <c r="AS386" s="17">
        <v>0</v>
      </c>
      <c r="AT386" s="18">
        <f>SUM(Table2[[#This Row],[Mortgage Recording Tax Through FY17]:[Mortgage Recording Tax FY18 and After]])</f>
        <v>15.553599999999999</v>
      </c>
      <c r="AU386" s="17">
        <v>50.955599999999997</v>
      </c>
      <c r="AV386" s="17">
        <v>212.0077</v>
      </c>
      <c r="AW386" s="17">
        <v>50.826300000000003</v>
      </c>
      <c r="AX386" s="18">
        <f>SUM(Table2[[#This Row],[Pilot Savings Through FY17]:[Pilot Savings FY18 and After]])</f>
        <v>262.834</v>
      </c>
      <c r="AY386" s="17">
        <v>0</v>
      </c>
      <c r="AZ386" s="17">
        <v>15.553599999999999</v>
      </c>
      <c r="BA386" s="17">
        <v>0</v>
      </c>
      <c r="BB386" s="18">
        <f>SUM(Table2[[#This Row],[Mortgage Recording Tax Exemption Through FY17]:[Mortgage Recording Tax Exemption FY18 and After]])</f>
        <v>15.553599999999999</v>
      </c>
      <c r="BC386" s="17">
        <v>52.084299999999999</v>
      </c>
      <c r="BD386" s="17">
        <v>264.7724</v>
      </c>
      <c r="BE386" s="17">
        <v>51.952199999999998</v>
      </c>
      <c r="BF386" s="18">
        <f>SUM(Table2[[#This Row],[Indirect and Induced Land Through FY17]:[Indirect and Induced Land FY18 and After]])</f>
        <v>316.72460000000001</v>
      </c>
      <c r="BG386" s="17">
        <v>96.727999999999994</v>
      </c>
      <c r="BH386" s="17">
        <v>491.71980000000002</v>
      </c>
      <c r="BI386" s="17">
        <v>96.482600000000005</v>
      </c>
      <c r="BJ386" s="18">
        <f>SUM(Table2[[#This Row],[Indirect and Induced Building Through FY17]:[Indirect and Induced Building FY18 and After]])</f>
        <v>588.20240000000001</v>
      </c>
      <c r="BK386" s="17">
        <v>163.62799999999999</v>
      </c>
      <c r="BL386" s="17">
        <v>962.02549999999997</v>
      </c>
      <c r="BM386" s="17">
        <v>163.21289999999999</v>
      </c>
      <c r="BN386" s="18">
        <f>SUM(Table2[[#This Row],[TOTAL Real Property Related Taxes Through FY17]:[TOTAL Real Property Related Taxes FY18 and After]])</f>
        <v>1125.2384</v>
      </c>
      <c r="BO386" s="17">
        <v>243.0162</v>
      </c>
      <c r="BP386" s="17">
        <v>1456.4751000000001</v>
      </c>
      <c r="BQ386" s="17">
        <v>242.39959999999999</v>
      </c>
      <c r="BR386" s="18">
        <f>SUM(Table2[[#This Row],[Company Direct Through FY17]:[Company Direct FY18 and After]])</f>
        <v>1698.8747000000001</v>
      </c>
      <c r="BS386" s="17">
        <v>0</v>
      </c>
      <c r="BT386" s="17">
        <v>1.4362999999999999</v>
      </c>
      <c r="BU386" s="17">
        <v>0</v>
      </c>
      <c r="BV386" s="18">
        <f>SUM(Table2[[#This Row],[Sales Tax Exemption Through FY17]:[Sales Tax Exemption FY18 and After]])</f>
        <v>1.4362999999999999</v>
      </c>
      <c r="BW386" s="17">
        <v>0</v>
      </c>
      <c r="BX386" s="17">
        <v>0</v>
      </c>
      <c r="BY386" s="17">
        <v>0</v>
      </c>
      <c r="BZ386" s="17">
        <f>SUM(Table2[[#This Row],[Energy Tax Savings Through FY17]:[Energy Tax Savings FY18 and After]])</f>
        <v>0</v>
      </c>
      <c r="CA386" s="17">
        <v>0</v>
      </c>
      <c r="CB386" s="17">
        <v>0</v>
      </c>
      <c r="CC386" s="17">
        <v>0</v>
      </c>
      <c r="CD386" s="18">
        <f>SUM(Table2[[#This Row],[Tax Exempt Bond Savings Through FY17]:[Tax Exempt Bond Savings FY18 and After]])</f>
        <v>0</v>
      </c>
      <c r="CE386" s="17">
        <v>164.3749</v>
      </c>
      <c r="CF386" s="17">
        <v>953.96640000000002</v>
      </c>
      <c r="CG386" s="17">
        <v>163.95779999999999</v>
      </c>
      <c r="CH386" s="18">
        <f>SUM(Table2[[#This Row],[Indirect and Induced Through FY17]:[Indirect and Induced FY18 and After]])</f>
        <v>1117.9241999999999</v>
      </c>
      <c r="CI386" s="17">
        <v>407.39109999999999</v>
      </c>
      <c r="CJ386" s="17">
        <v>2409.0052000000001</v>
      </c>
      <c r="CK386" s="17">
        <v>406.35739999999998</v>
      </c>
      <c r="CL386" s="18">
        <f>SUM(Table2[[#This Row],[TOTAL Income Consumption Use Taxes Through FY17]:[TOTAL Income Consumption Use Taxes FY18 and After]])</f>
        <v>2815.3625999999999</v>
      </c>
      <c r="CM386" s="17">
        <v>50.955599999999997</v>
      </c>
      <c r="CN386" s="17">
        <v>228.99760000000001</v>
      </c>
      <c r="CO386" s="17">
        <v>50.826300000000003</v>
      </c>
      <c r="CP386" s="18">
        <f>SUM(Table2[[#This Row],[Assistance Provided Through FY17]:[Assistance Provided FY18 and After]])</f>
        <v>279.82389999999998</v>
      </c>
      <c r="CQ386" s="17">
        <v>0</v>
      </c>
      <c r="CR386" s="17">
        <v>0</v>
      </c>
      <c r="CS386" s="17">
        <v>0</v>
      </c>
      <c r="CT386" s="18">
        <f>SUM(Table2[[#This Row],[Recapture Cancellation Reduction Amount Through FY17]:[Recapture Cancellation Reduction Amount FY18 and After]])</f>
        <v>0</v>
      </c>
      <c r="CU386" s="17">
        <v>0</v>
      </c>
      <c r="CV386" s="17">
        <v>0</v>
      </c>
      <c r="CW386" s="17">
        <v>0</v>
      </c>
      <c r="CX386" s="18">
        <f>SUM(Table2[[#This Row],[Penalty Paid Through FY17]:[Penalty Paid FY18 and After]])</f>
        <v>0</v>
      </c>
      <c r="CY386" s="17">
        <v>50.955599999999997</v>
      </c>
      <c r="CZ386" s="17">
        <v>228.99760000000001</v>
      </c>
      <c r="DA386" s="17">
        <v>50.826300000000003</v>
      </c>
      <c r="DB386" s="18">
        <f>SUM(Table2[[#This Row],[TOTAL Assistance Net of Recapture Penalties Through FY17]:[TOTAL Assistance Net of Recapture Penalties FY18 and After]])</f>
        <v>279.82389999999998</v>
      </c>
      <c r="DC386" s="17">
        <v>308.78750000000002</v>
      </c>
      <c r="DD386" s="17">
        <v>1889.5697</v>
      </c>
      <c r="DE386" s="17">
        <v>308.00400000000002</v>
      </c>
      <c r="DF386" s="18">
        <f>SUM(Table2[[#This Row],[Company Direct Tax Revenue Before Assistance Through FY17]:[Company Direct Tax Revenue Before Assistance FY18 and After]])</f>
        <v>2197.5736999999999</v>
      </c>
      <c r="DG386" s="17">
        <v>313.18720000000002</v>
      </c>
      <c r="DH386" s="17">
        <v>1710.4585999999999</v>
      </c>
      <c r="DI386" s="17">
        <v>312.39260000000002</v>
      </c>
      <c r="DJ386" s="18">
        <f>SUM(Table2[[#This Row],[Indirect and Induced Tax Revenues Through FY17]:[Indirect and Induced Tax Revenues FY18 and After]])</f>
        <v>2022.8512000000001</v>
      </c>
      <c r="DK386" s="17">
        <v>621.97469999999998</v>
      </c>
      <c r="DL386" s="17">
        <v>3600.0282999999999</v>
      </c>
      <c r="DM386" s="17">
        <v>620.39660000000003</v>
      </c>
      <c r="DN386" s="17">
        <f>SUM(Table2[[#This Row],[TOTAL Tax Revenues Before Assistance Through FY17]:[TOTAL Tax Revenues Before Assistance FY18 and After]])</f>
        <v>4220.4249</v>
      </c>
      <c r="DO386" s="17">
        <v>571.01909999999998</v>
      </c>
      <c r="DP386" s="17">
        <v>3371.0306999999998</v>
      </c>
      <c r="DQ386" s="17">
        <v>569.57029999999997</v>
      </c>
      <c r="DR386" s="20">
        <f>SUM(Table2[[#This Row],[TOTAL Tax Revenues Net of Assistance Recapture and Penalty Through FY17]:[TOTAL Tax Revenues Net of Assistance Recapture and Penalty FY18 and After]])</f>
        <v>3940.6009999999997</v>
      </c>
      <c r="DS386" s="20">
        <v>0</v>
      </c>
      <c r="DT386" s="20">
        <v>0</v>
      </c>
      <c r="DU386" s="20">
        <v>0</v>
      </c>
      <c r="DV386" s="20">
        <v>0</v>
      </c>
      <c r="DW386" s="15">
        <v>65</v>
      </c>
      <c r="DX386" s="15">
        <v>0</v>
      </c>
      <c r="DY386" s="15">
        <v>5</v>
      </c>
      <c r="DZ386" s="15">
        <v>17</v>
      </c>
      <c r="EA386" s="15">
        <v>49</v>
      </c>
      <c r="EB386" s="15">
        <v>0</v>
      </c>
      <c r="EC386" s="15">
        <v>5</v>
      </c>
      <c r="ED386" s="15">
        <v>17</v>
      </c>
      <c r="EE386" s="15">
        <v>75.38</v>
      </c>
      <c r="EF386" s="15">
        <v>0</v>
      </c>
      <c r="EG386" s="15">
        <v>100</v>
      </c>
      <c r="EH386" s="15">
        <v>100</v>
      </c>
      <c r="EI386" s="15">
        <f>SUM(Table2[[#This Row],[Total Industrial Employees FY17]:[Total Other Employees FY17]])</f>
        <v>87</v>
      </c>
      <c r="EJ386" s="15">
        <f>SUM(Table2[[#This Row],[Number of Industrial Employees Earning More than Living Wage FY17]:[Number of Other Employees Earning More than Living Wage FY17]])</f>
        <v>71</v>
      </c>
      <c r="EK386" s="15">
        <v>81.609195402298852</v>
      </c>
    </row>
    <row r="387" spans="1:141" x14ac:dyDescent="0.2">
      <c r="A387" s="24">
        <v>92797</v>
      </c>
      <c r="B387" s="24" t="s">
        <v>287</v>
      </c>
      <c r="C387" s="25" t="s">
        <v>288</v>
      </c>
      <c r="D387" s="25" t="s">
        <v>19</v>
      </c>
      <c r="E387" s="34">
        <v>3</v>
      </c>
      <c r="F387" s="26" t="s">
        <v>2060</v>
      </c>
      <c r="G387" s="42" t="s">
        <v>2047</v>
      </c>
      <c r="H387" s="36">
        <v>12552</v>
      </c>
      <c r="I387" s="36">
        <v>34823</v>
      </c>
      <c r="J387" s="39" t="s">
        <v>3264</v>
      </c>
      <c r="K387" s="11" t="s">
        <v>2453</v>
      </c>
      <c r="L387" s="27" t="s">
        <v>2644</v>
      </c>
      <c r="M387" s="27" t="s">
        <v>2451</v>
      </c>
      <c r="N387" s="28">
        <v>4300000</v>
      </c>
      <c r="O387" s="24" t="s">
        <v>2458</v>
      </c>
      <c r="P387" s="15">
        <v>0</v>
      </c>
      <c r="Q387" s="15">
        <v>0</v>
      </c>
      <c r="R387" s="15">
        <v>26</v>
      </c>
      <c r="S387" s="15">
        <v>0</v>
      </c>
      <c r="T387" s="15">
        <v>0</v>
      </c>
      <c r="U387" s="15">
        <v>26</v>
      </c>
      <c r="V387" s="15">
        <v>26</v>
      </c>
      <c r="W387" s="15">
        <v>0</v>
      </c>
      <c r="X387" s="15">
        <v>0</v>
      </c>
      <c r="Y387" s="15">
        <v>0</v>
      </c>
      <c r="Z387" s="15">
        <v>5</v>
      </c>
      <c r="AA387" s="15">
        <v>83</v>
      </c>
      <c r="AB387" s="15">
        <v>0</v>
      </c>
      <c r="AC387" s="15">
        <v>0</v>
      </c>
      <c r="AD387" s="15">
        <v>0</v>
      </c>
      <c r="AE387" s="15">
        <v>0</v>
      </c>
      <c r="AF387" s="15">
        <v>83</v>
      </c>
      <c r="AG387" s="15" t="s">
        <v>1861</v>
      </c>
      <c r="AH387" s="15" t="s">
        <v>1861</v>
      </c>
      <c r="AI387" s="29">
        <v>103.29049999999999</v>
      </c>
      <c r="AJ387" s="29">
        <v>570.20010000000002</v>
      </c>
      <c r="AK387" s="29">
        <v>388.28699999999998</v>
      </c>
      <c r="AL387" s="17">
        <f>SUM(Table2[[#This Row],[Company Direct Land Through FY17]:[Company Direct Land FY18 and After]])</f>
        <v>958.48710000000005</v>
      </c>
      <c r="AM387" s="29">
        <v>73.712800000000001</v>
      </c>
      <c r="AN387" s="29">
        <v>617.17079999999999</v>
      </c>
      <c r="AO387" s="29">
        <v>277.09879999999998</v>
      </c>
      <c r="AP387" s="18">
        <f>SUM(Table2[[#This Row],[Company Direct Building Through FY17]:[Company Direct Building FY18 and After]])</f>
        <v>894.26959999999997</v>
      </c>
      <c r="AQ387" s="29">
        <v>0</v>
      </c>
      <c r="AR387" s="29">
        <v>58.600299999999997</v>
      </c>
      <c r="AS387" s="29">
        <v>0</v>
      </c>
      <c r="AT387" s="18">
        <f>SUM(Table2[[#This Row],[Mortgage Recording Tax Through FY17]:[Mortgage Recording Tax FY18 and After]])</f>
        <v>58.600299999999997</v>
      </c>
      <c r="AU387" s="29">
        <v>39.015700000000002</v>
      </c>
      <c r="AV387" s="29">
        <v>254.35400000000001</v>
      </c>
      <c r="AW387" s="29">
        <v>146.66630000000001</v>
      </c>
      <c r="AX387" s="18">
        <f>SUM(Table2[[#This Row],[Pilot Savings Through FY17]:[Pilot Savings FY18 and After]])</f>
        <v>401.02030000000002</v>
      </c>
      <c r="AY387" s="29">
        <v>0</v>
      </c>
      <c r="AZ387" s="29">
        <v>58.600299999999997</v>
      </c>
      <c r="BA387" s="29">
        <v>0</v>
      </c>
      <c r="BB387" s="18">
        <f>SUM(Table2[[#This Row],[Mortgage Recording Tax Exemption Through FY17]:[Mortgage Recording Tax Exemption FY18 and After]])</f>
        <v>58.600299999999997</v>
      </c>
      <c r="BC387" s="29">
        <v>25.093299999999999</v>
      </c>
      <c r="BD387" s="29">
        <v>154.5865</v>
      </c>
      <c r="BE387" s="29">
        <v>94.329599999999999</v>
      </c>
      <c r="BF387" s="18">
        <f>SUM(Table2[[#This Row],[Indirect and Induced Land Through FY17]:[Indirect and Induced Land FY18 and After]])</f>
        <v>248.9161</v>
      </c>
      <c r="BG387" s="29">
        <v>46.601900000000001</v>
      </c>
      <c r="BH387" s="29">
        <v>287.08929999999998</v>
      </c>
      <c r="BI387" s="29">
        <v>175.18459999999999</v>
      </c>
      <c r="BJ387" s="18">
        <f>SUM(Table2[[#This Row],[Indirect and Induced Building Through FY17]:[Indirect and Induced Building FY18 and After]])</f>
        <v>462.27389999999997</v>
      </c>
      <c r="BK387" s="29">
        <v>209.68279999999999</v>
      </c>
      <c r="BL387" s="29">
        <v>1374.6927000000001</v>
      </c>
      <c r="BM387" s="29">
        <v>788.2337</v>
      </c>
      <c r="BN387" s="18">
        <f>SUM(Table2[[#This Row],[TOTAL Real Property Related Taxes Through FY17]:[TOTAL Real Property Related Taxes FY18 and After]])</f>
        <v>2162.9264000000003</v>
      </c>
      <c r="BO387" s="29">
        <v>154.4966</v>
      </c>
      <c r="BP387" s="29">
        <v>1242.6892</v>
      </c>
      <c r="BQ387" s="29">
        <v>580.77940000000001</v>
      </c>
      <c r="BR387" s="18">
        <f>SUM(Table2[[#This Row],[Company Direct Through FY17]:[Company Direct FY18 and After]])</f>
        <v>1823.4686000000002</v>
      </c>
      <c r="BS387" s="29">
        <v>0</v>
      </c>
      <c r="BT387" s="29">
        <v>2.2326999999999999</v>
      </c>
      <c r="BU387" s="29">
        <v>0</v>
      </c>
      <c r="BV387" s="18">
        <f>SUM(Table2[[#This Row],[Sales Tax Exemption Through FY17]:[Sales Tax Exemption FY18 and After]])</f>
        <v>2.2326999999999999</v>
      </c>
      <c r="BW387" s="29">
        <v>0</v>
      </c>
      <c r="BX387" s="29">
        <v>0</v>
      </c>
      <c r="BY387" s="29">
        <v>0</v>
      </c>
      <c r="BZ387" s="17">
        <f>SUM(Table2[[#This Row],[Energy Tax Savings Through FY17]:[Energy Tax Savings FY18 and After]])</f>
        <v>0</v>
      </c>
      <c r="CA387" s="29">
        <v>0</v>
      </c>
      <c r="CB387" s="29">
        <v>0</v>
      </c>
      <c r="CC387" s="29">
        <v>0</v>
      </c>
      <c r="CD387" s="18">
        <f>SUM(Table2[[#This Row],[Tax Exempt Bond Savings Through FY17]:[Tax Exempt Bond Savings FY18 and After]])</f>
        <v>0</v>
      </c>
      <c r="CE387" s="29">
        <v>71.808199999999999</v>
      </c>
      <c r="CF387" s="29">
        <v>496.06139999999999</v>
      </c>
      <c r="CG387" s="29">
        <v>269.93979999999999</v>
      </c>
      <c r="CH387" s="18">
        <f>SUM(Table2[[#This Row],[Indirect and Induced Through FY17]:[Indirect and Induced FY18 and After]])</f>
        <v>766.00119999999993</v>
      </c>
      <c r="CI387" s="29">
        <v>226.3048</v>
      </c>
      <c r="CJ387" s="29">
        <v>1736.5179000000001</v>
      </c>
      <c r="CK387" s="29">
        <v>850.7192</v>
      </c>
      <c r="CL387" s="18">
        <f>SUM(Table2[[#This Row],[TOTAL Income Consumption Use Taxes Through FY17]:[TOTAL Income Consumption Use Taxes FY18 and After]])</f>
        <v>2587.2371000000003</v>
      </c>
      <c r="CM387" s="17">
        <v>39.015700000000002</v>
      </c>
      <c r="CN387" s="17">
        <v>315.18700000000001</v>
      </c>
      <c r="CO387" s="29">
        <v>146.66630000000001</v>
      </c>
      <c r="CP387" s="18">
        <f>SUM(Table2[[#This Row],[Assistance Provided Through FY17]:[Assistance Provided FY18 and After]])</f>
        <v>461.85329999999999</v>
      </c>
      <c r="CQ387" s="29">
        <v>0</v>
      </c>
      <c r="CR387" s="29">
        <v>0</v>
      </c>
      <c r="CS387" s="29">
        <v>0</v>
      </c>
      <c r="CT387" s="18">
        <f>SUM(Table2[[#This Row],[Recapture Cancellation Reduction Amount Through FY17]:[Recapture Cancellation Reduction Amount FY18 and After]])</f>
        <v>0</v>
      </c>
      <c r="CU387" s="17">
        <v>0</v>
      </c>
      <c r="CV387" s="17">
        <v>0</v>
      </c>
      <c r="CW387" s="29">
        <v>0</v>
      </c>
      <c r="CX387" s="18">
        <f>SUM(Table2[[#This Row],[Penalty Paid Through FY17]:[Penalty Paid FY18 and After]])</f>
        <v>0</v>
      </c>
      <c r="CY387" s="29">
        <v>39.015700000000002</v>
      </c>
      <c r="CZ387" s="29">
        <v>315.18700000000001</v>
      </c>
      <c r="DA387" s="29">
        <v>146.66630000000001</v>
      </c>
      <c r="DB387" s="18">
        <f>SUM(Table2[[#This Row],[TOTAL Assistance Net of Recapture Penalties Through FY17]:[TOTAL Assistance Net of Recapture Penalties FY18 and After]])</f>
        <v>461.85329999999999</v>
      </c>
      <c r="DC387" s="29">
        <v>331.49990000000003</v>
      </c>
      <c r="DD387" s="29">
        <v>2488.6604000000002</v>
      </c>
      <c r="DE387" s="29">
        <v>1246.1651999999999</v>
      </c>
      <c r="DF387" s="18">
        <f>SUM(Table2[[#This Row],[Company Direct Tax Revenue Before Assistance Through FY17]:[Company Direct Tax Revenue Before Assistance FY18 and After]])</f>
        <v>3734.8256000000001</v>
      </c>
      <c r="DG387" s="29">
        <v>143.5034</v>
      </c>
      <c r="DH387" s="29">
        <v>937.73720000000003</v>
      </c>
      <c r="DI387" s="29">
        <v>539.45399999999995</v>
      </c>
      <c r="DJ387" s="18">
        <f>SUM(Table2[[#This Row],[Indirect and Induced Tax Revenues Through FY17]:[Indirect and Induced Tax Revenues FY18 and After]])</f>
        <v>1477.1912</v>
      </c>
      <c r="DK387" s="29">
        <v>475.00330000000002</v>
      </c>
      <c r="DL387" s="29">
        <v>3426.3975999999998</v>
      </c>
      <c r="DM387" s="29">
        <v>1785.6192000000001</v>
      </c>
      <c r="DN387" s="17">
        <f>SUM(Table2[[#This Row],[TOTAL Tax Revenues Before Assistance Through FY17]:[TOTAL Tax Revenues Before Assistance FY18 and After]])</f>
        <v>5212.0167999999994</v>
      </c>
      <c r="DO387" s="29">
        <v>435.98759999999999</v>
      </c>
      <c r="DP387" s="29">
        <v>3111.2105999999999</v>
      </c>
      <c r="DQ387" s="29">
        <v>1638.9529</v>
      </c>
      <c r="DR387" s="20">
        <f>SUM(Table2[[#This Row],[TOTAL Tax Revenues Net of Assistance Recapture and Penalty Through FY17]:[TOTAL Tax Revenues Net of Assistance Recapture and Penalty FY18 and After]])</f>
        <v>4750.1634999999997</v>
      </c>
      <c r="DS387" s="30">
        <v>0</v>
      </c>
      <c r="DT387" s="30">
        <v>0</v>
      </c>
      <c r="DU387" s="30">
        <v>0</v>
      </c>
      <c r="DV387" s="30">
        <v>0</v>
      </c>
      <c r="DW387" s="15">
        <v>0</v>
      </c>
      <c r="DX387" s="15">
        <v>0</v>
      </c>
      <c r="DY387" s="15">
        <v>0</v>
      </c>
      <c r="DZ387" s="15">
        <v>0</v>
      </c>
      <c r="EA387" s="15">
        <v>0</v>
      </c>
      <c r="EB387" s="15">
        <v>0</v>
      </c>
      <c r="EC387" s="15">
        <v>0</v>
      </c>
      <c r="ED387" s="15">
        <v>0</v>
      </c>
      <c r="EE387" s="15">
        <v>0</v>
      </c>
      <c r="EF387" s="15">
        <v>0</v>
      </c>
      <c r="EG387" s="15">
        <v>0</v>
      </c>
      <c r="EH387" s="15">
        <v>0</v>
      </c>
      <c r="EI387" s="15">
        <f>SUM(Table2[[#This Row],[Total Industrial Employees FY17]:[Total Other Employees FY17]])</f>
        <v>0</v>
      </c>
      <c r="EJ387" s="15">
        <f>SUM(Table2[[#This Row],[Number of Industrial Employees Earning More than Living Wage FY17]:[Number of Other Employees Earning More than Living Wage FY17]])</f>
        <v>0</v>
      </c>
      <c r="EK387" s="15">
        <v>0</v>
      </c>
    </row>
    <row r="388" spans="1:141" x14ac:dyDescent="0.2">
      <c r="A388" s="6">
        <v>93926</v>
      </c>
      <c r="B388" s="6" t="s">
        <v>1695</v>
      </c>
      <c r="C388" s="7" t="s">
        <v>1744</v>
      </c>
      <c r="D388" s="7" t="s">
        <v>19</v>
      </c>
      <c r="E388" s="33">
        <v>38</v>
      </c>
      <c r="F388" s="8" t="s">
        <v>2305</v>
      </c>
      <c r="G388" s="41" t="s">
        <v>1918</v>
      </c>
      <c r="H388" s="35">
        <v>153812</v>
      </c>
      <c r="I388" s="35">
        <v>2054649</v>
      </c>
      <c r="J388" s="39" t="s">
        <v>3386</v>
      </c>
      <c r="K388" s="11" t="s">
        <v>2704</v>
      </c>
      <c r="L388" s="13" t="s">
        <v>2944</v>
      </c>
      <c r="M388" s="13" t="s">
        <v>2945</v>
      </c>
      <c r="N388" s="23">
        <v>0</v>
      </c>
      <c r="O388" s="6" t="s">
        <v>2707</v>
      </c>
      <c r="P388" s="15">
        <v>0</v>
      </c>
      <c r="Q388" s="15">
        <v>0</v>
      </c>
      <c r="R388" s="15">
        <v>0</v>
      </c>
      <c r="S388" s="15">
        <v>0</v>
      </c>
      <c r="T388" s="15">
        <v>0</v>
      </c>
      <c r="U388" s="15">
        <v>0</v>
      </c>
      <c r="V388" s="15">
        <v>1943</v>
      </c>
      <c r="W388" s="15">
        <v>0</v>
      </c>
      <c r="X388" s="15">
        <v>0</v>
      </c>
      <c r="Y388" s="15">
        <v>1588</v>
      </c>
      <c r="Z388" s="15">
        <v>0</v>
      </c>
      <c r="AA388" s="15">
        <v>0</v>
      </c>
      <c r="AB388" s="15">
        <v>0</v>
      </c>
      <c r="AC388" s="15">
        <v>0</v>
      </c>
      <c r="AD388" s="15">
        <v>0</v>
      </c>
      <c r="AE388" s="15">
        <v>0</v>
      </c>
      <c r="AF388" s="15">
        <v>0</v>
      </c>
      <c r="AG388" s="15"/>
      <c r="AH388" s="15"/>
      <c r="AI388" s="17">
        <v>31401.157599999999</v>
      </c>
      <c r="AJ388" s="17">
        <v>65007.287499999999</v>
      </c>
      <c r="AK388" s="17">
        <v>218702.77840000001</v>
      </c>
      <c r="AL388" s="17">
        <f>SUM(Table2[[#This Row],[Company Direct Land Through FY17]:[Company Direct Land FY18 and After]])</f>
        <v>283710.06589999999</v>
      </c>
      <c r="AM388" s="17">
        <v>2667.7570000000001</v>
      </c>
      <c r="AN388" s="17">
        <v>88597.014599999995</v>
      </c>
      <c r="AO388" s="17">
        <v>18580.3933</v>
      </c>
      <c r="AP388" s="18">
        <f>SUM(Table2[[#This Row],[Company Direct Building Through FY17]:[Company Direct Building FY18 and After]])</f>
        <v>107177.40789999999</v>
      </c>
      <c r="AQ388" s="17">
        <v>0</v>
      </c>
      <c r="AR388" s="17">
        <v>0</v>
      </c>
      <c r="AS388" s="17">
        <v>0</v>
      </c>
      <c r="AT388" s="18">
        <f>SUM(Table2[[#This Row],[Mortgage Recording Tax Through FY17]:[Mortgage Recording Tax FY18 and After]])</f>
        <v>0</v>
      </c>
      <c r="AU388" s="17">
        <v>0</v>
      </c>
      <c r="AV388" s="17">
        <v>0</v>
      </c>
      <c r="AW388" s="17">
        <v>0</v>
      </c>
      <c r="AX388" s="18">
        <f>SUM(Table2[[#This Row],[Pilot Savings Through FY17]:[Pilot Savings FY18 and After]])</f>
        <v>0</v>
      </c>
      <c r="AY388" s="17">
        <v>0</v>
      </c>
      <c r="AZ388" s="17">
        <v>0</v>
      </c>
      <c r="BA388" s="17">
        <v>0</v>
      </c>
      <c r="BB388" s="18">
        <f>SUM(Table2[[#This Row],[Mortgage Recording Tax Exemption Through FY17]:[Mortgage Recording Tax Exemption FY18 and After]])</f>
        <v>0</v>
      </c>
      <c r="BC388" s="17">
        <v>1295.4974999999999</v>
      </c>
      <c r="BD388" s="17">
        <v>5393.0144</v>
      </c>
      <c r="BE388" s="17">
        <v>9022.8806000000004</v>
      </c>
      <c r="BF388" s="18">
        <f>SUM(Table2[[#This Row],[Indirect and Induced Land Through FY17]:[Indirect and Induced Land FY18 and After]])</f>
        <v>14415.895</v>
      </c>
      <c r="BG388" s="17">
        <v>2405.9238999999998</v>
      </c>
      <c r="BH388" s="17">
        <v>10015.598099999999</v>
      </c>
      <c r="BI388" s="17">
        <v>16756.7785</v>
      </c>
      <c r="BJ388" s="18">
        <f>SUM(Table2[[#This Row],[Indirect and Induced Building Through FY17]:[Indirect and Induced Building FY18 and After]])</f>
        <v>26772.3766</v>
      </c>
      <c r="BK388" s="17">
        <v>37770.336000000003</v>
      </c>
      <c r="BL388" s="17">
        <v>169012.91459999999</v>
      </c>
      <c r="BM388" s="17">
        <v>263062.8308</v>
      </c>
      <c r="BN388" s="18">
        <f>SUM(Table2[[#This Row],[TOTAL Real Property Related Taxes Through FY17]:[TOTAL Real Property Related Taxes FY18 and After]])</f>
        <v>432075.74540000001</v>
      </c>
      <c r="BO388" s="17">
        <v>5528.2803999999996</v>
      </c>
      <c r="BP388" s="17">
        <v>23550.2641</v>
      </c>
      <c r="BQ388" s="17">
        <v>38503.366399999999</v>
      </c>
      <c r="BR388" s="18">
        <f>SUM(Table2[[#This Row],[Company Direct Through FY17]:[Company Direct FY18 and After]])</f>
        <v>62053.630499999999</v>
      </c>
      <c r="BS388" s="17">
        <v>0</v>
      </c>
      <c r="BT388" s="17">
        <v>0</v>
      </c>
      <c r="BU388" s="17">
        <v>0</v>
      </c>
      <c r="BV388" s="18">
        <f>SUM(Table2[[#This Row],[Sales Tax Exemption Through FY17]:[Sales Tax Exemption FY18 and After]])</f>
        <v>0</v>
      </c>
      <c r="BW388" s="17">
        <v>0</v>
      </c>
      <c r="BX388" s="17">
        <v>0</v>
      </c>
      <c r="BY388" s="17">
        <v>0</v>
      </c>
      <c r="BZ388" s="17">
        <f>SUM(Table2[[#This Row],[Energy Tax Savings Through FY17]:[Energy Tax Savings FY18 and After]])</f>
        <v>0</v>
      </c>
      <c r="CA388" s="17">
        <v>0</v>
      </c>
      <c r="CB388" s="17">
        <v>0</v>
      </c>
      <c r="CC388" s="17">
        <v>0</v>
      </c>
      <c r="CD388" s="18">
        <f>SUM(Table2[[#This Row],[Tax Exempt Bond Savings Through FY17]:[Tax Exempt Bond Savings FY18 and After]])</f>
        <v>0</v>
      </c>
      <c r="CE388" s="17">
        <v>3707.2514000000001</v>
      </c>
      <c r="CF388" s="17">
        <v>15690.8233</v>
      </c>
      <c r="CG388" s="17">
        <v>25820.264500000001</v>
      </c>
      <c r="CH388" s="18">
        <f>SUM(Table2[[#This Row],[Indirect and Induced Through FY17]:[Indirect and Induced FY18 and After]])</f>
        <v>41511.087800000001</v>
      </c>
      <c r="CI388" s="17">
        <v>9235.5318000000007</v>
      </c>
      <c r="CJ388" s="17">
        <v>39241.087399999997</v>
      </c>
      <c r="CK388" s="17">
        <v>64323.630899999996</v>
      </c>
      <c r="CL388" s="18">
        <f>SUM(Table2[[#This Row],[TOTAL Income Consumption Use Taxes Through FY17]:[TOTAL Income Consumption Use Taxes FY18 and After]])</f>
        <v>103564.71829999999</v>
      </c>
      <c r="CM388" s="17">
        <v>0</v>
      </c>
      <c r="CN388" s="17">
        <v>0</v>
      </c>
      <c r="CO388" s="17">
        <v>0</v>
      </c>
      <c r="CP388" s="18">
        <f>SUM(Table2[[#This Row],[Assistance Provided Through FY17]:[Assistance Provided FY18 and After]])</f>
        <v>0</v>
      </c>
      <c r="CQ388" s="17">
        <v>0</v>
      </c>
      <c r="CR388" s="17">
        <v>0</v>
      </c>
      <c r="CS388" s="17">
        <v>0</v>
      </c>
      <c r="CT388" s="18">
        <f>SUM(Table2[[#This Row],[Recapture Cancellation Reduction Amount Through FY17]:[Recapture Cancellation Reduction Amount FY18 and After]])</f>
        <v>0</v>
      </c>
      <c r="CU388" s="17">
        <v>0</v>
      </c>
      <c r="CV388" s="17">
        <v>0</v>
      </c>
      <c r="CW388" s="17">
        <v>0</v>
      </c>
      <c r="CX388" s="18">
        <f>SUM(Table2[[#This Row],[Penalty Paid Through FY17]:[Penalty Paid FY18 and After]])</f>
        <v>0</v>
      </c>
      <c r="CY388" s="17">
        <v>0</v>
      </c>
      <c r="CZ388" s="17">
        <v>0</v>
      </c>
      <c r="DA388" s="17">
        <v>0</v>
      </c>
      <c r="DB388" s="18">
        <f>SUM(Table2[[#This Row],[TOTAL Assistance Net of Recapture Penalties Through FY17]:[TOTAL Assistance Net of Recapture Penalties FY18 and After]])</f>
        <v>0</v>
      </c>
      <c r="DC388" s="17">
        <v>39597.195</v>
      </c>
      <c r="DD388" s="17">
        <v>177154.5662</v>
      </c>
      <c r="DE388" s="17">
        <v>275786.53810000001</v>
      </c>
      <c r="DF388" s="18">
        <f>SUM(Table2[[#This Row],[Company Direct Tax Revenue Before Assistance Through FY17]:[Company Direct Tax Revenue Before Assistance FY18 and After]])</f>
        <v>452941.10430000001</v>
      </c>
      <c r="DG388" s="17">
        <v>7408.6728000000003</v>
      </c>
      <c r="DH388" s="17">
        <v>31099.435799999999</v>
      </c>
      <c r="DI388" s="17">
        <v>51599.923600000002</v>
      </c>
      <c r="DJ388" s="18">
        <f>SUM(Table2[[#This Row],[Indirect and Induced Tax Revenues Through FY17]:[Indirect and Induced Tax Revenues FY18 and After]])</f>
        <v>82699.359400000001</v>
      </c>
      <c r="DK388" s="17">
        <v>47005.8678</v>
      </c>
      <c r="DL388" s="17">
        <v>208254.00200000001</v>
      </c>
      <c r="DM388" s="17">
        <v>327386.46169999999</v>
      </c>
      <c r="DN388" s="17">
        <f>SUM(Table2[[#This Row],[TOTAL Tax Revenues Before Assistance Through FY17]:[TOTAL Tax Revenues Before Assistance FY18 and After]])</f>
        <v>535640.46369999996</v>
      </c>
      <c r="DO388" s="17">
        <v>47005.8678</v>
      </c>
      <c r="DP388" s="17">
        <v>208254.00200000001</v>
      </c>
      <c r="DQ388" s="17">
        <v>327386.46169999999</v>
      </c>
      <c r="DR388" s="20">
        <f>SUM(Table2[[#This Row],[TOTAL Tax Revenues Net of Assistance Recapture and Penalty Through FY17]:[TOTAL Tax Revenues Net of Assistance Recapture and Penalty FY18 and After]])</f>
        <v>535640.46369999996</v>
      </c>
      <c r="DS388" s="20">
        <v>0</v>
      </c>
      <c r="DT388" s="20">
        <v>0</v>
      </c>
      <c r="DU388" s="20">
        <v>0</v>
      </c>
      <c r="DV388" s="20">
        <v>0</v>
      </c>
      <c r="DW388" s="15">
        <v>0</v>
      </c>
      <c r="DX388" s="15">
        <v>0</v>
      </c>
      <c r="DY388" s="15">
        <v>0</v>
      </c>
      <c r="DZ388" s="15">
        <v>0</v>
      </c>
      <c r="EA388" s="15">
        <v>0</v>
      </c>
      <c r="EB388" s="15">
        <v>0</v>
      </c>
      <c r="EC388" s="15">
        <v>0</v>
      </c>
      <c r="ED388" s="15">
        <v>0</v>
      </c>
      <c r="EE388" s="15">
        <v>0</v>
      </c>
      <c r="EF388" s="15">
        <v>0</v>
      </c>
      <c r="EG388" s="15">
        <v>0</v>
      </c>
      <c r="EH388" s="15">
        <v>0</v>
      </c>
      <c r="EI388" s="15">
        <v>0</v>
      </c>
      <c r="EJ388" s="15">
        <v>0</v>
      </c>
      <c r="EK388" s="15">
        <v>0</v>
      </c>
    </row>
    <row r="389" spans="1:141" x14ac:dyDescent="0.2">
      <c r="A389" s="6">
        <v>93204</v>
      </c>
      <c r="B389" s="6" t="s">
        <v>463</v>
      </c>
      <c r="C389" s="7" t="s">
        <v>464</v>
      </c>
      <c r="D389" s="7" t="s">
        <v>9</v>
      </c>
      <c r="E389" s="33">
        <v>33</v>
      </c>
      <c r="F389" s="8" t="s">
        <v>2086</v>
      </c>
      <c r="G389" s="41" t="s">
        <v>2172</v>
      </c>
      <c r="H389" s="35">
        <v>639494</v>
      </c>
      <c r="I389" s="35">
        <v>502075</v>
      </c>
      <c r="J389" s="39" t="s">
        <v>3278</v>
      </c>
      <c r="K389" s="11" t="s">
        <v>2453</v>
      </c>
      <c r="L389" s="13" t="s">
        <v>2751</v>
      </c>
      <c r="M389" s="13" t="s">
        <v>2712</v>
      </c>
      <c r="N389" s="23">
        <v>7805000</v>
      </c>
      <c r="O389" s="6" t="s">
        <v>2628</v>
      </c>
      <c r="P389" s="15">
        <v>0</v>
      </c>
      <c r="Q389" s="15">
        <v>0</v>
      </c>
      <c r="R389" s="15">
        <v>542</v>
      </c>
      <c r="S389" s="15">
        <v>52</v>
      </c>
      <c r="T389" s="15">
        <v>0</v>
      </c>
      <c r="U389" s="15">
        <v>594</v>
      </c>
      <c r="V389" s="15">
        <v>594</v>
      </c>
      <c r="W389" s="15">
        <v>0</v>
      </c>
      <c r="X389" s="15">
        <v>0</v>
      </c>
      <c r="Y389" s="15">
        <v>714</v>
      </c>
      <c r="Z389" s="15">
        <v>0</v>
      </c>
      <c r="AA389" s="15">
        <v>72</v>
      </c>
      <c r="AB389" s="15">
        <v>0</v>
      </c>
      <c r="AC389" s="15">
        <v>18</v>
      </c>
      <c r="AD389" s="15">
        <v>5</v>
      </c>
      <c r="AE389" s="15">
        <v>67</v>
      </c>
      <c r="AF389" s="15">
        <v>72</v>
      </c>
      <c r="AG389" s="15" t="s">
        <v>1860</v>
      </c>
      <c r="AH389" s="15" t="s">
        <v>1861</v>
      </c>
      <c r="AI389" s="17">
        <v>752.04629999999997</v>
      </c>
      <c r="AJ389" s="17">
        <v>4051.3022999999998</v>
      </c>
      <c r="AK389" s="17">
        <v>5020.2061999999996</v>
      </c>
      <c r="AL389" s="17">
        <f>SUM(Table2[[#This Row],[Company Direct Land Through FY17]:[Company Direct Land FY18 and After]])</f>
        <v>9071.5084999999999</v>
      </c>
      <c r="AM389" s="17">
        <v>1141.0201</v>
      </c>
      <c r="AN389" s="17">
        <v>5376.7124999999996</v>
      </c>
      <c r="AO389" s="17">
        <v>7616.7591000000002</v>
      </c>
      <c r="AP389" s="18">
        <f>SUM(Table2[[#This Row],[Company Direct Building Through FY17]:[Company Direct Building FY18 and After]])</f>
        <v>12993.471600000001</v>
      </c>
      <c r="AQ389" s="17">
        <v>0</v>
      </c>
      <c r="AR389" s="17">
        <v>0</v>
      </c>
      <c r="AS389" s="17">
        <v>0</v>
      </c>
      <c r="AT389" s="18">
        <f>SUM(Table2[[#This Row],[Mortgage Recording Tax Through FY17]:[Mortgage Recording Tax FY18 and After]])</f>
        <v>0</v>
      </c>
      <c r="AU389" s="17">
        <v>951.85170000000005</v>
      </c>
      <c r="AV389" s="17">
        <v>4591.1045999999997</v>
      </c>
      <c r="AW389" s="17">
        <v>6353.9848000000002</v>
      </c>
      <c r="AX389" s="18">
        <f>SUM(Table2[[#This Row],[Pilot Savings Through FY17]:[Pilot Savings FY18 and After]])</f>
        <v>10945.089400000001</v>
      </c>
      <c r="AY389" s="17">
        <v>0</v>
      </c>
      <c r="AZ389" s="17">
        <v>0</v>
      </c>
      <c r="BA389" s="17">
        <v>0</v>
      </c>
      <c r="BB389" s="18">
        <f>SUM(Table2[[#This Row],[Mortgage Recording Tax Exemption Through FY17]:[Mortgage Recording Tax Exemption FY18 and After]])</f>
        <v>0</v>
      </c>
      <c r="BC389" s="17">
        <v>1132.2369000000001</v>
      </c>
      <c r="BD389" s="17">
        <v>8621.2842000000001</v>
      </c>
      <c r="BE389" s="17">
        <v>7558.1277</v>
      </c>
      <c r="BF389" s="18">
        <f>SUM(Table2[[#This Row],[Indirect and Induced Land Through FY17]:[Indirect and Induced Land FY18 and After]])</f>
        <v>16179.411899999999</v>
      </c>
      <c r="BG389" s="17">
        <v>2102.7257</v>
      </c>
      <c r="BH389" s="17">
        <v>16010.9563</v>
      </c>
      <c r="BI389" s="17">
        <v>14036.522199999999</v>
      </c>
      <c r="BJ389" s="18">
        <f>SUM(Table2[[#This Row],[Indirect and Induced Building Through FY17]:[Indirect and Induced Building FY18 and After]])</f>
        <v>30047.478499999997</v>
      </c>
      <c r="BK389" s="17">
        <v>4176.1773000000003</v>
      </c>
      <c r="BL389" s="17">
        <v>29469.150699999998</v>
      </c>
      <c r="BM389" s="17">
        <v>27877.630399999998</v>
      </c>
      <c r="BN389" s="18">
        <f>SUM(Table2[[#This Row],[TOTAL Real Property Related Taxes Through FY17]:[TOTAL Real Property Related Taxes FY18 and After]])</f>
        <v>57346.781099999993</v>
      </c>
      <c r="BO389" s="17">
        <v>6975.1540000000005</v>
      </c>
      <c r="BP389" s="17">
        <v>60598.912499999999</v>
      </c>
      <c r="BQ389" s="17">
        <v>46561.902300000002</v>
      </c>
      <c r="BR389" s="18">
        <f>SUM(Table2[[#This Row],[Company Direct Through FY17]:[Company Direct FY18 and After]])</f>
        <v>107160.81479999999</v>
      </c>
      <c r="BS389" s="17">
        <v>0</v>
      </c>
      <c r="BT389" s="17">
        <v>178.14320000000001</v>
      </c>
      <c r="BU389" s="17">
        <v>0</v>
      </c>
      <c r="BV389" s="18">
        <f>SUM(Table2[[#This Row],[Sales Tax Exemption Through FY17]:[Sales Tax Exemption FY18 and After]])</f>
        <v>178.14320000000001</v>
      </c>
      <c r="BW389" s="17">
        <v>6.3098000000000001</v>
      </c>
      <c r="BX389" s="17">
        <v>14.662800000000001</v>
      </c>
      <c r="BY389" s="17">
        <v>24.5105</v>
      </c>
      <c r="BZ389" s="17">
        <f>SUM(Table2[[#This Row],[Energy Tax Savings Through FY17]:[Energy Tax Savings FY18 and After]])</f>
        <v>39.173299999999998</v>
      </c>
      <c r="CA389" s="17">
        <v>0</v>
      </c>
      <c r="CB389" s="17">
        <v>0</v>
      </c>
      <c r="CC389" s="17">
        <v>0</v>
      </c>
      <c r="CD389" s="18">
        <f>SUM(Table2[[#This Row],[Tax Exempt Bond Savings Through FY17]:[Tax Exempt Bond Savings FY18 and After]])</f>
        <v>0</v>
      </c>
      <c r="CE389" s="17">
        <v>3875.7932999999998</v>
      </c>
      <c r="CF389" s="17">
        <v>33590.629000000001</v>
      </c>
      <c r="CG389" s="17">
        <v>25872.447700000001</v>
      </c>
      <c r="CH389" s="18">
        <f>SUM(Table2[[#This Row],[Indirect and Induced Through FY17]:[Indirect and Induced FY18 and After]])</f>
        <v>59463.076700000005</v>
      </c>
      <c r="CI389" s="17">
        <v>10844.637500000001</v>
      </c>
      <c r="CJ389" s="17">
        <v>93996.735499999995</v>
      </c>
      <c r="CK389" s="17">
        <v>72409.839500000002</v>
      </c>
      <c r="CL389" s="18">
        <f>SUM(Table2[[#This Row],[TOTAL Income Consumption Use Taxes Through FY17]:[TOTAL Income Consumption Use Taxes FY18 and After]])</f>
        <v>166406.57500000001</v>
      </c>
      <c r="CM389" s="17">
        <v>958.16150000000005</v>
      </c>
      <c r="CN389" s="17">
        <v>4783.9106000000002</v>
      </c>
      <c r="CO389" s="17">
        <v>6378.4952999999996</v>
      </c>
      <c r="CP389" s="18">
        <f>SUM(Table2[[#This Row],[Assistance Provided Through FY17]:[Assistance Provided FY18 and After]])</f>
        <v>11162.4059</v>
      </c>
      <c r="CQ389" s="17">
        <v>0</v>
      </c>
      <c r="CR389" s="17">
        <v>0</v>
      </c>
      <c r="CS389" s="17">
        <v>0</v>
      </c>
      <c r="CT389" s="18">
        <f>SUM(Table2[[#This Row],[Recapture Cancellation Reduction Amount Through FY17]:[Recapture Cancellation Reduction Amount FY18 and After]])</f>
        <v>0</v>
      </c>
      <c r="CU389" s="17">
        <v>0</v>
      </c>
      <c r="CV389" s="17">
        <v>0</v>
      </c>
      <c r="CW389" s="17">
        <v>0</v>
      </c>
      <c r="CX389" s="18">
        <f>SUM(Table2[[#This Row],[Penalty Paid Through FY17]:[Penalty Paid FY18 and After]])</f>
        <v>0</v>
      </c>
      <c r="CY389" s="17">
        <v>958.16150000000005</v>
      </c>
      <c r="CZ389" s="17">
        <v>4783.9106000000002</v>
      </c>
      <c r="DA389" s="17">
        <v>6378.4952999999996</v>
      </c>
      <c r="DB389" s="18">
        <f>SUM(Table2[[#This Row],[TOTAL Assistance Net of Recapture Penalties Through FY17]:[TOTAL Assistance Net of Recapture Penalties FY18 and After]])</f>
        <v>11162.4059</v>
      </c>
      <c r="DC389" s="17">
        <v>8868.2204000000002</v>
      </c>
      <c r="DD389" s="17">
        <v>70026.927299999996</v>
      </c>
      <c r="DE389" s="17">
        <v>59198.867599999998</v>
      </c>
      <c r="DF389" s="18">
        <f>SUM(Table2[[#This Row],[Company Direct Tax Revenue Before Assistance Through FY17]:[Company Direct Tax Revenue Before Assistance FY18 and After]])</f>
        <v>129225.79489999999</v>
      </c>
      <c r="DG389" s="17">
        <v>7110.7559000000001</v>
      </c>
      <c r="DH389" s="17">
        <v>58222.869500000001</v>
      </c>
      <c r="DI389" s="17">
        <v>47467.097600000001</v>
      </c>
      <c r="DJ389" s="18">
        <f>SUM(Table2[[#This Row],[Indirect and Induced Tax Revenues Through FY17]:[Indirect and Induced Tax Revenues FY18 and After]])</f>
        <v>105689.96710000001</v>
      </c>
      <c r="DK389" s="17">
        <v>15978.9763</v>
      </c>
      <c r="DL389" s="17">
        <v>128249.7968</v>
      </c>
      <c r="DM389" s="17">
        <v>106665.96520000001</v>
      </c>
      <c r="DN389" s="17">
        <f>SUM(Table2[[#This Row],[TOTAL Tax Revenues Before Assistance Through FY17]:[TOTAL Tax Revenues Before Assistance FY18 and After]])</f>
        <v>234915.76199999999</v>
      </c>
      <c r="DO389" s="17">
        <v>15020.8148</v>
      </c>
      <c r="DP389" s="17">
        <v>123465.88619999999</v>
      </c>
      <c r="DQ389" s="17">
        <v>100287.4699</v>
      </c>
      <c r="DR389" s="20">
        <f>SUM(Table2[[#This Row],[TOTAL Tax Revenues Net of Assistance Recapture and Penalty Through FY17]:[TOTAL Tax Revenues Net of Assistance Recapture and Penalty FY18 and After]])</f>
        <v>223753.35609999998</v>
      </c>
      <c r="DS389" s="20">
        <v>0</v>
      </c>
      <c r="DT389" s="20">
        <v>90</v>
      </c>
      <c r="DU389" s="20">
        <v>0</v>
      </c>
      <c r="DV389" s="20">
        <v>0</v>
      </c>
      <c r="DW389" s="15">
        <v>0</v>
      </c>
      <c r="DX389" s="15">
        <v>0</v>
      </c>
      <c r="DY389" s="15">
        <v>0</v>
      </c>
      <c r="DZ389" s="15">
        <v>594</v>
      </c>
      <c r="EA389" s="15">
        <v>0</v>
      </c>
      <c r="EB389" s="15">
        <v>0</v>
      </c>
      <c r="EC389" s="15">
        <v>0</v>
      </c>
      <c r="ED389" s="15">
        <v>594</v>
      </c>
      <c r="EE389" s="15">
        <v>0</v>
      </c>
      <c r="EF389" s="15">
        <v>0</v>
      </c>
      <c r="EG389" s="15">
        <v>0</v>
      </c>
      <c r="EH389" s="15">
        <v>100</v>
      </c>
      <c r="EI389" s="15">
        <f>SUM(Table2[[#This Row],[Total Industrial Employees FY17]:[Total Other Employees FY17]])</f>
        <v>594</v>
      </c>
      <c r="EJ389" s="15">
        <f>SUM(Table2[[#This Row],[Number of Industrial Employees Earning More than Living Wage FY17]:[Number of Other Employees Earning More than Living Wage FY17]])</f>
        <v>594</v>
      </c>
      <c r="EK389" s="15">
        <v>100</v>
      </c>
    </row>
    <row r="390" spans="1:141" x14ac:dyDescent="0.2">
      <c r="A390" s="6">
        <v>92799</v>
      </c>
      <c r="B390" s="6" t="s">
        <v>318</v>
      </c>
      <c r="C390" s="7" t="s">
        <v>319</v>
      </c>
      <c r="D390" s="7" t="s">
        <v>19</v>
      </c>
      <c r="E390" s="33">
        <v>2</v>
      </c>
      <c r="F390" s="8" t="s">
        <v>2061</v>
      </c>
      <c r="G390" s="41" t="s">
        <v>2062</v>
      </c>
      <c r="H390" s="35">
        <v>2711</v>
      </c>
      <c r="I390" s="35">
        <v>9798</v>
      </c>
      <c r="J390" s="39" t="s">
        <v>3265</v>
      </c>
      <c r="K390" s="11" t="s">
        <v>2453</v>
      </c>
      <c r="L390" s="13" t="s">
        <v>2645</v>
      </c>
      <c r="M390" s="13" t="s">
        <v>2598</v>
      </c>
      <c r="N390" s="23">
        <v>4434000</v>
      </c>
      <c r="O390" s="6" t="s">
        <v>2458</v>
      </c>
      <c r="P390" s="15">
        <v>0</v>
      </c>
      <c r="Q390" s="15">
        <v>0</v>
      </c>
      <c r="R390" s="15">
        <v>0</v>
      </c>
      <c r="S390" s="15">
        <v>0</v>
      </c>
      <c r="T390" s="15">
        <v>0</v>
      </c>
      <c r="U390" s="15">
        <v>0</v>
      </c>
      <c r="V390" s="15">
        <v>105</v>
      </c>
      <c r="W390" s="15">
        <v>0</v>
      </c>
      <c r="X390" s="15">
        <v>0</v>
      </c>
      <c r="Y390" s="15">
        <v>56</v>
      </c>
      <c r="Z390" s="15">
        <v>9</v>
      </c>
      <c r="AA390" s="15">
        <v>0</v>
      </c>
      <c r="AB390" s="15">
        <v>0</v>
      </c>
      <c r="AC390" s="15">
        <v>0</v>
      </c>
      <c r="AD390" s="15">
        <v>0</v>
      </c>
      <c r="AE390" s="15">
        <v>0</v>
      </c>
      <c r="AF390" s="15">
        <v>0</v>
      </c>
      <c r="AG390" s="15"/>
      <c r="AH390" s="15"/>
      <c r="AI390" s="17">
        <v>62.7562</v>
      </c>
      <c r="AJ390" s="17">
        <v>404.33339999999998</v>
      </c>
      <c r="AK390" s="17">
        <v>235.91130000000001</v>
      </c>
      <c r="AL390" s="17">
        <f>SUM(Table2[[#This Row],[Company Direct Land Through FY17]:[Company Direct Land FY18 and After]])</f>
        <v>640.24469999999997</v>
      </c>
      <c r="AM390" s="17">
        <v>216.14879999999999</v>
      </c>
      <c r="AN390" s="17">
        <v>688.2373</v>
      </c>
      <c r="AO390" s="17">
        <v>812.54049999999995</v>
      </c>
      <c r="AP390" s="18">
        <f>SUM(Table2[[#This Row],[Company Direct Building Through FY17]:[Company Direct Building FY18 and After]])</f>
        <v>1500.7777999999998</v>
      </c>
      <c r="AQ390" s="17">
        <v>0</v>
      </c>
      <c r="AR390" s="17">
        <v>51.635300000000001</v>
      </c>
      <c r="AS390" s="17">
        <v>0</v>
      </c>
      <c r="AT390" s="18">
        <f>SUM(Table2[[#This Row],[Mortgage Recording Tax Through FY17]:[Mortgage Recording Tax FY18 and After]])</f>
        <v>51.635300000000001</v>
      </c>
      <c r="AU390" s="17">
        <v>82.290800000000004</v>
      </c>
      <c r="AV390" s="17">
        <v>611.15269999999998</v>
      </c>
      <c r="AW390" s="17">
        <v>309.34550000000002</v>
      </c>
      <c r="AX390" s="18">
        <f>SUM(Table2[[#This Row],[Pilot Savings Through FY17]:[Pilot Savings FY18 and After]])</f>
        <v>920.4982</v>
      </c>
      <c r="AY390" s="17">
        <v>0</v>
      </c>
      <c r="AZ390" s="17">
        <v>51.635300000000001</v>
      </c>
      <c r="BA390" s="17">
        <v>0</v>
      </c>
      <c r="BB390" s="18">
        <f>SUM(Table2[[#This Row],[Mortgage Recording Tax Exemption Through FY17]:[Mortgage Recording Tax Exemption FY18 and After]])</f>
        <v>51.635300000000001</v>
      </c>
      <c r="BC390" s="17">
        <v>171.83709999999999</v>
      </c>
      <c r="BD390" s="17">
        <v>784.27260000000001</v>
      </c>
      <c r="BE390" s="17">
        <v>645.96540000000005</v>
      </c>
      <c r="BF390" s="18">
        <f>SUM(Table2[[#This Row],[Indirect and Induced Land Through FY17]:[Indirect and Induced Land FY18 and After]])</f>
        <v>1430.2380000000001</v>
      </c>
      <c r="BG390" s="17">
        <v>319.12610000000001</v>
      </c>
      <c r="BH390" s="17">
        <v>1456.5062</v>
      </c>
      <c r="BI390" s="17">
        <v>1199.6497999999999</v>
      </c>
      <c r="BJ390" s="18">
        <f>SUM(Table2[[#This Row],[Indirect and Induced Building Through FY17]:[Indirect and Induced Building FY18 and After]])</f>
        <v>2656.1559999999999</v>
      </c>
      <c r="BK390" s="17">
        <v>687.57740000000001</v>
      </c>
      <c r="BL390" s="17">
        <v>2722.1968000000002</v>
      </c>
      <c r="BM390" s="17">
        <v>2584.7215000000001</v>
      </c>
      <c r="BN390" s="18">
        <f>SUM(Table2[[#This Row],[TOTAL Real Property Related Taxes Through FY17]:[TOTAL Real Property Related Taxes FY18 and After]])</f>
        <v>5306.9183000000003</v>
      </c>
      <c r="BO390" s="17">
        <v>746.4425</v>
      </c>
      <c r="BP390" s="17">
        <v>3672.4767999999999</v>
      </c>
      <c r="BQ390" s="17">
        <v>2806.0056</v>
      </c>
      <c r="BR390" s="18">
        <f>SUM(Table2[[#This Row],[Company Direct Through FY17]:[Company Direct FY18 and After]])</f>
        <v>6478.4823999999999</v>
      </c>
      <c r="BS390" s="17">
        <v>0</v>
      </c>
      <c r="BT390" s="17">
        <v>5.2923</v>
      </c>
      <c r="BU390" s="17">
        <v>0</v>
      </c>
      <c r="BV390" s="18">
        <f>SUM(Table2[[#This Row],[Sales Tax Exemption Through FY17]:[Sales Tax Exemption FY18 and After]])</f>
        <v>5.2923</v>
      </c>
      <c r="BW390" s="17">
        <v>0</v>
      </c>
      <c r="BX390" s="17">
        <v>0</v>
      </c>
      <c r="BY390" s="17">
        <v>0</v>
      </c>
      <c r="BZ390" s="17">
        <f>SUM(Table2[[#This Row],[Energy Tax Savings Through FY17]:[Energy Tax Savings FY18 and After]])</f>
        <v>0</v>
      </c>
      <c r="CA390" s="17">
        <v>0</v>
      </c>
      <c r="CB390" s="17">
        <v>0</v>
      </c>
      <c r="CC390" s="17">
        <v>0</v>
      </c>
      <c r="CD390" s="18">
        <f>SUM(Table2[[#This Row],[Tax Exempt Bond Savings Through FY17]:[Tax Exempt Bond Savings FY18 and After]])</f>
        <v>0</v>
      </c>
      <c r="CE390" s="17">
        <v>491.73649999999998</v>
      </c>
      <c r="CF390" s="17">
        <v>2496.4231</v>
      </c>
      <c r="CG390" s="17">
        <v>1848.5218</v>
      </c>
      <c r="CH390" s="18">
        <f>SUM(Table2[[#This Row],[Indirect and Induced Through FY17]:[Indirect and Induced FY18 and After]])</f>
        <v>4344.9449000000004</v>
      </c>
      <c r="CI390" s="17">
        <v>1238.1790000000001</v>
      </c>
      <c r="CJ390" s="17">
        <v>6163.6076000000003</v>
      </c>
      <c r="CK390" s="17">
        <v>4654.5273999999999</v>
      </c>
      <c r="CL390" s="18">
        <f>SUM(Table2[[#This Row],[TOTAL Income Consumption Use Taxes Through FY17]:[TOTAL Income Consumption Use Taxes FY18 and After]])</f>
        <v>10818.135</v>
      </c>
      <c r="CM390" s="17">
        <v>82.290800000000004</v>
      </c>
      <c r="CN390" s="17">
        <v>668.08029999999997</v>
      </c>
      <c r="CO390" s="17">
        <v>309.34550000000002</v>
      </c>
      <c r="CP390" s="18">
        <f>SUM(Table2[[#This Row],[Assistance Provided Through FY17]:[Assistance Provided FY18 and After]])</f>
        <v>977.42579999999998</v>
      </c>
      <c r="CQ390" s="17">
        <v>0</v>
      </c>
      <c r="CR390" s="17">
        <v>0</v>
      </c>
      <c r="CS390" s="17">
        <v>0</v>
      </c>
      <c r="CT390" s="18">
        <f>SUM(Table2[[#This Row],[Recapture Cancellation Reduction Amount Through FY17]:[Recapture Cancellation Reduction Amount FY18 and After]])</f>
        <v>0</v>
      </c>
      <c r="CU390" s="17">
        <v>0</v>
      </c>
      <c r="CV390" s="17">
        <v>0</v>
      </c>
      <c r="CW390" s="17">
        <v>0</v>
      </c>
      <c r="CX390" s="18">
        <f>SUM(Table2[[#This Row],[Penalty Paid Through FY17]:[Penalty Paid FY18 and After]])</f>
        <v>0</v>
      </c>
      <c r="CY390" s="17">
        <v>82.290800000000004</v>
      </c>
      <c r="CZ390" s="17">
        <v>668.08029999999997</v>
      </c>
      <c r="DA390" s="17">
        <v>309.34550000000002</v>
      </c>
      <c r="DB390" s="18">
        <f>SUM(Table2[[#This Row],[TOTAL Assistance Net of Recapture Penalties Through FY17]:[TOTAL Assistance Net of Recapture Penalties FY18 and After]])</f>
        <v>977.42579999999998</v>
      </c>
      <c r="DC390" s="17">
        <v>1025.3475000000001</v>
      </c>
      <c r="DD390" s="17">
        <v>4816.6827999999996</v>
      </c>
      <c r="DE390" s="17">
        <v>3854.4573999999998</v>
      </c>
      <c r="DF390" s="18">
        <f>SUM(Table2[[#This Row],[Company Direct Tax Revenue Before Assistance Through FY17]:[Company Direct Tax Revenue Before Assistance FY18 and After]])</f>
        <v>8671.1401999999998</v>
      </c>
      <c r="DG390" s="17">
        <v>982.69970000000001</v>
      </c>
      <c r="DH390" s="17">
        <v>4737.2019</v>
      </c>
      <c r="DI390" s="17">
        <v>3694.1370000000002</v>
      </c>
      <c r="DJ390" s="18">
        <f>SUM(Table2[[#This Row],[Indirect and Induced Tax Revenues Through FY17]:[Indirect and Induced Tax Revenues FY18 and After]])</f>
        <v>8431.3389000000006</v>
      </c>
      <c r="DK390" s="17">
        <v>2008.0472</v>
      </c>
      <c r="DL390" s="17">
        <v>9553.8847000000005</v>
      </c>
      <c r="DM390" s="17">
        <v>7548.5944</v>
      </c>
      <c r="DN390" s="17">
        <f>SUM(Table2[[#This Row],[TOTAL Tax Revenues Before Assistance Through FY17]:[TOTAL Tax Revenues Before Assistance FY18 and After]])</f>
        <v>17102.4791</v>
      </c>
      <c r="DO390" s="17">
        <v>1925.7564</v>
      </c>
      <c r="DP390" s="17">
        <v>8885.8044000000009</v>
      </c>
      <c r="DQ390" s="17">
        <v>7239.2488999999996</v>
      </c>
      <c r="DR390" s="20">
        <f>SUM(Table2[[#This Row],[TOTAL Tax Revenues Net of Assistance Recapture and Penalty Through FY17]:[TOTAL Tax Revenues Net of Assistance Recapture and Penalty FY18 and After]])</f>
        <v>16125.0533</v>
      </c>
      <c r="DS390" s="20">
        <v>0</v>
      </c>
      <c r="DT390" s="20">
        <v>0</v>
      </c>
      <c r="DU390" s="20">
        <v>0</v>
      </c>
      <c r="DV390" s="20">
        <v>0</v>
      </c>
      <c r="DW390" s="15">
        <v>0</v>
      </c>
      <c r="DX390" s="15">
        <v>0</v>
      </c>
      <c r="DY390" s="15">
        <v>0</v>
      </c>
      <c r="DZ390" s="15">
        <v>0</v>
      </c>
      <c r="EA390" s="15">
        <v>0</v>
      </c>
      <c r="EB390" s="15">
        <v>0</v>
      </c>
      <c r="EC390" s="15">
        <v>0</v>
      </c>
      <c r="ED390" s="15">
        <v>0</v>
      </c>
      <c r="EE390" s="15">
        <v>0</v>
      </c>
      <c r="EF390" s="15">
        <v>0</v>
      </c>
      <c r="EG390" s="15">
        <v>0</v>
      </c>
      <c r="EH390" s="15">
        <v>0</v>
      </c>
      <c r="EI390" s="15">
        <v>0</v>
      </c>
      <c r="EJ390" s="15">
        <v>0</v>
      </c>
      <c r="EK390" s="15">
        <v>0</v>
      </c>
    </row>
    <row r="391" spans="1:141" x14ac:dyDescent="0.2">
      <c r="A391" s="6">
        <v>93173</v>
      </c>
      <c r="B391" s="6" t="s">
        <v>403</v>
      </c>
      <c r="C391" s="7" t="s">
        <v>404</v>
      </c>
      <c r="D391" s="7" t="s">
        <v>6</v>
      </c>
      <c r="E391" s="33">
        <v>13</v>
      </c>
      <c r="F391" s="8" t="s">
        <v>2143</v>
      </c>
      <c r="G391" s="41" t="s">
        <v>2021</v>
      </c>
      <c r="H391" s="35">
        <v>286919</v>
      </c>
      <c r="I391" s="35">
        <v>214000</v>
      </c>
      <c r="J391" s="39" t="s">
        <v>3294</v>
      </c>
      <c r="K391" s="11" t="s">
        <v>2453</v>
      </c>
      <c r="L391" s="13" t="s">
        <v>2736</v>
      </c>
      <c r="M391" s="13" t="s">
        <v>2737</v>
      </c>
      <c r="N391" s="23">
        <v>53000000</v>
      </c>
      <c r="O391" s="6" t="s">
        <v>2634</v>
      </c>
      <c r="P391" s="15">
        <v>0</v>
      </c>
      <c r="Q391" s="15">
        <v>0</v>
      </c>
      <c r="R391" s="15">
        <v>104</v>
      </c>
      <c r="S391" s="15">
        <v>14</v>
      </c>
      <c r="T391" s="15">
        <v>0</v>
      </c>
      <c r="U391" s="15">
        <v>118</v>
      </c>
      <c r="V391" s="15">
        <v>118</v>
      </c>
      <c r="W391" s="15">
        <v>0</v>
      </c>
      <c r="X391" s="15">
        <v>0</v>
      </c>
      <c r="Y391" s="15">
        <v>0</v>
      </c>
      <c r="Z391" s="15">
        <v>2</v>
      </c>
      <c r="AA391" s="15">
        <v>70</v>
      </c>
      <c r="AB391" s="15">
        <v>0</v>
      </c>
      <c r="AC391" s="15">
        <v>0</v>
      </c>
      <c r="AD391" s="15">
        <v>0</v>
      </c>
      <c r="AE391" s="15">
        <v>0</v>
      </c>
      <c r="AF391" s="15">
        <v>70</v>
      </c>
      <c r="AG391" s="15" t="s">
        <v>1860</v>
      </c>
      <c r="AH391" s="15" t="s">
        <v>1861</v>
      </c>
      <c r="AI391" s="17">
        <v>1126.3622</v>
      </c>
      <c r="AJ391" s="17">
        <v>2854.4679999999998</v>
      </c>
      <c r="AK391" s="17">
        <v>1181.3351</v>
      </c>
      <c r="AL391" s="17">
        <f>SUM(Table2[[#This Row],[Company Direct Land Through FY17]:[Company Direct Land FY18 and After]])</f>
        <v>4035.8031000000001</v>
      </c>
      <c r="AM391" s="17">
        <v>128.61539999999999</v>
      </c>
      <c r="AN391" s="17">
        <v>2506.0590000000002</v>
      </c>
      <c r="AO391" s="17">
        <v>134.89250000000001</v>
      </c>
      <c r="AP391" s="18">
        <f>SUM(Table2[[#This Row],[Company Direct Building Through FY17]:[Company Direct Building FY18 and After]])</f>
        <v>2640.9515000000001</v>
      </c>
      <c r="AQ391" s="17">
        <v>0</v>
      </c>
      <c r="AR391" s="17">
        <v>443.02719999999999</v>
      </c>
      <c r="AS391" s="17">
        <v>0</v>
      </c>
      <c r="AT391" s="18">
        <f>SUM(Table2[[#This Row],[Mortgage Recording Tax Through FY17]:[Mortgage Recording Tax FY18 and After]])</f>
        <v>443.02719999999999</v>
      </c>
      <c r="AU391" s="17">
        <v>0</v>
      </c>
      <c r="AV391" s="17">
        <v>0</v>
      </c>
      <c r="AW391" s="17">
        <v>0</v>
      </c>
      <c r="AX391" s="18">
        <f>SUM(Table2[[#This Row],[Pilot Savings Through FY17]:[Pilot Savings FY18 and After]])</f>
        <v>0</v>
      </c>
      <c r="AY391" s="17">
        <v>0</v>
      </c>
      <c r="AZ391" s="17">
        <v>443.02719999999999</v>
      </c>
      <c r="BA391" s="17">
        <v>0</v>
      </c>
      <c r="BB391" s="18">
        <f>SUM(Table2[[#This Row],[Mortgage Recording Tax Exemption Through FY17]:[Mortgage Recording Tax Exemption FY18 and After]])</f>
        <v>443.02719999999999</v>
      </c>
      <c r="BC391" s="17">
        <v>157.0078</v>
      </c>
      <c r="BD391" s="17">
        <v>894.17790000000002</v>
      </c>
      <c r="BE391" s="17">
        <v>164.67070000000001</v>
      </c>
      <c r="BF391" s="18">
        <f>SUM(Table2[[#This Row],[Indirect and Induced Land Through FY17]:[Indirect and Induced Land FY18 and After]])</f>
        <v>1058.8486</v>
      </c>
      <c r="BG391" s="17">
        <v>291.58580000000001</v>
      </c>
      <c r="BH391" s="17">
        <v>1660.616</v>
      </c>
      <c r="BI391" s="17">
        <v>305.81689999999998</v>
      </c>
      <c r="BJ391" s="18">
        <f>SUM(Table2[[#This Row],[Indirect and Induced Building Through FY17]:[Indirect and Induced Building FY18 and After]])</f>
        <v>1966.4329</v>
      </c>
      <c r="BK391" s="17">
        <v>1703.5712000000001</v>
      </c>
      <c r="BL391" s="17">
        <v>7915.3208999999997</v>
      </c>
      <c r="BM391" s="17">
        <v>1786.7152000000001</v>
      </c>
      <c r="BN391" s="18">
        <f>SUM(Table2[[#This Row],[TOTAL Real Property Related Taxes Through FY17]:[TOTAL Real Property Related Taxes FY18 and After]])</f>
        <v>9702.0360999999994</v>
      </c>
      <c r="BO391" s="17">
        <v>1534.9347</v>
      </c>
      <c r="BP391" s="17">
        <v>9471.8027000000002</v>
      </c>
      <c r="BQ391" s="17">
        <v>1609.8483000000001</v>
      </c>
      <c r="BR391" s="18">
        <f>SUM(Table2[[#This Row],[Company Direct Through FY17]:[Company Direct FY18 and After]])</f>
        <v>11081.651</v>
      </c>
      <c r="BS391" s="17">
        <v>0</v>
      </c>
      <c r="BT391" s="17">
        <v>301.88330000000002</v>
      </c>
      <c r="BU391" s="17">
        <v>0</v>
      </c>
      <c r="BV391" s="18">
        <f>SUM(Table2[[#This Row],[Sales Tax Exemption Through FY17]:[Sales Tax Exemption FY18 and After]])</f>
        <v>301.88330000000002</v>
      </c>
      <c r="BW391" s="17">
        <v>0</v>
      </c>
      <c r="BX391" s="17">
        <v>0</v>
      </c>
      <c r="BY391" s="17">
        <v>0</v>
      </c>
      <c r="BZ391" s="17">
        <f>SUM(Table2[[#This Row],[Energy Tax Savings Through FY17]:[Energy Tax Savings FY18 and After]])</f>
        <v>0</v>
      </c>
      <c r="CA391" s="17">
        <v>0</v>
      </c>
      <c r="CB391" s="17">
        <v>0</v>
      </c>
      <c r="CC391" s="17">
        <v>0</v>
      </c>
      <c r="CD391" s="18">
        <f>SUM(Table2[[#This Row],[Tax Exempt Bond Savings Through FY17]:[Tax Exempt Bond Savings FY18 and After]])</f>
        <v>0</v>
      </c>
      <c r="CE391" s="17">
        <v>495.50700000000001</v>
      </c>
      <c r="CF391" s="17">
        <v>3048.9117999999999</v>
      </c>
      <c r="CG391" s="17">
        <v>519.69060000000002</v>
      </c>
      <c r="CH391" s="18">
        <f>SUM(Table2[[#This Row],[Indirect and Induced Through FY17]:[Indirect and Induced FY18 and After]])</f>
        <v>3568.6023999999998</v>
      </c>
      <c r="CI391" s="17">
        <v>2030.4417000000001</v>
      </c>
      <c r="CJ391" s="17">
        <v>12218.831200000001</v>
      </c>
      <c r="CK391" s="17">
        <v>2129.5389</v>
      </c>
      <c r="CL391" s="18">
        <f>SUM(Table2[[#This Row],[TOTAL Income Consumption Use Taxes Through FY17]:[TOTAL Income Consumption Use Taxes FY18 and After]])</f>
        <v>14348.3701</v>
      </c>
      <c r="CM391" s="17">
        <v>0</v>
      </c>
      <c r="CN391" s="17">
        <v>744.91049999999996</v>
      </c>
      <c r="CO391" s="17">
        <v>0</v>
      </c>
      <c r="CP391" s="18">
        <f>SUM(Table2[[#This Row],[Assistance Provided Through FY17]:[Assistance Provided FY18 and After]])</f>
        <v>744.91049999999996</v>
      </c>
      <c r="CQ391" s="17">
        <v>0</v>
      </c>
      <c r="CR391" s="17">
        <v>0</v>
      </c>
      <c r="CS391" s="17">
        <v>0</v>
      </c>
      <c r="CT391" s="18">
        <f>SUM(Table2[[#This Row],[Recapture Cancellation Reduction Amount Through FY17]:[Recapture Cancellation Reduction Amount FY18 and After]])</f>
        <v>0</v>
      </c>
      <c r="CU391" s="17">
        <v>0</v>
      </c>
      <c r="CV391" s="17">
        <v>0</v>
      </c>
      <c r="CW391" s="17">
        <v>0</v>
      </c>
      <c r="CX391" s="18">
        <f>SUM(Table2[[#This Row],[Penalty Paid Through FY17]:[Penalty Paid FY18 and After]])</f>
        <v>0</v>
      </c>
      <c r="CY391" s="17">
        <v>0</v>
      </c>
      <c r="CZ391" s="17">
        <v>744.91049999999996</v>
      </c>
      <c r="DA391" s="17">
        <v>0</v>
      </c>
      <c r="DB391" s="18">
        <f>SUM(Table2[[#This Row],[TOTAL Assistance Net of Recapture Penalties Through FY17]:[TOTAL Assistance Net of Recapture Penalties FY18 and After]])</f>
        <v>744.91049999999996</v>
      </c>
      <c r="DC391" s="17">
        <v>2789.9123</v>
      </c>
      <c r="DD391" s="17">
        <v>15275.356900000001</v>
      </c>
      <c r="DE391" s="17">
        <v>2926.0758999999998</v>
      </c>
      <c r="DF391" s="18">
        <f>SUM(Table2[[#This Row],[Company Direct Tax Revenue Before Assistance Through FY17]:[Company Direct Tax Revenue Before Assistance FY18 and After]])</f>
        <v>18201.432800000002</v>
      </c>
      <c r="DG391" s="17">
        <v>944.10059999999999</v>
      </c>
      <c r="DH391" s="17">
        <v>5603.7057000000004</v>
      </c>
      <c r="DI391" s="17">
        <v>990.17819999999995</v>
      </c>
      <c r="DJ391" s="18">
        <f>SUM(Table2[[#This Row],[Indirect and Induced Tax Revenues Through FY17]:[Indirect and Induced Tax Revenues FY18 and After]])</f>
        <v>6593.8839000000007</v>
      </c>
      <c r="DK391" s="17">
        <v>3734.0129000000002</v>
      </c>
      <c r="DL391" s="17">
        <v>20879.062600000001</v>
      </c>
      <c r="DM391" s="17">
        <v>3916.2541000000001</v>
      </c>
      <c r="DN391" s="17">
        <f>SUM(Table2[[#This Row],[TOTAL Tax Revenues Before Assistance Through FY17]:[TOTAL Tax Revenues Before Assistance FY18 and After]])</f>
        <v>24795.316700000003</v>
      </c>
      <c r="DO391" s="17">
        <v>3734.0129000000002</v>
      </c>
      <c r="DP391" s="17">
        <v>20134.152099999999</v>
      </c>
      <c r="DQ391" s="17">
        <v>3916.2541000000001</v>
      </c>
      <c r="DR391" s="20">
        <f>SUM(Table2[[#This Row],[TOTAL Tax Revenues Net of Assistance Recapture and Penalty Through FY17]:[TOTAL Tax Revenues Net of Assistance Recapture and Penalty FY18 and After]])</f>
        <v>24050.406199999998</v>
      </c>
      <c r="DS391" s="20">
        <v>0</v>
      </c>
      <c r="DT391" s="20">
        <v>0</v>
      </c>
      <c r="DU391" s="20">
        <v>0</v>
      </c>
      <c r="DV391" s="20">
        <v>0</v>
      </c>
      <c r="DW391" s="15">
        <v>86</v>
      </c>
      <c r="DX391" s="15">
        <v>0</v>
      </c>
      <c r="DY391" s="15">
        <v>0</v>
      </c>
      <c r="DZ391" s="15">
        <v>32</v>
      </c>
      <c r="EA391" s="15">
        <v>86</v>
      </c>
      <c r="EB391" s="15">
        <v>0</v>
      </c>
      <c r="EC391" s="15">
        <v>0</v>
      </c>
      <c r="ED391" s="15">
        <v>32</v>
      </c>
      <c r="EE391" s="15">
        <v>100</v>
      </c>
      <c r="EF391" s="15">
        <v>0</v>
      </c>
      <c r="EG391" s="15">
        <v>0</v>
      </c>
      <c r="EH391" s="15">
        <v>100</v>
      </c>
      <c r="EI391" s="15">
        <f>SUM(Table2[[#This Row],[Total Industrial Employees FY17]:[Total Other Employees FY17]])</f>
        <v>118</v>
      </c>
      <c r="EJ391" s="15">
        <f>SUM(Table2[[#This Row],[Number of Industrial Employees Earning More than Living Wage FY17]:[Number of Other Employees Earning More than Living Wage FY17]])</f>
        <v>118</v>
      </c>
      <c r="EK391" s="15">
        <v>100</v>
      </c>
    </row>
    <row r="392" spans="1:141" ht="25.5" x14ac:dyDescent="0.2">
      <c r="A392" s="6">
        <v>93092</v>
      </c>
      <c r="B392" s="6" t="s">
        <v>385</v>
      </c>
      <c r="C392" s="7" t="s">
        <v>386</v>
      </c>
      <c r="D392" s="7" t="s">
        <v>12</v>
      </c>
      <c r="E392" s="33">
        <v>30</v>
      </c>
      <c r="F392" s="8" t="s">
        <v>2122</v>
      </c>
      <c r="G392" s="41" t="s">
        <v>1863</v>
      </c>
      <c r="H392" s="35">
        <v>224865</v>
      </c>
      <c r="I392" s="35">
        <v>140000</v>
      </c>
      <c r="J392" s="39" t="s">
        <v>3294</v>
      </c>
      <c r="K392" s="11" t="s">
        <v>2453</v>
      </c>
      <c r="L392" s="13" t="s">
        <v>2711</v>
      </c>
      <c r="M392" s="13" t="s">
        <v>2712</v>
      </c>
      <c r="N392" s="23">
        <v>13250000</v>
      </c>
      <c r="O392" s="6" t="s">
        <v>2458</v>
      </c>
      <c r="P392" s="15">
        <v>0</v>
      </c>
      <c r="Q392" s="15">
        <v>0</v>
      </c>
      <c r="R392" s="15">
        <v>121</v>
      </c>
      <c r="S392" s="15">
        <v>8</v>
      </c>
      <c r="T392" s="15">
        <v>0</v>
      </c>
      <c r="U392" s="15">
        <v>129</v>
      </c>
      <c r="V392" s="15">
        <v>129</v>
      </c>
      <c r="W392" s="15">
        <v>0</v>
      </c>
      <c r="X392" s="15">
        <v>0</v>
      </c>
      <c r="Y392" s="15">
        <v>154</v>
      </c>
      <c r="Z392" s="15">
        <v>4</v>
      </c>
      <c r="AA392" s="15">
        <v>84</v>
      </c>
      <c r="AB392" s="15">
        <v>0</v>
      </c>
      <c r="AC392" s="15">
        <v>0</v>
      </c>
      <c r="AD392" s="15">
        <v>0</v>
      </c>
      <c r="AE392" s="15">
        <v>0</v>
      </c>
      <c r="AF392" s="15">
        <v>84</v>
      </c>
      <c r="AG392" s="15" t="s">
        <v>1860</v>
      </c>
      <c r="AH392" s="15" t="s">
        <v>1861</v>
      </c>
      <c r="AI392" s="17">
        <v>228.79390000000001</v>
      </c>
      <c r="AJ392" s="17">
        <v>1573.2917</v>
      </c>
      <c r="AK392" s="17">
        <v>1437.4486999999999</v>
      </c>
      <c r="AL392" s="17">
        <f>SUM(Table2[[#This Row],[Company Direct Land Through FY17]:[Company Direct Land FY18 and After]])</f>
        <v>3010.7403999999997</v>
      </c>
      <c r="AM392" s="17">
        <v>350.18639999999999</v>
      </c>
      <c r="AN392" s="17">
        <v>1188.5354</v>
      </c>
      <c r="AO392" s="17">
        <v>2200.1237999999998</v>
      </c>
      <c r="AP392" s="18">
        <f>SUM(Table2[[#This Row],[Company Direct Building Through FY17]:[Company Direct Building FY18 and After]])</f>
        <v>3388.6592000000001</v>
      </c>
      <c r="AQ392" s="17">
        <v>0</v>
      </c>
      <c r="AR392" s="17">
        <v>175.45</v>
      </c>
      <c r="AS392" s="17">
        <v>0</v>
      </c>
      <c r="AT392" s="18">
        <f>SUM(Table2[[#This Row],[Mortgage Recording Tax Through FY17]:[Mortgage Recording Tax FY18 and After]])</f>
        <v>175.45</v>
      </c>
      <c r="AU392" s="17">
        <v>275.99810000000002</v>
      </c>
      <c r="AV392" s="17">
        <v>936.02009999999996</v>
      </c>
      <c r="AW392" s="17">
        <v>1734.0196000000001</v>
      </c>
      <c r="AX392" s="18">
        <f>SUM(Table2[[#This Row],[Pilot Savings Through FY17]:[Pilot Savings FY18 and After]])</f>
        <v>2670.0397000000003</v>
      </c>
      <c r="AY392" s="17">
        <v>0</v>
      </c>
      <c r="AZ392" s="17">
        <v>175.45</v>
      </c>
      <c r="BA392" s="17">
        <v>0</v>
      </c>
      <c r="BB392" s="18">
        <f>SUM(Table2[[#This Row],[Mortgage Recording Tax Exemption Through FY17]:[Mortgage Recording Tax Exemption FY18 and After]])</f>
        <v>175.45</v>
      </c>
      <c r="BC392" s="17">
        <v>171.64410000000001</v>
      </c>
      <c r="BD392" s="17">
        <v>1409.9652000000001</v>
      </c>
      <c r="BE392" s="17">
        <v>1078.3924</v>
      </c>
      <c r="BF392" s="18">
        <f>SUM(Table2[[#This Row],[Indirect and Induced Land Through FY17]:[Indirect and Induced Land FY18 and After]])</f>
        <v>2488.3576000000003</v>
      </c>
      <c r="BG392" s="17">
        <v>318.76760000000002</v>
      </c>
      <c r="BH392" s="17">
        <v>2618.5070000000001</v>
      </c>
      <c r="BI392" s="17">
        <v>2002.7295999999999</v>
      </c>
      <c r="BJ392" s="18">
        <f>SUM(Table2[[#This Row],[Indirect and Induced Building Through FY17]:[Indirect and Induced Building FY18 and After]])</f>
        <v>4621.2366000000002</v>
      </c>
      <c r="BK392" s="17">
        <v>793.39390000000003</v>
      </c>
      <c r="BL392" s="17">
        <v>5854.2791999999999</v>
      </c>
      <c r="BM392" s="17">
        <v>4984.6749</v>
      </c>
      <c r="BN392" s="18">
        <f>SUM(Table2[[#This Row],[TOTAL Real Property Related Taxes Through FY17]:[TOTAL Real Property Related Taxes FY18 and After]])</f>
        <v>10838.954099999999</v>
      </c>
      <c r="BO392" s="17">
        <v>1671.8451</v>
      </c>
      <c r="BP392" s="17">
        <v>14933.644200000001</v>
      </c>
      <c r="BQ392" s="17">
        <v>10503.7417</v>
      </c>
      <c r="BR392" s="18">
        <f>SUM(Table2[[#This Row],[Company Direct Through FY17]:[Company Direct FY18 and After]])</f>
        <v>25437.385900000001</v>
      </c>
      <c r="BS392" s="17">
        <v>0</v>
      </c>
      <c r="BT392" s="17">
        <v>0</v>
      </c>
      <c r="BU392" s="17">
        <v>0</v>
      </c>
      <c r="BV392" s="18">
        <f>SUM(Table2[[#This Row],[Sales Tax Exemption Through FY17]:[Sales Tax Exemption FY18 and After]])</f>
        <v>0</v>
      </c>
      <c r="BW392" s="17">
        <v>0</v>
      </c>
      <c r="BX392" s="17">
        <v>0</v>
      </c>
      <c r="BY392" s="17">
        <v>0</v>
      </c>
      <c r="BZ392" s="17">
        <f>SUM(Table2[[#This Row],[Energy Tax Savings Through FY17]:[Energy Tax Savings FY18 and After]])</f>
        <v>0</v>
      </c>
      <c r="CA392" s="17">
        <v>0</v>
      </c>
      <c r="CB392" s="17">
        <v>0</v>
      </c>
      <c r="CC392" s="17">
        <v>0</v>
      </c>
      <c r="CD392" s="18">
        <f>SUM(Table2[[#This Row],[Tax Exempt Bond Savings Through FY17]:[Tax Exempt Bond Savings FY18 and After]])</f>
        <v>0</v>
      </c>
      <c r="CE392" s="17">
        <v>539.70439999999996</v>
      </c>
      <c r="CF392" s="17">
        <v>5038.8311999999996</v>
      </c>
      <c r="CG392" s="17">
        <v>3390.8141000000001</v>
      </c>
      <c r="CH392" s="18">
        <f>SUM(Table2[[#This Row],[Indirect and Induced Through FY17]:[Indirect and Induced FY18 and After]])</f>
        <v>8429.6453000000001</v>
      </c>
      <c r="CI392" s="17">
        <v>2211.5495000000001</v>
      </c>
      <c r="CJ392" s="17">
        <v>19972.475399999999</v>
      </c>
      <c r="CK392" s="17">
        <v>13894.5558</v>
      </c>
      <c r="CL392" s="18">
        <f>SUM(Table2[[#This Row],[TOTAL Income Consumption Use Taxes Through FY17]:[TOTAL Income Consumption Use Taxes FY18 and After]])</f>
        <v>33867.031199999998</v>
      </c>
      <c r="CM392" s="17">
        <v>275.99810000000002</v>
      </c>
      <c r="CN392" s="17">
        <v>1111.4701</v>
      </c>
      <c r="CO392" s="17">
        <v>1734.0196000000001</v>
      </c>
      <c r="CP392" s="18">
        <f>SUM(Table2[[#This Row],[Assistance Provided Through FY17]:[Assistance Provided FY18 and After]])</f>
        <v>2845.4897000000001</v>
      </c>
      <c r="CQ392" s="17">
        <v>0</v>
      </c>
      <c r="CR392" s="17">
        <v>0</v>
      </c>
      <c r="CS392" s="17">
        <v>0</v>
      </c>
      <c r="CT392" s="18">
        <f>SUM(Table2[[#This Row],[Recapture Cancellation Reduction Amount Through FY17]:[Recapture Cancellation Reduction Amount FY18 and After]])</f>
        <v>0</v>
      </c>
      <c r="CU392" s="17">
        <v>0</v>
      </c>
      <c r="CV392" s="17">
        <v>0</v>
      </c>
      <c r="CW392" s="17">
        <v>0</v>
      </c>
      <c r="CX392" s="18">
        <f>SUM(Table2[[#This Row],[Penalty Paid Through FY17]:[Penalty Paid FY18 and After]])</f>
        <v>0</v>
      </c>
      <c r="CY392" s="17">
        <v>275.99810000000002</v>
      </c>
      <c r="CZ392" s="17">
        <v>1111.4701</v>
      </c>
      <c r="DA392" s="17">
        <v>1734.0196000000001</v>
      </c>
      <c r="DB392" s="18">
        <f>SUM(Table2[[#This Row],[TOTAL Assistance Net of Recapture Penalties Through FY17]:[TOTAL Assistance Net of Recapture Penalties FY18 and After]])</f>
        <v>2845.4897000000001</v>
      </c>
      <c r="DC392" s="17">
        <v>2250.8254000000002</v>
      </c>
      <c r="DD392" s="17">
        <v>17870.921300000002</v>
      </c>
      <c r="DE392" s="17">
        <v>14141.314200000001</v>
      </c>
      <c r="DF392" s="18">
        <f>SUM(Table2[[#This Row],[Company Direct Tax Revenue Before Assistance Through FY17]:[Company Direct Tax Revenue Before Assistance FY18 and After]])</f>
        <v>32012.235500000003</v>
      </c>
      <c r="DG392" s="17">
        <v>1030.1161</v>
      </c>
      <c r="DH392" s="17">
        <v>9067.3034000000007</v>
      </c>
      <c r="DI392" s="17">
        <v>6471.9360999999999</v>
      </c>
      <c r="DJ392" s="18">
        <f>SUM(Table2[[#This Row],[Indirect and Induced Tax Revenues Through FY17]:[Indirect and Induced Tax Revenues FY18 and After]])</f>
        <v>15539.2395</v>
      </c>
      <c r="DK392" s="17">
        <v>3280.9414999999999</v>
      </c>
      <c r="DL392" s="17">
        <v>26938.224699999999</v>
      </c>
      <c r="DM392" s="17">
        <v>20613.2503</v>
      </c>
      <c r="DN392" s="17">
        <f>SUM(Table2[[#This Row],[TOTAL Tax Revenues Before Assistance Through FY17]:[TOTAL Tax Revenues Before Assistance FY18 and After]])</f>
        <v>47551.474999999999</v>
      </c>
      <c r="DO392" s="17">
        <v>3004.9434000000001</v>
      </c>
      <c r="DP392" s="17">
        <v>25826.7546</v>
      </c>
      <c r="DQ392" s="17">
        <v>18879.2307</v>
      </c>
      <c r="DR392" s="20">
        <f>SUM(Table2[[#This Row],[TOTAL Tax Revenues Net of Assistance Recapture and Penalty Through FY17]:[TOTAL Tax Revenues Net of Assistance Recapture and Penalty FY18 and After]])</f>
        <v>44705.9853</v>
      </c>
      <c r="DS392" s="20">
        <v>0</v>
      </c>
      <c r="DT392" s="20">
        <v>0</v>
      </c>
      <c r="DU392" s="20">
        <v>0</v>
      </c>
      <c r="DV392" s="20">
        <v>0</v>
      </c>
      <c r="DW392" s="15">
        <v>44</v>
      </c>
      <c r="DX392" s="15">
        <v>0</v>
      </c>
      <c r="DY392" s="15">
        <v>0</v>
      </c>
      <c r="DZ392" s="15">
        <v>85</v>
      </c>
      <c r="EA392" s="15">
        <v>44</v>
      </c>
      <c r="EB392" s="15">
        <v>0</v>
      </c>
      <c r="EC392" s="15">
        <v>0</v>
      </c>
      <c r="ED392" s="15">
        <v>85</v>
      </c>
      <c r="EE392" s="15">
        <v>100</v>
      </c>
      <c r="EF392" s="15">
        <v>0</v>
      </c>
      <c r="EG392" s="15">
        <v>0</v>
      </c>
      <c r="EH392" s="15">
        <v>100</v>
      </c>
      <c r="EI392" s="15">
        <f>SUM(Table2[[#This Row],[Total Industrial Employees FY17]:[Total Other Employees FY17]])</f>
        <v>129</v>
      </c>
      <c r="EJ392" s="15">
        <f>SUM(Table2[[#This Row],[Number of Industrial Employees Earning More than Living Wage FY17]:[Number of Other Employees Earning More than Living Wage FY17]])</f>
        <v>129</v>
      </c>
      <c r="EK392" s="15">
        <v>100</v>
      </c>
    </row>
    <row r="393" spans="1:141" x14ac:dyDescent="0.2">
      <c r="A393" s="6">
        <v>94112</v>
      </c>
      <c r="B393" s="6" t="s">
        <v>1627</v>
      </c>
      <c r="C393" s="7" t="s">
        <v>1667</v>
      </c>
      <c r="D393" s="7" t="s">
        <v>12</v>
      </c>
      <c r="E393" s="33">
        <v>30</v>
      </c>
      <c r="F393" s="8" t="s">
        <v>1951</v>
      </c>
      <c r="G393" s="41" t="s">
        <v>1918</v>
      </c>
      <c r="H393" s="35">
        <v>68000</v>
      </c>
      <c r="I393" s="35">
        <v>63000</v>
      </c>
      <c r="J393" s="39" t="s">
        <v>3372</v>
      </c>
      <c r="K393" s="11" t="s">
        <v>2453</v>
      </c>
      <c r="L393" s="13" t="s">
        <v>3134</v>
      </c>
      <c r="M393" s="13" t="s">
        <v>3135</v>
      </c>
      <c r="N393" s="23">
        <v>47450000</v>
      </c>
      <c r="O393" s="6" t="s">
        <v>2458</v>
      </c>
      <c r="P393" s="15">
        <v>2</v>
      </c>
      <c r="Q393" s="15">
        <v>0</v>
      </c>
      <c r="R393" s="15">
        <v>20</v>
      </c>
      <c r="S393" s="15">
        <v>0</v>
      </c>
      <c r="T393" s="15">
        <v>0</v>
      </c>
      <c r="U393" s="15">
        <v>22</v>
      </c>
      <c r="V393" s="15">
        <v>21</v>
      </c>
      <c r="W393" s="15">
        <v>0</v>
      </c>
      <c r="X393" s="15">
        <v>0</v>
      </c>
      <c r="Y393" s="15">
        <v>0</v>
      </c>
      <c r="Z393" s="15">
        <v>9</v>
      </c>
      <c r="AA393" s="15">
        <v>91</v>
      </c>
      <c r="AB393" s="15">
        <v>0</v>
      </c>
      <c r="AC393" s="15">
        <v>0</v>
      </c>
      <c r="AD393" s="15">
        <v>0</v>
      </c>
      <c r="AE393" s="15">
        <v>0</v>
      </c>
      <c r="AF393" s="15">
        <v>91</v>
      </c>
      <c r="AG393" s="15" t="s">
        <v>1860</v>
      </c>
      <c r="AH393" s="15" t="s">
        <v>1861</v>
      </c>
      <c r="AI393" s="17">
        <v>67.132800000000003</v>
      </c>
      <c r="AJ393" s="17">
        <v>130.4676</v>
      </c>
      <c r="AK393" s="17">
        <v>1143.4860000000001</v>
      </c>
      <c r="AL393" s="17">
        <f>SUM(Table2[[#This Row],[Company Direct Land Through FY17]:[Company Direct Land FY18 and After]])</f>
        <v>1273.9536000000001</v>
      </c>
      <c r="AM393" s="17">
        <v>145.5823</v>
      </c>
      <c r="AN393" s="17">
        <v>261.97430000000003</v>
      </c>
      <c r="AO393" s="17">
        <v>2479.7328000000002</v>
      </c>
      <c r="AP393" s="18">
        <f>SUM(Table2[[#This Row],[Company Direct Building Through FY17]:[Company Direct Building FY18 and After]])</f>
        <v>2741.7071000000001</v>
      </c>
      <c r="AQ393" s="17">
        <v>0</v>
      </c>
      <c r="AR393" s="17">
        <v>245.7</v>
      </c>
      <c r="AS393" s="17">
        <v>0</v>
      </c>
      <c r="AT393" s="18">
        <f>SUM(Table2[[#This Row],[Mortgage Recording Tax Through FY17]:[Mortgage Recording Tax FY18 and After]])</f>
        <v>245.7</v>
      </c>
      <c r="AU393" s="17">
        <v>0</v>
      </c>
      <c r="AV393" s="17">
        <v>0</v>
      </c>
      <c r="AW393" s="17">
        <v>0</v>
      </c>
      <c r="AX393" s="18">
        <f>SUM(Table2[[#This Row],[Pilot Savings Through FY17]:[Pilot Savings FY18 and After]])</f>
        <v>0</v>
      </c>
      <c r="AY393" s="17">
        <v>0</v>
      </c>
      <c r="AZ393" s="17">
        <v>245.7</v>
      </c>
      <c r="BA393" s="17">
        <v>0</v>
      </c>
      <c r="BB393" s="18">
        <f>SUM(Table2[[#This Row],[Mortgage Recording Tax Exemption Through FY17]:[Mortgage Recording Tax Exemption FY18 and After]])</f>
        <v>245.7</v>
      </c>
      <c r="BC393" s="17">
        <v>81.542400000000001</v>
      </c>
      <c r="BD393" s="17">
        <v>95.876099999999994</v>
      </c>
      <c r="BE393" s="17">
        <v>1388.9302</v>
      </c>
      <c r="BF393" s="18">
        <f>SUM(Table2[[#This Row],[Indirect and Induced Land Through FY17]:[Indirect and Induced Land FY18 and After]])</f>
        <v>1484.8063</v>
      </c>
      <c r="BG393" s="17">
        <v>151.4358</v>
      </c>
      <c r="BH393" s="17">
        <v>178.0556</v>
      </c>
      <c r="BI393" s="17">
        <v>2579.4400999999998</v>
      </c>
      <c r="BJ393" s="18">
        <f>SUM(Table2[[#This Row],[Indirect and Induced Building Through FY17]:[Indirect and Induced Building FY18 and After]])</f>
        <v>2757.4956999999999</v>
      </c>
      <c r="BK393" s="17">
        <v>445.69330000000002</v>
      </c>
      <c r="BL393" s="17">
        <v>666.37360000000001</v>
      </c>
      <c r="BM393" s="17">
        <v>7591.5891000000001</v>
      </c>
      <c r="BN393" s="18">
        <f>SUM(Table2[[#This Row],[TOTAL Real Property Related Taxes Through FY17]:[TOTAL Real Property Related Taxes FY18 and After]])</f>
        <v>8257.9627</v>
      </c>
      <c r="BO393" s="17">
        <v>348.85539999999997</v>
      </c>
      <c r="BP393" s="17">
        <v>411.39530000000002</v>
      </c>
      <c r="BQ393" s="17">
        <v>5942.1283000000003</v>
      </c>
      <c r="BR393" s="18">
        <f>SUM(Table2[[#This Row],[Company Direct Through FY17]:[Company Direct FY18 and After]])</f>
        <v>6353.5236000000004</v>
      </c>
      <c r="BS393" s="17">
        <v>0</v>
      </c>
      <c r="BT393" s="17">
        <v>0</v>
      </c>
      <c r="BU393" s="17">
        <v>1401.3616999999999</v>
      </c>
      <c r="BV393" s="18">
        <f>SUM(Table2[[#This Row],[Sales Tax Exemption Through FY17]:[Sales Tax Exemption FY18 and After]])</f>
        <v>1401.3616999999999</v>
      </c>
      <c r="BW393" s="17">
        <v>0</v>
      </c>
      <c r="BX393" s="17">
        <v>0</v>
      </c>
      <c r="BY393" s="17">
        <v>0</v>
      </c>
      <c r="BZ393" s="17">
        <f>SUM(Table2[[#This Row],[Energy Tax Savings Through FY17]:[Energy Tax Savings FY18 and After]])</f>
        <v>0</v>
      </c>
      <c r="CA393" s="17">
        <v>0</v>
      </c>
      <c r="CB393" s="17">
        <v>0</v>
      </c>
      <c r="CC393" s="17">
        <v>0</v>
      </c>
      <c r="CD393" s="18">
        <f>SUM(Table2[[#This Row],[Tax Exempt Bond Savings Through FY17]:[Tax Exempt Bond Savings FY18 and After]])</f>
        <v>0</v>
      </c>
      <c r="CE393" s="17">
        <v>256.39550000000003</v>
      </c>
      <c r="CF393" s="17">
        <v>302.19479999999999</v>
      </c>
      <c r="CG393" s="17">
        <v>4367.2367999999997</v>
      </c>
      <c r="CH393" s="18">
        <f>SUM(Table2[[#This Row],[Indirect and Induced Through FY17]:[Indirect and Induced FY18 and After]])</f>
        <v>4669.4315999999999</v>
      </c>
      <c r="CI393" s="17">
        <v>605.2509</v>
      </c>
      <c r="CJ393" s="17">
        <v>713.59010000000001</v>
      </c>
      <c r="CK393" s="17">
        <v>8908.0033999999996</v>
      </c>
      <c r="CL393" s="18">
        <f>SUM(Table2[[#This Row],[TOTAL Income Consumption Use Taxes Through FY17]:[TOTAL Income Consumption Use Taxes FY18 and After]])</f>
        <v>9621.593499999999</v>
      </c>
      <c r="CM393" s="17">
        <v>0</v>
      </c>
      <c r="CN393" s="17">
        <v>245.7</v>
      </c>
      <c r="CO393" s="17">
        <v>1401.3616999999999</v>
      </c>
      <c r="CP393" s="18">
        <f>SUM(Table2[[#This Row],[Assistance Provided Through FY17]:[Assistance Provided FY18 and After]])</f>
        <v>1647.0617</v>
      </c>
      <c r="CQ393" s="17">
        <v>0</v>
      </c>
      <c r="CR393" s="17">
        <v>0</v>
      </c>
      <c r="CS393" s="17">
        <v>0</v>
      </c>
      <c r="CT393" s="18">
        <f>SUM(Table2[[#This Row],[Recapture Cancellation Reduction Amount Through FY17]:[Recapture Cancellation Reduction Amount FY18 and After]])</f>
        <v>0</v>
      </c>
      <c r="CU393" s="17">
        <v>0</v>
      </c>
      <c r="CV393" s="17">
        <v>0</v>
      </c>
      <c r="CW393" s="17">
        <v>0</v>
      </c>
      <c r="CX393" s="18">
        <f>SUM(Table2[[#This Row],[Penalty Paid Through FY17]:[Penalty Paid FY18 and After]])</f>
        <v>0</v>
      </c>
      <c r="CY393" s="17">
        <v>0</v>
      </c>
      <c r="CZ393" s="17">
        <v>245.7</v>
      </c>
      <c r="DA393" s="17">
        <v>1401.3616999999999</v>
      </c>
      <c r="DB393" s="18">
        <f>SUM(Table2[[#This Row],[TOTAL Assistance Net of Recapture Penalties Through FY17]:[TOTAL Assistance Net of Recapture Penalties FY18 and After]])</f>
        <v>1647.0617</v>
      </c>
      <c r="DC393" s="17">
        <v>561.57050000000004</v>
      </c>
      <c r="DD393" s="17">
        <v>1049.5372</v>
      </c>
      <c r="DE393" s="17">
        <v>9565.3471000000009</v>
      </c>
      <c r="DF393" s="18">
        <f>SUM(Table2[[#This Row],[Company Direct Tax Revenue Before Assistance Through FY17]:[Company Direct Tax Revenue Before Assistance FY18 and After]])</f>
        <v>10614.884300000002</v>
      </c>
      <c r="DG393" s="17">
        <v>489.37369999999999</v>
      </c>
      <c r="DH393" s="17">
        <v>576.12649999999996</v>
      </c>
      <c r="DI393" s="17">
        <v>8335.6070999999993</v>
      </c>
      <c r="DJ393" s="18">
        <f>SUM(Table2[[#This Row],[Indirect and Induced Tax Revenues Through FY17]:[Indirect and Induced Tax Revenues FY18 and After]])</f>
        <v>8911.7335999999996</v>
      </c>
      <c r="DK393" s="17">
        <v>1050.9441999999999</v>
      </c>
      <c r="DL393" s="17">
        <v>1625.6637000000001</v>
      </c>
      <c r="DM393" s="17">
        <v>17900.9542</v>
      </c>
      <c r="DN393" s="17">
        <f>SUM(Table2[[#This Row],[TOTAL Tax Revenues Before Assistance Through FY17]:[TOTAL Tax Revenues Before Assistance FY18 and After]])</f>
        <v>19526.617900000001</v>
      </c>
      <c r="DO393" s="17">
        <v>1050.9441999999999</v>
      </c>
      <c r="DP393" s="17">
        <v>1379.9637</v>
      </c>
      <c r="DQ393" s="17">
        <v>16499.592499999999</v>
      </c>
      <c r="DR393" s="20">
        <f>SUM(Table2[[#This Row],[TOTAL Tax Revenues Net of Assistance Recapture and Penalty Through FY17]:[TOTAL Tax Revenues Net of Assistance Recapture and Penalty FY18 and After]])</f>
        <v>17879.556199999999</v>
      </c>
      <c r="DS393" s="20">
        <v>0</v>
      </c>
      <c r="DT393" s="20">
        <v>0</v>
      </c>
      <c r="DU393" s="20">
        <v>0</v>
      </c>
      <c r="DV393" s="20">
        <v>0</v>
      </c>
      <c r="DW393" s="15">
        <v>22</v>
      </c>
      <c r="DX393" s="15">
        <v>0</v>
      </c>
      <c r="DY393" s="15">
        <v>0</v>
      </c>
      <c r="DZ393" s="15">
        <v>0</v>
      </c>
      <c r="EA393" s="15">
        <v>22</v>
      </c>
      <c r="EB393" s="15">
        <v>0</v>
      </c>
      <c r="EC393" s="15">
        <v>0</v>
      </c>
      <c r="ED393" s="15">
        <v>0</v>
      </c>
      <c r="EE393" s="15">
        <v>100</v>
      </c>
      <c r="EF393" s="15">
        <v>0</v>
      </c>
      <c r="EG393" s="15">
        <v>0</v>
      </c>
      <c r="EH393" s="15">
        <v>0</v>
      </c>
      <c r="EI393" s="15">
        <f>SUM(Table2[[#This Row],[Total Industrial Employees FY17]:[Total Other Employees FY17]])</f>
        <v>22</v>
      </c>
      <c r="EJ393" s="15">
        <f>SUM(Table2[[#This Row],[Number of Industrial Employees Earning More than Living Wage FY17]:[Number of Other Employees Earning More than Living Wage FY17]])</f>
        <v>22</v>
      </c>
      <c r="EK393" s="15">
        <v>100</v>
      </c>
    </row>
    <row r="394" spans="1:141" x14ac:dyDescent="0.2">
      <c r="A394" s="24">
        <v>93964</v>
      </c>
      <c r="B394" s="24" t="s">
        <v>718</v>
      </c>
      <c r="C394" s="25" t="s">
        <v>719</v>
      </c>
      <c r="D394" s="25" t="s">
        <v>9</v>
      </c>
      <c r="E394" s="34">
        <v>43</v>
      </c>
      <c r="F394" s="26" t="s">
        <v>2339</v>
      </c>
      <c r="G394" s="42" t="s">
        <v>1863</v>
      </c>
      <c r="H394" s="36">
        <v>1020818</v>
      </c>
      <c r="I394" s="36">
        <v>162790</v>
      </c>
      <c r="J394" s="39" t="s">
        <v>3204</v>
      </c>
      <c r="K394" s="11" t="s">
        <v>2804</v>
      </c>
      <c r="L394" s="27" t="s">
        <v>2993</v>
      </c>
      <c r="M394" s="27" t="s">
        <v>2994</v>
      </c>
      <c r="N394" s="28">
        <v>10000000</v>
      </c>
      <c r="O394" s="24" t="s">
        <v>2518</v>
      </c>
      <c r="P394" s="15">
        <v>29</v>
      </c>
      <c r="Q394" s="15">
        <v>108</v>
      </c>
      <c r="R394" s="15">
        <v>228</v>
      </c>
      <c r="S394" s="15">
        <v>0</v>
      </c>
      <c r="T394" s="15">
        <v>0</v>
      </c>
      <c r="U394" s="15">
        <v>365</v>
      </c>
      <c r="V394" s="15">
        <v>296</v>
      </c>
      <c r="W394" s="15">
        <v>0</v>
      </c>
      <c r="X394" s="15">
        <v>0</v>
      </c>
      <c r="Y394" s="15">
        <v>228</v>
      </c>
      <c r="Z394" s="15">
        <v>0</v>
      </c>
      <c r="AA394" s="15">
        <v>98</v>
      </c>
      <c r="AB394" s="15">
        <v>2</v>
      </c>
      <c r="AC394" s="15">
        <v>9</v>
      </c>
      <c r="AD394" s="15">
        <v>6</v>
      </c>
      <c r="AE394" s="15">
        <v>0</v>
      </c>
      <c r="AF394" s="15">
        <v>98</v>
      </c>
      <c r="AG394" s="15" t="s">
        <v>1860</v>
      </c>
      <c r="AH394" s="15" t="s">
        <v>1861</v>
      </c>
      <c r="AI394" s="29">
        <v>0</v>
      </c>
      <c r="AJ394" s="29">
        <v>0</v>
      </c>
      <c r="AK394" s="29">
        <v>0</v>
      </c>
      <c r="AL394" s="17">
        <f>SUM(Table2[[#This Row],[Company Direct Land Through FY17]:[Company Direct Land FY18 and After]])</f>
        <v>0</v>
      </c>
      <c r="AM394" s="29">
        <v>0</v>
      </c>
      <c r="AN394" s="29">
        <v>0</v>
      </c>
      <c r="AO394" s="29">
        <v>0</v>
      </c>
      <c r="AP394" s="18">
        <f>SUM(Table2[[#This Row],[Company Direct Building Through FY17]:[Company Direct Building FY18 and After]])</f>
        <v>0</v>
      </c>
      <c r="AQ394" s="29">
        <v>0</v>
      </c>
      <c r="AR394" s="29">
        <v>167.44</v>
      </c>
      <c r="AS394" s="29">
        <v>0</v>
      </c>
      <c r="AT394" s="18">
        <f>SUM(Table2[[#This Row],[Mortgage Recording Tax Through FY17]:[Mortgage Recording Tax FY18 and After]])</f>
        <v>167.44</v>
      </c>
      <c r="AU394" s="29">
        <v>0</v>
      </c>
      <c r="AV394" s="29">
        <v>0</v>
      </c>
      <c r="AW394" s="29">
        <v>0</v>
      </c>
      <c r="AX394" s="18">
        <f>SUM(Table2[[#This Row],[Pilot Savings Through FY17]:[Pilot Savings FY18 and After]])</f>
        <v>0</v>
      </c>
      <c r="AY394" s="29">
        <v>0</v>
      </c>
      <c r="AZ394" s="29">
        <v>167.44</v>
      </c>
      <c r="BA394" s="29">
        <v>0</v>
      </c>
      <c r="BB394" s="18">
        <f>SUM(Table2[[#This Row],[Mortgage Recording Tax Exemption Through FY17]:[Mortgage Recording Tax Exemption FY18 and After]])</f>
        <v>167.44</v>
      </c>
      <c r="BC394" s="29">
        <v>197.0977</v>
      </c>
      <c r="BD394" s="29">
        <v>662.6105</v>
      </c>
      <c r="BE394" s="29">
        <v>2711.0799000000002</v>
      </c>
      <c r="BF394" s="18">
        <f>SUM(Table2[[#This Row],[Indirect and Induced Land Through FY17]:[Indirect and Induced Land FY18 and After]])</f>
        <v>3373.6904000000004</v>
      </c>
      <c r="BG394" s="29">
        <v>366.0385</v>
      </c>
      <c r="BH394" s="29">
        <v>1230.5624</v>
      </c>
      <c r="BI394" s="29">
        <v>5034.8599999999997</v>
      </c>
      <c r="BJ394" s="18">
        <f>SUM(Table2[[#This Row],[Indirect and Induced Building Through FY17]:[Indirect and Induced Building FY18 and After]])</f>
        <v>6265.4223999999995</v>
      </c>
      <c r="BK394" s="29">
        <v>563.13620000000003</v>
      </c>
      <c r="BL394" s="29">
        <v>1893.1729</v>
      </c>
      <c r="BM394" s="29">
        <v>7745.9399000000003</v>
      </c>
      <c r="BN394" s="18">
        <f>SUM(Table2[[#This Row],[TOTAL Real Property Related Taxes Through FY17]:[TOTAL Real Property Related Taxes FY18 and After]])</f>
        <v>9639.1128000000008</v>
      </c>
      <c r="BO394" s="29">
        <v>585.79819999999995</v>
      </c>
      <c r="BP394" s="29">
        <v>1953.9944</v>
      </c>
      <c r="BQ394" s="29">
        <v>8057.6566000000003</v>
      </c>
      <c r="BR394" s="18">
        <f>SUM(Table2[[#This Row],[Company Direct Through FY17]:[Company Direct FY18 and After]])</f>
        <v>10011.651</v>
      </c>
      <c r="BS394" s="29">
        <v>0</v>
      </c>
      <c r="BT394" s="29">
        <v>0</v>
      </c>
      <c r="BU394" s="29">
        <v>0</v>
      </c>
      <c r="BV394" s="18">
        <f>SUM(Table2[[#This Row],[Sales Tax Exemption Through FY17]:[Sales Tax Exemption FY18 and After]])</f>
        <v>0</v>
      </c>
      <c r="BW394" s="29">
        <v>0</v>
      </c>
      <c r="BX394" s="29">
        <v>0</v>
      </c>
      <c r="BY394" s="29">
        <v>0</v>
      </c>
      <c r="BZ394" s="17">
        <f>SUM(Table2[[#This Row],[Energy Tax Savings Through FY17]:[Energy Tax Savings FY18 and After]])</f>
        <v>0</v>
      </c>
      <c r="CA394" s="29">
        <v>5.6410999999999998</v>
      </c>
      <c r="CB394" s="29">
        <v>17.829899999999999</v>
      </c>
      <c r="CC394" s="29">
        <v>55.421100000000003</v>
      </c>
      <c r="CD394" s="18">
        <f>SUM(Table2[[#This Row],[Tax Exempt Bond Savings Through FY17]:[Tax Exempt Bond Savings FY18 and After]])</f>
        <v>73.251000000000005</v>
      </c>
      <c r="CE394" s="29">
        <v>674.69079999999997</v>
      </c>
      <c r="CF394" s="29">
        <v>2287.9854999999998</v>
      </c>
      <c r="CG394" s="29">
        <v>9280.3749000000007</v>
      </c>
      <c r="CH394" s="18">
        <f>SUM(Table2[[#This Row],[Indirect and Induced Through FY17]:[Indirect and Induced FY18 and After]])</f>
        <v>11568.360400000001</v>
      </c>
      <c r="CI394" s="29">
        <v>1254.8479</v>
      </c>
      <c r="CJ394" s="29">
        <v>4224.1499999999996</v>
      </c>
      <c r="CK394" s="29">
        <v>17282.610400000001</v>
      </c>
      <c r="CL394" s="18">
        <f>SUM(Table2[[#This Row],[TOTAL Income Consumption Use Taxes Through FY17]:[TOTAL Income Consumption Use Taxes FY18 and After]])</f>
        <v>21506.760399999999</v>
      </c>
      <c r="CM394" s="17">
        <v>5.6410999999999998</v>
      </c>
      <c r="CN394" s="17">
        <v>185.26990000000001</v>
      </c>
      <c r="CO394" s="29">
        <v>55.421100000000003</v>
      </c>
      <c r="CP394" s="18">
        <f>SUM(Table2[[#This Row],[Assistance Provided Through FY17]:[Assistance Provided FY18 and After]])</f>
        <v>240.691</v>
      </c>
      <c r="CQ394" s="29">
        <v>0</v>
      </c>
      <c r="CR394" s="29">
        <v>0</v>
      </c>
      <c r="CS394" s="29">
        <v>0</v>
      </c>
      <c r="CT394" s="18">
        <f>SUM(Table2[[#This Row],[Recapture Cancellation Reduction Amount Through FY17]:[Recapture Cancellation Reduction Amount FY18 and After]])</f>
        <v>0</v>
      </c>
      <c r="CU394" s="17">
        <v>0</v>
      </c>
      <c r="CV394" s="17">
        <v>0</v>
      </c>
      <c r="CW394" s="29">
        <v>0</v>
      </c>
      <c r="CX394" s="18">
        <f>SUM(Table2[[#This Row],[Penalty Paid Through FY17]:[Penalty Paid FY18 and After]])</f>
        <v>0</v>
      </c>
      <c r="CY394" s="29">
        <v>5.6410999999999998</v>
      </c>
      <c r="CZ394" s="29">
        <v>185.26990000000001</v>
      </c>
      <c r="DA394" s="29">
        <v>55.421100000000003</v>
      </c>
      <c r="DB394" s="18">
        <f>SUM(Table2[[#This Row],[TOTAL Assistance Net of Recapture Penalties Through FY17]:[TOTAL Assistance Net of Recapture Penalties FY18 and After]])</f>
        <v>240.691</v>
      </c>
      <c r="DC394" s="29">
        <v>585.79819999999995</v>
      </c>
      <c r="DD394" s="29">
        <v>2121.4344000000001</v>
      </c>
      <c r="DE394" s="29">
        <v>8057.6566000000003</v>
      </c>
      <c r="DF394" s="18">
        <f>SUM(Table2[[#This Row],[Company Direct Tax Revenue Before Assistance Through FY17]:[Company Direct Tax Revenue Before Assistance FY18 and After]])</f>
        <v>10179.091</v>
      </c>
      <c r="DG394" s="29">
        <v>1237.827</v>
      </c>
      <c r="DH394" s="29">
        <v>4181.1584000000003</v>
      </c>
      <c r="DI394" s="29">
        <v>17026.3148</v>
      </c>
      <c r="DJ394" s="18">
        <f>SUM(Table2[[#This Row],[Indirect and Induced Tax Revenues Through FY17]:[Indirect and Induced Tax Revenues FY18 and After]])</f>
        <v>21207.4732</v>
      </c>
      <c r="DK394" s="29">
        <v>1823.6251999999999</v>
      </c>
      <c r="DL394" s="29">
        <v>6302.5928000000004</v>
      </c>
      <c r="DM394" s="29">
        <v>25083.971399999999</v>
      </c>
      <c r="DN394" s="17">
        <f>SUM(Table2[[#This Row],[TOTAL Tax Revenues Before Assistance Through FY17]:[TOTAL Tax Revenues Before Assistance FY18 and After]])</f>
        <v>31386.564200000001</v>
      </c>
      <c r="DO394" s="29">
        <v>1817.9840999999999</v>
      </c>
      <c r="DP394" s="29">
        <v>6117.3229000000001</v>
      </c>
      <c r="DQ394" s="29">
        <v>25028.550299999999</v>
      </c>
      <c r="DR394" s="20">
        <f>SUM(Table2[[#This Row],[TOTAL Tax Revenues Net of Assistance Recapture and Penalty Through FY17]:[TOTAL Tax Revenues Net of Assistance Recapture and Penalty FY18 and After]])</f>
        <v>31145.873199999998</v>
      </c>
      <c r="DS394" s="30">
        <v>0</v>
      </c>
      <c r="DT394" s="30">
        <v>0</v>
      </c>
      <c r="DU394" s="30">
        <v>0</v>
      </c>
      <c r="DV394" s="30">
        <v>0</v>
      </c>
      <c r="DW394" s="15">
        <v>0</v>
      </c>
      <c r="DX394" s="15">
        <v>0</v>
      </c>
      <c r="DY394" s="15">
        <v>0</v>
      </c>
      <c r="DZ394" s="15">
        <v>0</v>
      </c>
      <c r="EA394" s="15">
        <v>0</v>
      </c>
      <c r="EB394" s="15">
        <v>0</v>
      </c>
      <c r="EC394" s="15">
        <v>0</v>
      </c>
      <c r="ED394" s="15">
        <v>0</v>
      </c>
      <c r="EE394" s="15">
        <v>0</v>
      </c>
      <c r="EF394" s="15">
        <v>0</v>
      </c>
      <c r="EG394" s="15">
        <v>0</v>
      </c>
      <c r="EH394" s="15">
        <v>0</v>
      </c>
      <c r="EI394" s="15">
        <f>SUM(Table2[[#This Row],[Total Industrial Employees FY17]:[Total Other Employees FY17]])</f>
        <v>0</v>
      </c>
      <c r="EJ394" s="15">
        <f>SUM(Table2[[#This Row],[Number of Industrial Employees Earning More than Living Wage FY17]:[Number of Other Employees Earning More than Living Wage FY17]])</f>
        <v>0</v>
      </c>
      <c r="EK394" s="15">
        <v>0</v>
      </c>
    </row>
    <row r="395" spans="1:141" x14ac:dyDescent="0.2">
      <c r="A395" s="6">
        <v>93225</v>
      </c>
      <c r="B395" s="6" t="s">
        <v>484</v>
      </c>
      <c r="C395" s="7" t="s">
        <v>485</v>
      </c>
      <c r="D395" s="7" t="s">
        <v>9</v>
      </c>
      <c r="E395" s="33">
        <v>33</v>
      </c>
      <c r="F395" s="8" t="s">
        <v>2188</v>
      </c>
      <c r="G395" s="41" t="s">
        <v>1863</v>
      </c>
      <c r="H395" s="35">
        <v>77400</v>
      </c>
      <c r="I395" s="35">
        <v>420000</v>
      </c>
      <c r="J395" s="39" t="s">
        <v>3267</v>
      </c>
      <c r="K395" s="11" t="s">
        <v>2519</v>
      </c>
      <c r="L395" s="13" t="s">
        <v>2784</v>
      </c>
      <c r="M395" s="13" t="s">
        <v>2785</v>
      </c>
      <c r="N395" s="23">
        <v>103700000</v>
      </c>
      <c r="O395" s="6" t="s">
        <v>2518</v>
      </c>
      <c r="P395" s="15">
        <v>0</v>
      </c>
      <c r="Q395" s="15">
        <v>0</v>
      </c>
      <c r="R395" s="15">
        <v>0</v>
      </c>
      <c r="S395" s="15">
        <v>0</v>
      </c>
      <c r="T395" s="15">
        <v>0</v>
      </c>
      <c r="U395" s="15">
        <v>0</v>
      </c>
      <c r="V395" s="15">
        <v>435</v>
      </c>
      <c r="W395" s="15">
        <v>0</v>
      </c>
      <c r="X395" s="15">
        <v>0</v>
      </c>
      <c r="Y395" s="15">
        <v>450</v>
      </c>
      <c r="Z395" s="15">
        <v>0</v>
      </c>
      <c r="AA395" s="15">
        <v>0</v>
      </c>
      <c r="AB395" s="15">
        <v>0</v>
      </c>
      <c r="AC395" s="15">
        <v>0</v>
      </c>
      <c r="AD395" s="15">
        <v>0</v>
      </c>
      <c r="AE395" s="15">
        <v>0</v>
      </c>
      <c r="AF395" s="15">
        <v>0</v>
      </c>
      <c r="AG395" s="15"/>
      <c r="AH395" s="15"/>
      <c r="AI395" s="17">
        <v>0</v>
      </c>
      <c r="AJ395" s="17">
        <v>0</v>
      </c>
      <c r="AK395" s="17">
        <v>0</v>
      </c>
      <c r="AL395" s="17">
        <f>SUM(Table2[[#This Row],[Company Direct Land Through FY17]:[Company Direct Land FY18 and After]])</f>
        <v>0</v>
      </c>
      <c r="AM395" s="17">
        <v>0</v>
      </c>
      <c r="AN395" s="17">
        <v>0</v>
      </c>
      <c r="AO395" s="17">
        <v>0</v>
      </c>
      <c r="AP395" s="18">
        <f>SUM(Table2[[#This Row],[Company Direct Building Through FY17]:[Company Direct Building FY18 and After]])</f>
        <v>0</v>
      </c>
      <c r="AQ395" s="17">
        <v>0</v>
      </c>
      <c r="AR395" s="17">
        <v>1852.4967999999999</v>
      </c>
      <c r="AS395" s="17">
        <v>0</v>
      </c>
      <c r="AT395" s="18">
        <f>SUM(Table2[[#This Row],[Mortgage Recording Tax Through FY17]:[Mortgage Recording Tax FY18 and After]])</f>
        <v>1852.4967999999999</v>
      </c>
      <c r="AU395" s="17">
        <v>0</v>
      </c>
      <c r="AV395" s="17">
        <v>0</v>
      </c>
      <c r="AW395" s="17">
        <v>0</v>
      </c>
      <c r="AX395" s="18">
        <f>SUM(Table2[[#This Row],[Pilot Savings Through FY17]:[Pilot Savings FY18 and After]])</f>
        <v>0</v>
      </c>
      <c r="AY395" s="17">
        <v>0</v>
      </c>
      <c r="AZ395" s="17">
        <v>1852.4967999999999</v>
      </c>
      <c r="BA395" s="17">
        <v>0</v>
      </c>
      <c r="BB395" s="18">
        <f>SUM(Table2[[#This Row],[Mortgage Recording Tax Exemption Through FY17]:[Mortgage Recording Tax Exemption FY18 and After]])</f>
        <v>1852.4967999999999</v>
      </c>
      <c r="BC395" s="17">
        <v>289.65410000000003</v>
      </c>
      <c r="BD395" s="17">
        <v>4366.7870999999996</v>
      </c>
      <c r="BE395" s="17">
        <v>2517.6570000000002</v>
      </c>
      <c r="BF395" s="18">
        <f>SUM(Table2[[#This Row],[Indirect and Induced Land Through FY17]:[Indirect and Induced Land FY18 and After]])</f>
        <v>6884.4440999999997</v>
      </c>
      <c r="BG395" s="17">
        <v>537.92899999999997</v>
      </c>
      <c r="BH395" s="17">
        <v>8109.7469000000001</v>
      </c>
      <c r="BI395" s="17">
        <v>4675.6477999999997</v>
      </c>
      <c r="BJ395" s="18">
        <f>SUM(Table2[[#This Row],[Indirect and Induced Building Through FY17]:[Indirect and Induced Building FY18 and After]])</f>
        <v>12785.394700000001</v>
      </c>
      <c r="BK395" s="17">
        <v>827.58309999999994</v>
      </c>
      <c r="BL395" s="17">
        <v>12476.534</v>
      </c>
      <c r="BM395" s="17">
        <v>7193.3047999999999</v>
      </c>
      <c r="BN395" s="18">
        <f>SUM(Table2[[#This Row],[TOTAL Real Property Related Taxes Through FY17]:[TOTAL Real Property Related Taxes FY18 and After]])</f>
        <v>19669.838799999998</v>
      </c>
      <c r="BO395" s="17">
        <v>860.88589999999999</v>
      </c>
      <c r="BP395" s="17">
        <v>14427.5888</v>
      </c>
      <c r="BQ395" s="17">
        <v>7482.7701999999999</v>
      </c>
      <c r="BR395" s="18">
        <f>SUM(Table2[[#This Row],[Company Direct Through FY17]:[Company Direct FY18 and After]])</f>
        <v>21910.359</v>
      </c>
      <c r="BS395" s="17">
        <v>0</v>
      </c>
      <c r="BT395" s="17">
        <v>0</v>
      </c>
      <c r="BU395" s="17">
        <v>0</v>
      </c>
      <c r="BV395" s="18">
        <f>SUM(Table2[[#This Row],[Sales Tax Exemption Through FY17]:[Sales Tax Exemption FY18 and After]])</f>
        <v>0</v>
      </c>
      <c r="BW395" s="17">
        <v>0</v>
      </c>
      <c r="BX395" s="17">
        <v>0</v>
      </c>
      <c r="BY395" s="17">
        <v>0</v>
      </c>
      <c r="BZ395" s="17">
        <f>SUM(Table2[[#This Row],[Energy Tax Savings Through FY17]:[Energy Tax Savings FY18 and After]])</f>
        <v>0</v>
      </c>
      <c r="CA395" s="17">
        <v>67.214699999999993</v>
      </c>
      <c r="CB395" s="17">
        <v>525.66359999999997</v>
      </c>
      <c r="CC395" s="17">
        <v>422.33100000000002</v>
      </c>
      <c r="CD395" s="18">
        <f>SUM(Table2[[#This Row],[Tax Exempt Bond Savings Through FY17]:[Tax Exempt Bond Savings FY18 and After]])</f>
        <v>947.99459999999999</v>
      </c>
      <c r="CE395" s="17">
        <v>991.52340000000004</v>
      </c>
      <c r="CF395" s="17">
        <v>17331.991900000001</v>
      </c>
      <c r="CG395" s="17">
        <v>8618.2636000000002</v>
      </c>
      <c r="CH395" s="18">
        <f>SUM(Table2[[#This Row],[Indirect and Induced Through FY17]:[Indirect and Induced FY18 and After]])</f>
        <v>25950.255499999999</v>
      </c>
      <c r="CI395" s="17">
        <v>1785.1946</v>
      </c>
      <c r="CJ395" s="17">
        <v>31233.917099999999</v>
      </c>
      <c r="CK395" s="17">
        <v>15678.702799999999</v>
      </c>
      <c r="CL395" s="18">
        <f>SUM(Table2[[#This Row],[TOTAL Income Consumption Use Taxes Through FY17]:[TOTAL Income Consumption Use Taxes FY18 and After]])</f>
        <v>46912.619899999998</v>
      </c>
      <c r="CM395" s="17">
        <v>67.214699999999993</v>
      </c>
      <c r="CN395" s="17">
        <v>2378.1604000000002</v>
      </c>
      <c r="CO395" s="17">
        <v>422.33100000000002</v>
      </c>
      <c r="CP395" s="18">
        <f>SUM(Table2[[#This Row],[Assistance Provided Through FY17]:[Assistance Provided FY18 and After]])</f>
        <v>2800.4914000000003</v>
      </c>
      <c r="CQ395" s="17">
        <v>0</v>
      </c>
      <c r="CR395" s="17">
        <v>0</v>
      </c>
      <c r="CS395" s="17">
        <v>0</v>
      </c>
      <c r="CT395" s="18">
        <f>SUM(Table2[[#This Row],[Recapture Cancellation Reduction Amount Through FY17]:[Recapture Cancellation Reduction Amount FY18 and After]])</f>
        <v>0</v>
      </c>
      <c r="CU395" s="17">
        <v>0</v>
      </c>
      <c r="CV395" s="17">
        <v>0</v>
      </c>
      <c r="CW395" s="17">
        <v>0</v>
      </c>
      <c r="CX395" s="18">
        <f>SUM(Table2[[#This Row],[Penalty Paid Through FY17]:[Penalty Paid FY18 and After]])</f>
        <v>0</v>
      </c>
      <c r="CY395" s="17">
        <v>67.214699999999993</v>
      </c>
      <c r="CZ395" s="17">
        <v>2378.1604000000002</v>
      </c>
      <c r="DA395" s="17">
        <v>422.33100000000002</v>
      </c>
      <c r="DB395" s="18">
        <f>SUM(Table2[[#This Row],[TOTAL Assistance Net of Recapture Penalties Through FY17]:[TOTAL Assistance Net of Recapture Penalties FY18 and After]])</f>
        <v>2800.4914000000003</v>
      </c>
      <c r="DC395" s="17">
        <v>860.88589999999999</v>
      </c>
      <c r="DD395" s="17">
        <v>16280.0856</v>
      </c>
      <c r="DE395" s="17">
        <v>7482.7701999999999</v>
      </c>
      <c r="DF395" s="18">
        <f>SUM(Table2[[#This Row],[Company Direct Tax Revenue Before Assistance Through FY17]:[Company Direct Tax Revenue Before Assistance FY18 and After]])</f>
        <v>23762.855800000001</v>
      </c>
      <c r="DG395" s="17">
        <v>1819.1065000000001</v>
      </c>
      <c r="DH395" s="17">
        <v>29808.525900000001</v>
      </c>
      <c r="DI395" s="17">
        <v>15811.5684</v>
      </c>
      <c r="DJ395" s="18">
        <f>SUM(Table2[[#This Row],[Indirect and Induced Tax Revenues Through FY17]:[Indirect and Induced Tax Revenues FY18 and After]])</f>
        <v>45620.094299999997</v>
      </c>
      <c r="DK395" s="17">
        <v>2679.9924000000001</v>
      </c>
      <c r="DL395" s="17">
        <v>46088.611499999999</v>
      </c>
      <c r="DM395" s="17">
        <v>23294.338599999999</v>
      </c>
      <c r="DN395" s="17">
        <f>SUM(Table2[[#This Row],[TOTAL Tax Revenues Before Assistance Through FY17]:[TOTAL Tax Revenues Before Assistance FY18 and After]])</f>
        <v>69382.950100000002</v>
      </c>
      <c r="DO395" s="17">
        <v>2612.7777000000001</v>
      </c>
      <c r="DP395" s="17">
        <v>43710.451099999998</v>
      </c>
      <c r="DQ395" s="17">
        <v>22872.007600000001</v>
      </c>
      <c r="DR395" s="20">
        <f>SUM(Table2[[#This Row],[TOTAL Tax Revenues Net of Assistance Recapture and Penalty Through FY17]:[TOTAL Tax Revenues Net of Assistance Recapture and Penalty FY18 and After]])</f>
        <v>66582.458700000003</v>
      </c>
      <c r="DS395" s="20">
        <v>0</v>
      </c>
      <c r="DT395" s="20">
        <v>0</v>
      </c>
      <c r="DU395" s="20">
        <v>0</v>
      </c>
      <c r="DV395" s="20">
        <v>0</v>
      </c>
      <c r="DW395" s="15">
        <v>0</v>
      </c>
      <c r="DX395" s="15">
        <v>0</v>
      </c>
      <c r="DY395" s="15">
        <v>0</v>
      </c>
      <c r="DZ395" s="15">
        <v>0</v>
      </c>
      <c r="EA395" s="15">
        <v>0</v>
      </c>
      <c r="EB395" s="15">
        <v>0</v>
      </c>
      <c r="EC395" s="15">
        <v>0</v>
      </c>
      <c r="ED395" s="15">
        <v>0</v>
      </c>
      <c r="EE395" s="15">
        <v>0</v>
      </c>
      <c r="EF395" s="15">
        <v>0</v>
      </c>
      <c r="EG395" s="15">
        <v>0</v>
      </c>
      <c r="EH395" s="15">
        <v>0</v>
      </c>
      <c r="EI395" s="15">
        <v>0</v>
      </c>
      <c r="EJ395" s="15">
        <v>0</v>
      </c>
      <c r="EK395" s="15">
        <v>0</v>
      </c>
    </row>
    <row r="396" spans="1:141" x14ac:dyDescent="0.2">
      <c r="A396" s="6">
        <v>92277</v>
      </c>
      <c r="B396" s="6" t="s">
        <v>1580</v>
      </c>
      <c r="C396" s="7" t="s">
        <v>58</v>
      </c>
      <c r="D396" s="7" t="s">
        <v>6</v>
      </c>
      <c r="E396" s="33">
        <v>17</v>
      </c>
      <c r="F396" s="8" t="s">
        <v>1901</v>
      </c>
      <c r="G396" s="41" t="s">
        <v>1902</v>
      </c>
      <c r="H396" s="35">
        <v>10000</v>
      </c>
      <c r="I396" s="35">
        <v>11250</v>
      </c>
      <c r="J396" s="39" t="s">
        <v>3192</v>
      </c>
      <c r="K396" s="11" t="s">
        <v>2453</v>
      </c>
      <c r="L396" s="13" t="s">
        <v>2498</v>
      </c>
      <c r="M396" s="13" t="s">
        <v>2470</v>
      </c>
      <c r="N396" s="23">
        <v>718000</v>
      </c>
      <c r="O396" s="6" t="s">
        <v>2458</v>
      </c>
      <c r="P396" s="15">
        <v>0</v>
      </c>
      <c r="Q396" s="15">
        <v>0</v>
      </c>
      <c r="R396" s="15">
        <v>0</v>
      </c>
      <c r="S396" s="15">
        <v>0</v>
      </c>
      <c r="T396" s="15">
        <v>0</v>
      </c>
      <c r="U396" s="15">
        <v>0</v>
      </c>
      <c r="V396" s="15">
        <v>25</v>
      </c>
      <c r="W396" s="15">
        <v>0</v>
      </c>
      <c r="X396" s="15">
        <v>0</v>
      </c>
      <c r="Y396" s="15">
        <v>0</v>
      </c>
      <c r="Z396" s="15">
        <v>10</v>
      </c>
      <c r="AA396" s="15">
        <v>0</v>
      </c>
      <c r="AB396" s="15">
        <v>0</v>
      </c>
      <c r="AC396" s="15">
        <v>0</v>
      </c>
      <c r="AD396" s="15">
        <v>0</v>
      </c>
      <c r="AE396" s="15">
        <v>0</v>
      </c>
      <c r="AF396" s="15">
        <v>0</v>
      </c>
      <c r="AG396" s="15"/>
      <c r="AH396" s="15"/>
      <c r="AI396" s="17">
        <v>9.3965999999999994</v>
      </c>
      <c r="AJ396" s="17">
        <v>67.120800000000003</v>
      </c>
      <c r="AK396" s="17">
        <v>14.657400000000001</v>
      </c>
      <c r="AL396" s="17">
        <f>SUM(Table2[[#This Row],[Company Direct Land Through FY17]:[Company Direct Land FY18 and After]])</f>
        <v>81.778199999999998</v>
      </c>
      <c r="AM396" s="17">
        <v>15.246499999999999</v>
      </c>
      <c r="AN396" s="17">
        <v>118.8755</v>
      </c>
      <c r="AO396" s="17">
        <v>23.7822</v>
      </c>
      <c r="AP396" s="18">
        <f>SUM(Table2[[#This Row],[Company Direct Building Through FY17]:[Company Direct Building FY18 and After]])</f>
        <v>142.65770000000001</v>
      </c>
      <c r="AQ396" s="17">
        <v>0</v>
      </c>
      <c r="AR396" s="17">
        <v>3.8471000000000002</v>
      </c>
      <c r="AS396" s="17">
        <v>0</v>
      </c>
      <c r="AT396" s="18">
        <f>SUM(Table2[[#This Row],[Mortgage Recording Tax Through FY17]:[Mortgage Recording Tax FY18 and After]])</f>
        <v>3.8471000000000002</v>
      </c>
      <c r="AU396" s="17">
        <v>11.8291</v>
      </c>
      <c r="AV396" s="17">
        <v>50.542900000000003</v>
      </c>
      <c r="AW396" s="17">
        <v>18.451499999999999</v>
      </c>
      <c r="AX396" s="18">
        <f>SUM(Table2[[#This Row],[Pilot Savings Through FY17]:[Pilot Savings FY18 and After]])</f>
        <v>68.994399999999999</v>
      </c>
      <c r="AY396" s="17">
        <v>0</v>
      </c>
      <c r="AZ396" s="17">
        <v>3.8471000000000002</v>
      </c>
      <c r="BA396" s="17">
        <v>0</v>
      </c>
      <c r="BB396" s="18">
        <f>SUM(Table2[[#This Row],[Mortgage Recording Tax Exemption Through FY17]:[Mortgage Recording Tax Exemption FY18 and After]])</f>
        <v>3.8471000000000002</v>
      </c>
      <c r="BC396" s="17">
        <v>25.3093</v>
      </c>
      <c r="BD396" s="17">
        <v>302.89600000000002</v>
      </c>
      <c r="BE396" s="17">
        <v>39.478900000000003</v>
      </c>
      <c r="BF396" s="18">
        <f>SUM(Table2[[#This Row],[Indirect and Induced Land Through FY17]:[Indirect and Induced Land FY18 and After]])</f>
        <v>342.37490000000003</v>
      </c>
      <c r="BG396" s="17">
        <v>47.003</v>
      </c>
      <c r="BH396" s="17">
        <v>562.52120000000002</v>
      </c>
      <c r="BI396" s="17">
        <v>73.318200000000004</v>
      </c>
      <c r="BJ396" s="18">
        <f>SUM(Table2[[#This Row],[Indirect and Induced Building Through FY17]:[Indirect and Induced Building FY18 and After]])</f>
        <v>635.83940000000007</v>
      </c>
      <c r="BK396" s="17">
        <v>85.126300000000001</v>
      </c>
      <c r="BL396" s="17">
        <v>1000.8706</v>
      </c>
      <c r="BM396" s="17">
        <v>132.7852</v>
      </c>
      <c r="BN396" s="18">
        <f>SUM(Table2[[#This Row],[TOTAL Real Property Related Taxes Through FY17]:[TOTAL Real Property Related Taxes FY18 and After]])</f>
        <v>1133.6558</v>
      </c>
      <c r="BO396" s="17">
        <v>184.86670000000001</v>
      </c>
      <c r="BP396" s="17">
        <v>2219.2966000000001</v>
      </c>
      <c r="BQ396" s="17">
        <v>288.36579999999998</v>
      </c>
      <c r="BR396" s="18">
        <f>SUM(Table2[[#This Row],[Company Direct Through FY17]:[Company Direct FY18 and After]])</f>
        <v>2507.6624000000002</v>
      </c>
      <c r="BS396" s="17">
        <v>0</v>
      </c>
      <c r="BT396" s="17">
        <v>0</v>
      </c>
      <c r="BU396" s="17">
        <v>0</v>
      </c>
      <c r="BV396" s="18">
        <f>SUM(Table2[[#This Row],[Sales Tax Exemption Through FY17]:[Sales Tax Exemption FY18 and After]])</f>
        <v>0</v>
      </c>
      <c r="BW396" s="17">
        <v>0</v>
      </c>
      <c r="BX396" s="17">
        <v>0</v>
      </c>
      <c r="BY396" s="17">
        <v>0</v>
      </c>
      <c r="BZ396" s="17">
        <f>SUM(Table2[[#This Row],[Energy Tax Savings Through FY17]:[Energy Tax Savings FY18 and After]])</f>
        <v>0</v>
      </c>
      <c r="CA396" s="17">
        <v>0</v>
      </c>
      <c r="CB396" s="17">
        <v>0</v>
      </c>
      <c r="CC396" s="17">
        <v>0</v>
      </c>
      <c r="CD396" s="18">
        <f>SUM(Table2[[#This Row],[Tax Exempt Bond Savings Through FY17]:[Tax Exempt Bond Savings FY18 and After]])</f>
        <v>0</v>
      </c>
      <c r="CE396" s="17">
        <v>79.874600000000001</v>
      </c>
      <c r="CF396" s="17">
        <v>1149.0947000000001</v>
      </c>
      <c r="CG396" s="17">
        <v>124.5929</v>
      </c>
      <c r="CH396" s="18">
        <f>SUM(Table2[[#This Row],[Indirect and Induced Through FY17]:[Indirect and Induced FY18 and After]])</f>
        <v>1273.6876000000002</v>
      </c>
      <c r="CI396" s="17">
        <v>264.74130000000002</v>
      </c>
      <c r="CJ396" s="17">
        <v>3368.3912999999998</v>
      </c>
      <c r="CK396" s="17">
        <v>412.95870000000002</v>
      </c>
      <c r="CL396" s="18">
        <f>SUM(Table2[[#This Row],[TOTAL Income Consumption Use Taxes Through FY17]:[TOTAL Income Consumption Use Taxes FY18 and After]])</f>
        <v>3781.35</v>
      </c>
      <c r="CM396" s="17">
        <v>11.8291</v>
      </c>
      <c r="CN396" s="17">
        <v>54.39</v>
      </c>
      <c r="CO396" s="17">
        <v>18.451499999999999</v>
      </c>
      <c r="CP396" s="18">
        <f>SUM(Table2[[#This Row],[Assistance Provided Through FY17]:[Assistance Provided FY18 and After]])</f>
        <v>72.841499999999996</v>
      </c>
      <c r="CQ396" s="17">
        <v>0</v>
      </c>
      <c r="CR396" s="17">
        <v>0</v>
      </c>
      <c r="CS396" s="17">
        <v>0</v>
      </c>
      <c r="CT396" s="18">
        <f>SUM(Table2[[#This Row],[Recapture Cancellation Reduction Amount Through FY17]:[Recapture Cancellation Reduction Amount FY18 and After]])</f>
        <v>0</v>
      </c>
      <c r="CU396" s="17">
        <v>0</v>
      </c>
      <c r="CV396" s="17">
        <v>0</v>
      </c>
      <c r="CW396" s="17">
        <v>0</v>
      </c>
      <c r="CX396" s="18">
        <f>SUM(Table2[[#This Row],[Penalty Paid Through FY17]:[Penalty Paid FY18 and After]])</f>
        <v>0</v>
      </c>
      <c r="CY396" s="17">
        <v>11.8291</v>
      </c>
      <c r="CZ396" s="17">
        <v>54.39</v>
      </c>
      <c r="DA396" s="17">
        <v>18.451499999999999</v>
      </c>
      <c r="DB396" s="18">
        <f>SUM(Table2[[#This Row],[TOTAL Assistance Net of Recapture Penalties Through FY17]:[TOTAL Assistance Net of Recapture Penalties FY18 and After]])</f>
        <v>72.841499999999996</v>
      </c>
      <c r="DC396" s="17">
        <v>209.50980000000001</v>
      </c>
      <c r="DD396" s="17">
        <v>2409.14</v>
      </c>
      <c r="DE396" s="17">
        <v>326.80540000000002</v>
      </c>
      <c r="DF396" s="18">
        <f>SUM(Table2[[#This Row],[Company Direct Tax Revenue Before Assistance Through FY17]:[Company Direct Tax Revenue Before Assistance FY18 and After]])</f>
        <v>2735.9454000000001</v>
      </c>
      <c r="DG396" s="17">
        <v>152.18690000000001</v>
      </c>
      <c r="DH396" s="17">
        <v>2014.5119</v>
      </c>
      <c r="DI396" s="17">
        <v>237.39</v>
      </c>
      <c r="DJ396" s="18">
        <f>SUM(Table2[[#This Row],[Indirect and Induced Tax Revenues Through FY17]:[Indirect and Induced Tax Revenues FY18 and After]])</f>
        <v>2251.9018999999998</v>
      </c>
      <c r="DK396" s="17">
        <v>361.69670000000002</v>
      </c>
      <c r="DL396" s="17">
        <v>4423.6518999999998</v>
      </c>
      <c r="DM396" s="17">
        <v>564.19539999999995</v>
      </c>
      <c r="DN396" s="17">
        <f>SUM(Table2[[#This Row],[TOTAL Tax Revenues Before Assistance Through FY17]:[TOTAL Tax Revenues Before Assistance FY18 and After]])</f>
        <v>4987.8472999999994</v>
      </c>
      <c r="DO396" s="17">
        <v>349.86759999999998</v>
      </c>
      <c r="DP396" s="17">
        <v>4369.2619000000004</v>
      </c>
      <c r="DQ396" s="17">
        <v>545.74390000000005</v>
      </c>
      <c r="DR396" s="20">
        <f>SUM(Table2[[#This Row],[TOTAL Tax Revenues Net of Assistance Recapture and Penalty Through FY17]:[TOTAL Tax Revenues Net of Assistance Recapture and Penalty FY18 and After]])</f>
        <v>4915.0058000000008</v>
      </c>
      <c r="DS396" s="20">
        <v>0</v>
      </c>
      <c r="DT396" s="20">
        <v>0</v>
      </c>
      <c r="DU396" s="20">
        <v>0</v>
      </c>
      <c r="DV396" s="20">
        <v>0</v>
      </c>
      <c r="DW396" s="15">
        <v>0</v>
      </c>
      <c r="DX396" s="15">
        <v>0</v>
      </c>
      <c r="DY396" s="15">
        <v>0</v>
      </c>
      <c r="DZ396" s="15">
        <v>0</v>
      </c>
      <c r="EA396" s="15">
        <v>0</v>
      </c>
      <c r="EB396" s="15">
        <v>0</v>
      </c>
      <c r="EC396" s="15">
        <v>0</v>
      </c>
      <c r="ED396" s="15">
        <v>0</v>
      </c>
      <c r="EE396" s="15">
        <v>0</v>
      </c>
      <c r="EF396" s="15">
        <v>0</v>
      </c>
      <c r="EG396" s="15">
        <v>0</v>
      </c>
      <c r="EH396" s="15">
        <v>0</v>
      </c>
      <c r="EI396" s="15">
        <v>0</v>
      </c>
      <c r="EJ396" s="15">
        <v>0</v>
      </c>
      <c r="EK396" s="15">
        <v>0</v>
      </c>
    </row>
    <row r="397" spans="1:141" x14ac:dyDescent="0.2">
      <c r="A397" s="6">
        <v>94055</v>
      </c>
      <c r="B397" s="6" t="s">
        <v>1025</v>
      </c>
      <c r="C397" s="7" t="s">
        <v>1058</v>
      </c>
      <c r="D397" s="7" t="s">
        <v>71</v>
      </c>
      <c r="E397" s="33">
        <v>50</v>
      </c>
      <c r="F397" s="8" t="s">
        <v>2380</v>
      </c>
      <c r="G397" s="41" t="s">
        <v>2381</v>
      </c>
      <c r="H397" s="35">
        <v>169968</v>
      </c>
      <c r="I397" s="35">
        <v>245400</v>
      </c>
      <c r="J397" s="39" t="s">
        <v>3359</v>
      </c>
      <c r="K397" s="11" t="s">
        <v>2804</v>
      </c>
      <c r="L397" s="13" t="s">
        <v>3065</v>
      </c>
      <c r="M397" s="13" t="s">
        <v>3066</v>
      </c>
      <c r="N397" s="23">
        <v>96300000</v>
      </c>
      <c r="O397" s="6" t="s">
        <v>2518</v>
      </c>
      <c r="P397" s="15">
        <v>0</v>
      </c>
      <c r="Q397" s="15">
        <v>0</v>
      </c>
      <c r="R397" s="15">
        <v>111</v>
      </c>
      <c r="S397" s="15">
        <v>0</v>
      </c>
      <c r="T397" s="15">
        <v>71</v>
      </c>
      <c r="U397" s="15">
        <v>182</v>
      </c>
      <c r="V397" s="15">
        <v>182</v>
      </c>
      <c r="W397" s="15">
        <v>0</v>
      </c>
      <c r="X397" s="15">
        <v>0</v>
      </c>
      <c r="Y397" s="15">
        <v>108</v>
      </c>
      <c r="Z397" s="15">
        <v>0</v>
      </c>
      <c r="AA397" s="15">
        <v>77</v>
      </c>
      <c r="AB397" s="15">
        <v>0</v>
      </c>
      <c r="AC397" s="15">
        <v>0</v>
      </c>
      <c r="AD397" s="15">
        <v>0</v>
      </c>
      <c r="AE397" s="15">
        <v>0</v>
      </c>
      <c r="AF397" s="15">
        <v>77</v>
      </c>
      <c r="AG397" s="15" t="s">
        <v>1860</v>
      </c>
      <c r="AH397" s="15" t="s">
        <v>1861</v>
      </c>
      <c r="AI397" s="17">
        <v>13.0855</v>
      </c>
      <c r="AJ397" s="17">
        <v>79.726100000000002</v>
      </c>
      <c r="AK397" s="17">
        <v>164.1448</v>
      </c>
      <c r="AL397" s="17">
        <f>SUM(Table2[[#This Row],[Company Direct Land Through FY17]:[Company Direct Land FY18 and After]])</f>
        <v>243.87090000000001</v>
      </c>
      <c r="AM397" s="17">
        <v>24.301600000000001</v>
      </c>
      <c r="AN397" s="17">
        <v>148.06280000000001</v>
      </c>
      <c r="AO397" s="17">
        <v>304.8372</v>
      </c>
      <c r="AP397" s="18">
        <f>SUM(Table2[[#This Row],[Company Direct Building Through FY17]:[Company Direct Building FY18 and After]])</f>
        <v>452.9</v>
      </c>
      <c r="AQ397" s="17">
        <v>0</v>
      </c>
      <c r="AR397" s="17">
        <v>1577.394</v>
      </c>
      <c r="AS397" s="17">
        <v>0</v>
      </c>
      <c r="AT397" s="18">
        <f>SUM(Table2[[#This Row],[Mortgage Recording Tax Through FY17]:[Mortgage Recording Tax FY18 and After]])</f>
        <v>1577.394</v>
      </c>
      <c r="AU397" s="17">
        <v>0</v>
      </c>
      <c r="AV397" s="17">
        <v>0</v>
      </c>
      <c r="AW397" s="17">
        <v>0</v>
      </c>
      <c r="AX397" s="18">
        <f>SUM(Table2[[#This Row],[Pilot Savings Through FY17]:[Pilot Savings FY18 and After]])</f>
        <v>0</v>
      </c>
      <c r="AY397" s="17">
        <v>0</v>
      </c>
      <c r="AZ397" s="17">
        <v>1577.394</v>
      </c>
      <c r="BA397" s="17">
        <v>0</v>
      </c>
      <c r="BB397" s="18">
        <f>SUM(Table2[[#This Row],[Mortgage Recording Tax Exemption Through FY17]:[Mortgage Recording Tax Exemption FY18 and After]])</f>
        <v>1577.394</v>
      </c>
      <c r="BC397" s="17">
        <v>334.8091</v>
      </c>
      <c r="BD397" s="17">
        <v>938.32839999999999</v>
      </c>
      <c r="BE397" s="17">
        <v>4199.8342000000002</v>
      </c>
      <c r="BF397" s="18">
        <f>SUM(Table2[[#This Row],[Indirect and Induced Land Through FY17]:[Indirect and Induced Land FY18 and After]])</f>
        <v>5138.1626000000006</v>
      </c>
      <c r="BG397" s="17">
        <v>621.78830000000005</v>
      </c>
      <c r="BH397" s="17">
        <v>1742.61</v>
      </c>
      <c r="BI397" s="17">
        <v>7799.6913000000004</v>
      </c>
      <c r="BJ397" s="18">
        <f>SUM(Table2[[#This Row],[Indirect and Induced Building Through FY17]:[Indirect and Induced Building FY18 and After]])</f>
        <v>9542.301300000001</v>
      </c>
      <c r="BK397" s="17">
        <v>993.98450000000003</v>
      </c>
      <c r="BL397" s="17">
        <v>2908.7273</v>
      </c>
      <c r="BM397" s="17">
        <v>12468.5075</v>
      </c>
      <c r="BN397" s="18">
        <f>SUM(Table2[[#This Row],[TOTAL Real Property Related Taxes Through FY17]:[TOTAL Real Property Related Taxes FY18 and After]])</f>
        <v>15377.2348</v>
      </c>
      <c r="BO397" s="17">
        <v>3269.9254999999998</v>
      </c>
      <c r="BP397" s="17">
        <v>9352.4019000000008</v>
      </c>
      <c r="BQ397" s="17">
        <v>41017.832699999999</v>
      </c>
      <c r="BR397" s="18">
        <f>SUM(Table2[[#This Row],[Company Direct Through FY17]:[Company Direct FY18 and After]])</f>
        <v>50370.234599999996</v>
      </c>
      <c r="BS397" s="17">
        <v>0</v>
      </c>
      <c r="BT397" s="17">
        <v>0</v>
      </c>
      <c r="BU397" s="17">
        <v>0</v>
      </c>
      <c r="BV397" s="18">
        <f>SUM(Table2[[#This Row],[Sales Tax Exemption Through FY17]:[Sales Tax Exemption FY18 and After]])</f>
        <v>0</v>
      </c>
      <c r="BW397" s="17">
        <v>0</v>
      </c>
      <c r="BX397" s="17">
        <v>0</v>
      </c>
      <c r="BY397" s="17">
        <v>0</v>
      </c>
      <c r="BZ397" s="17">
        <f>SUM(Table2[[#This Row],[Energy Tax Savings Through FY17]:[Energy Tax Savings FY18 and After]])</f>
        <v>0</v>
      </c>
      <c r="CA397" s="17">
        <v>57.432200000000002</v>
      </c>
      <c r="CB397" s="17">
        <v>137.14599999999999</v>
      </c>
      <c r="CC397" s="17">
        <v>540.65129999999999</v>
      </c>
      <c r="CD397" s="18">
        <f>SUM(Table2[[#This Row],[Tax Exempt Bond Savings Through FY17]:[Tax Exempt Bond Savings FY18 and After]])</f>
        <v>677.79729999999995</v>
      </c>
      <c r="CE397" s="17">
        <v>1179.8035</v>
      </c>
      <c r="CF397" s="17">
        <v>3354.8587000000002</v>
      </c>
      <c r="CG397" s="17">
        <v>14799.4139</v>
      </c>
      <c r="CH397" s="18">
        <f>SUM(Table2[[#This Row],[Indirect and Induced Through FY17]:[Indirect and Induced FY18 and After]])</f>
        <v>18154.2726</v>
      </c>
      <c r="CI397" s="17">
        <v>4392.2968000000001</v>
      </c>
      <c r="CJ397" s="17">
        <v>12570.114600000001</v>
      </c>
      <c r="CK397" s="17">
        <v>55276.595300000001</v>
      </c>
      <c r="CL397" s="18">
        <f>SUM(Table2[[#This Row],[TOTAL Income Consumption Use Taxes Through FY17]:[TOTAL Income Consumption Use Taxes FY18 and After]])</f>
        <v>67846.709900000002</v>
      </c>
      <c r="CM397" s="17">
        <v>57.432200000000002</v>
      </c>
      <c r="CN397" s="17">
        <v>1714.54</v>
      </c>
      <c r="CO397" s="17">
        <v>540.65129999999999</v>
      </c>
      <c r="CP397" s="18">
        <f>SUM(Table2[[#This Row],[Assistance Provided Through FY17]:[Assistance Provided FY18 and After]])</f>
        <v>2255.1913</v>
      </c>
      <c r="CQ397" s="17">
        <v>0</v>
      </c>
      <c r="CR397" s="17">
        <v>0</v>
      </c>
      <c r="CS397" s="17">
        <v>0</v>
      </c>
      <c r="CT397" s="18">
        <f>SUM(Table2[[#This Row],[Recapture Cancellation Reduction Amount Through FY17]:[Recapture Cancellation Reduction Amount FY18 and After]])</f>
        <v>0</v>
      </c>
      <c r="CU397" s="17">
        <v>0</v>
      </c>
      <c r="CV397" s="17">
        <v>0</v>
      </c>
      <c r="CW397" s="17">
        <v>0</v>
      </c>
      <c r="CX397" s="18">
        <f>SUM(Table2[[#This Row],[Penalty Paid Through FY17]:[Penalty Paid FY18 and After]])</f>
        <v>0</v>
      </c>
      <c r="CY397" s="17">
        <v>57.432200000000002</v>
      </c>
      <c r="CZ397" s="17">
        <v>1714.54</v>
      </c>
      <c r="DA397" s="17">
        <v>540.65129999999999</v>
      </c>
      <c r="DB397" s="18">
        <f>SUM(Table2[[#This Row],[TOTAL Assistance Net of Recapture Penalties Through FY17]:[TOTAL Assistance Net of Recapture Penalties FY18 and After]])</f>
        <v>2255.1913</v>
      </c>
      <c r="DC397" s="17">
        <v>3307.3126000000002</v>
      </c>
      <c r="DD397" s="17">
        <v>11157.584800000001</v>
      </c>
      <c r="DE397" s="17">
        <v>41486.814700000003</v>
      </c>
      <c r="DF397" s="18">
        <f>SUM(Table2[[#This Row],[Company Direct Tax Revenue Before Assistance Through FY17]:[Company Direct Tax Revenue Before Assistance FY18 and After]])</f>
        <v>52644.3995</v>
      </c>
      <c r="DG397" s="17">
        <v>2136.4009000000001</v>
      </c>
      <c r="DH397" s="17">
        <v>6035.7970999999998</v>
      </c>
      <c r="DI397" s="17">
        <v>26798.939399999999</v>
      </c>
      <c r="DJ397" s="18">
        <f>SUM(Table2[[#This Row],[Indirect and Induced Tax Revenues Through FY17]:[Indirect and Induced Tax Revenues FY18 and After]])</f>
        <v>32834.736499999999</v>
      </c>
      <c r="DK397" s="17">
        <v>5443.7134999999998</v>
      </c>
      <c r="DL397" s="17">
        <v>17193.3819</v>
      </c>
      <c r="DM397" s="17">
        <v>68285.754100000006</v>
      </c>
      <c r="DN397" s="17">
        <f>SUM(Table2[[#This Row],[TOTAL Tax Revenues Before Assistance Through FY17]:[TOTAL Tax Revenues Before Assistance FY18 and After]])</f>
        <v>85479.135999999999</v>
      </c>
      <c r="DO397" s="17">
        <v>5386.2812999999996</v>
      </c>
      <c r="DP397" s="17">
        <v>15478.841899999999</v>
      </c>
      <c r="DQ397" s="17">
        <v>67745.102799999993</v>
      </c>
      <c r="DR397" s="20">
        <f>SUM(Table2[[#This Row],[TOTAL Tax Revenues Net of Assistance Recapture and Penalty Through FY17]:[TOTAL Tax Revenues Net of Assistance Recapture and Penalty FY18 and After]])</f>
        <v>83223.944699999993</v>
      </c>
      <c r="DS397" s="20">
        <v>0</v>
      </c>
      <c r="DT397" s="20">
        <v>0</v>
      </c>
      <c r="DU397" s="20">
        <v>0</v>
      </c>
      <c r="DV397" s="20">
        <v>0</v>
      </c>
      <c r="DW397" s="15">
        <v>111</v>
      </c>
      <c r="DX397" s="15">
        <v>0</v>
      </c>
      <c r="DY397" s="15">
        <v>0</v>
      </c>
      <c r="DZ397" s="15">
        <v>0</v>
      </c>
      <c r="EA397" s="15">
        <v>111</v>
      </c>
      <c r="EB397" s="15">
        <v>0</v>
      </c>
      <c r="EC397" s="15">
        <v>0</v>
      </c>
      <c r="ED397" s="15">
        <v>0</v>
      </c>
      <c r="EE397" s="15">
        <v>100</v>
      </c>
      <c r="EF397" s="15">
        <v>0</v>
      </c>
      <c r="EG397" s="15">
        <v>0</v>
      </c>
      <c r="EH397" s="15">
        <v>0</v>
      </c>
      <c r="EI397" s="15">
        <f>SUM(Table2[[#This Row],[Total Industrial Employees FY17]:[Total Other Employees FY17]])</f>
        <v>111</v>
      </c>
      <c r="EJ397" s="15">
        <f>SUM(Table2[[#This Row],[Number of Industrial Employees Earning More than Living Wage FY17]:[Number of Other Employees Earning More than Living Wage FY17]])</f>
        <v>111</v>
      </c>
      <c r="EK397" s="15">
        <v>100</v>
      </c>
    </row>
    <row r="398" spans="1:141" x14ac:dyDescent="0.2">
      <c r="A398" s="6">
        <v>93913</v>
      </c>
      <c r="B398" s="6" t="s">
        <v>1693</v>
      </c>
      <c r="C398" s="7" t="s">
        <v>1742</v>
      </c>
      <c r="D398" s="7" t="s">
        <v>9</v>
      </c>
      <c r="E398" s="33">
        <v>26</v>
      </c>
      <c r="F398" s="8" t="s">
        <v>2296</v>
      </c>
      <c r="G398" s="41" t="s">
        <v>1994</v>
      </c>
      <c r="H398" s="35">
        <v>7500</v>
      </c>
      <c r="I398" s="35">
        <v>7500</v>
      </c>
      <c r="J398" s="39" t="s">
        <v>3384</v>
      </c>
      <c r="K398" s="11" t="s">
        <v>2704</v>
      </c>
      <c r="L398" s="13" t="s">
        <v>2933</v>
      </c>
      <c r="M398" s="13" t="s">
        <v>2934</v>
      </c>
      <c r="N398" s="23">
        <v>0</v>
      </c>
      <c r="O398" s="6" t="s">
        <v>2707</v>
      </c>
      <c r="P398" s="15">
        <v>0</v>
      </c>
      <c r="Q398" s="15">
        <v>0</v>
      </c>
      <c r="R398" s="15">
        <v>0</v>
      </c>
      <c r="S398" s="15">
        <v>0</v>
      </c>
      <c r="T398" s="15">
        <v>0</v>
      </c>
      <c r="U398" s="15">
        <v>0</v>
      </c>
      <c r="V398" s="15">
        <v>7</v>
      </c>
      <c r="W398" s="15">
        <v>0</v>
      </c>
      <c r="X398" s="15">
        <v>0</v>
      </c>
      <c r="Y398" s="15">
        <v>3</v>
      </c>
      <c r="Z398" s="15">
        <v>1</v>
      </c>
      <c r="AA398" s="15">
        <v>0</v>
      </c>
      <c r="AB398" s="15">
        <v>0</v>
      </c>
      <c r="AC398" s="15">
        <v>0</v>
      </c>
      <c r="AD398" s="15">
        <v>0</v>
      </c>
      <c r="AE398" s="15">
        <v>0</v>
      </c>
      <c r="AF398" s="15">
        <v>0</v>
      </c>
      <c r="AG398" s="15"/>
      <c r="AH398" s="15"/>
      <c r="AI398" s="17">
        <v>14.793699999999999</v>
      </c>
      <c r="AJ398" s="17">
        <v>66.172399999999996</v>
      </c>
      <c r="AK398" s="17">
        <v>0</v>
      </c>
      <c r="AL398" s="17">
        <f>SUM(Table2[[#This Row],[Company Direct Land Through FY17]:[Company Direct Land FY18 and After]])</f>
        <v>66.172399999999996</v>
      </c>
      <c r="AM398" s="17">
        <v>14.793699999999999</v>
      </c>
      <c r="AN398" s="17">
        <v>93.109300000000005</v>
      </c>
      <c r="AO398" s="17">
        <v>0</v>
      </c>
      <c r="AP398" s="18">
        <f>SUM(Table2[[#This Row],[Company Direct Building Through FY17]:[Company Direct Building FY18 and After]])</f>
        <v>93.109300000000005</v>
      </c>
      <c r="AQ398" s="17">
        <v>0</v>
      </c>
      <c r="AR398" s="17">
        <v>0</v>
      </c>
      <c r="AS398" s="17">
        <v>0</v>
      </c>
      <c r="AT398" s="18">
        <f>SUM(Table2[[#This Row],[Mortgage Recording Tax Through FY17]:[Mortgage Recording Tax FY18 and After]])</f>
        <v>0</v>
      </c>
      <c r="AU398" s="17">
        <v>0</v>
      </c>
      <c r="AV398" s="17">
        <v>0</v>
      </c>
      <c r="AW398" s="17">
        <v>0</v>
      </c>
      <c r="AX398" s="18">
        <f>SUM(Table2[[#This Row],[Pilot Savings Through FY17]:[Pilot Savings FY18 and After]])</f>
        <v>0</v>
      </c>
      <c r="AY398" s="17">
        <v>0</v>
      </c>
      <c r="AZ398" s="17">
        <v>0</v>
      </c>
      <c r="BA398" s="17">
        <v>0</v>
      </c>
      <c r="BB398" s="18">
        <f>SUM(Table2[[#This Row],[Mortgage Recording Tax Exemption Through FY17]:[Mortgage Recording Tax Exemption FY18 and After]])</f>
        <v>0</v>
      </c>
      <c r="BC398" s="17">
        <v>7.9622000000000002</v>
      </c>
      <c r="BD398" s="17">
        <v>36.4574</v>
      </c>
      <c r="BE398" s="17">
        <v>0</v>
      </c>
      <c r="BF398" s="18">
        <f>SUM(Table2[[#This Row],[Indirect and Induced Land Through FY17]:[Indirect and Induced Land FY18 and After]])</f>
        <v>36.4574</v>
      </c>
      <c r="BG398" s="17">
        <v>14.786899999999999</v>
      </c>
      <c r="BH398" s="17">
        <v>67.706299999999999</v>
      </c>
      <c r="BI398" s="17">
        <v>0</v>
      </c>
      <c r="BJ398" s="18">
        <f>SUM(Table2[[#This Row],[Indirect and Induced Building Through FY17]:[Indirect and Induced Building FY18 and After]])</f>
        <v>67.706299999999999</v>
      </c>
      <c r="BK398" s="17">
        <v>52.336500000000001</v>
      </c>
      <c r="BL398" s="17">
        <v>263.44540000000001</v>
      </c>
      <c r="BM398" s="17">
        <v>0</v>
      </c>
      <c r="BN398" s="18">
        <f>SUM(Table2[[#This Row],[TOTAL Real Property Related Taxes Through FY17]:[TOTAL Real Property Related Taxes FY18 and After]])</f>
        <v>263.44540000000001</v>
      </c>
      <c r="BO398" s="17">
        <v>65.643199999999993</v>
      </c>
      <c r="BP398" s="17">
        <v>303.21899999999999</v>
      </c>
      <c r="BQ398" s="17">
        <v>0</v>
      </c>
      <c r="BR398" s="18">
        <f>SUM(Table2[[#This Row],[Company Direct Through FY17]:[Company Direct FY18 and After]])</f>
        <v>303.21899999999999</v>
      </c>
      <c r="BS398" s="17">
        <v>0</v>
      </c>
      <c r="BT398" s="17">
        <v>0</v>
      </c>
      <c r="BU398" s="17">
        <v>0</v>
      </c>
      <c r="BV398" s="18">
        <f>SUM(Table2[[#This Row],[Sales Tax Exemption Through FY17]:[Sales Tax Exemption FY18 and After]])</f>
        <v>0</v>
      </c>
      <c r="BW398" s="17">
        <v>0</v>
      </c>
      <c r="BX398" s="17">
        <v>0.93320000000000003</v>
      </c>
      <c r="BY398" s="17">
        <v>0</v>
      </c>
      <c r="BZ398" s="17">
        <f>SUM(Table2[[#This Row],[Energy Tax Savings Through FY17]:[Energy Tax Savings FY18 and After]])</f>
        <v>0.93320000000000003</v>
      </c>
      <c r="CA398" s="17">
        <v>0</v>
      </c>
      <c r="CB398" s="17">
        <v>0</v>
      </c>
      <c r="CC398" s="17">
        <v>0</v>
      </c>
      <c r="CD398" s="18">
        <f>SUM(Table2[[#This Row],[Tax Exempt Bond Savings Through FY17]:[Tax Exempt Bond Savings FY18 and After]])</f>
        <v>0</v>
      </c>
      <c r="CE398" s="17">
        <v>27.255600000000001</v>
      </c>
      <c r="CF398" s="17">
        <v>128.07249999999999</v>
      </c>
      <c r="CG398" s="17">
        <v>0</v>
      </c>
      <c r="CH398" s="18">
        <f>SUM(Table2[[#This Row],[Indirect and Induced Through FY17]:[Indirect and Induced FY18 and After]])</f>
        <v>128.07249999999999</v>
      </c>
      <c r="CI398" s="17">
        <v>92.898799999999994</v>
      </c>
      <c r="CJ398" s="17">
        <v>430.35829999999999</v>
      </c>
      <c r="CK398" s="17">
        <v>0</v>
      </c>
      <c r="CL398" s="18">
        <f>SUM(Table2[[#This Row],[TOTAL Income Consumption Use Taxes Through FY17]:[TOTAL Income Consumption Use Taxes FY18 and After]])</f>
        <v>430.35829999999999</v>
      </c>
      <c r="CM398" s="17">
        <v>0</v>
      </c>
      <c r="CN398" s="17">
        <v>0.93320000000000003</v>
      </c>
      <c r="CO398" s="17">
        <v>0</v>
      </c>
      <c r="CP398" s="18">
        <f>SUM(Table2[[#This Row],[Assistance Provided Through FY17]:[Assistance Provided FY18 and After]])</f>
        <v>0.93320000000000003</v>
      </c>
      <c r="CQ398" s="17">
        <v>0</v>
      </c>
      <c r="CR398" s="17">
        <v>0</v>
      </c>
      <c r="CS398" s="17">
        <v>0</v>
      </c>
      <c r="CT398" s="18">
        <f>SUM(Table2[[#This Row],[Recapture Cancellation Reduction Amount Through FY17]:[Recapture Cancellation Reduction Amount FY18 and After]])</f>
        <v>0</v>
      </c>
      <c r="CU398" s="17">
        <v>0</v>
      </c>
      <c r="CV398" s="17">
        <v>0</v>
      </c>
      <c r="CW398" s="17">
        <v>0</v>
      </c>
      <c r="CX398" s="18">
        <f>SUM(Table2[[#This Row],[Penalty Paid Through FY17]:[Penalty Paid FY18 and After]])</f>
        <v>0</v>
      </c>
      <c r="CY398" s="17">
        <v>0</v>
      </c>
      <c r="CZ398" s="17">
        <v>0.93320000000000003</v>
      </c>
      <c r="DA398" s="17">
        <v>0</v>
      </c>
      <c r="DB398" s="18">
        <f>SUM(Table2[[#This Row],[TOTAL Assistance Net of Recapture Penalties Through FY17]:[TOTAL Assistance Net of Recapture Penalties FY18 and After]])</f>
        <v>0.93320000000000003</v>
      </c>
      <c r="DC398" s="17">
        <v>95.230599999999995</v>
      </c>
      <c r="DD398" s="17">
        <v>462.50069999999999</v>
      </c>
      <c r="DE398" s="17">
        <v>0</v>
      </c>
      <c r="DF398" s="18">
        <f>SUM(Table2[[#This Row],[Company Direct Tax Revenue Before Assistance Through FY17]:[Company Direct Tax Revenue Before Assistance FY18 and After]])</f>
        <v>462.50069999999999</v>
      </c>
      <c r="DG398" s="17">
        <v>50.0047</v>
      </c>
      <c r="DH398" s="17">
        <v>232.2362</v>
      </c>
      <c r="DI398" s="17">
        <v>0</v>
      </c>
      <c r="DJ398" s="18">
        <f>SUM(Table2[[#This Row],[Indirect and Induced Tax Revenues Through FY17]:[Indirect and Induced Tax Revenues FY18 and After]])</f>
        <v>232.2362</v>
      </c>
      <c r="DK398" s="17">
        <v>145.2353</v>
      </c>
      <c r="DL398" s="17">
        <v>694.73689999999999</v>
      </c>
      <c r="DM398" s="17">
        <v>0</v>
      </c>
      <c r="DN398" s="17">
        <f>SUM(Table2[[#This Row],[TOTAL Tax Revenues Before Assistance Through FY17]:[TOTAL Tax Revenues Before Assistance FY18 and After]])</f>
        <v>694.73689999999999</v>
      </c>
      <c r="DO398" s="17">
        <v>145.2353</v>
      </c>
      <c r="DP398" s="17">
        <v>693.80370000000005</v>
      </c>
      <c r="DQ398" s="17">
        <v>0</v>
      </c>
      <c r="DR398" s="20">
        <f>SUM(Table2[[#This Row],[TOTAL Tax Revenues Net of Assistance Recapture and Penalty Through FY17]:[TOTAL Tax Revenues Net of Assistance Recapture and Penalty FY18 and After]])</f>
        <v>693.80370000000005</v>
      </c>
      <c r="DS398" s="20">
        <v>0</v>
      </c>
      <c r="DT398" s="20">
        <v>0</v>
      </c>
      <c r="DU398" s="20">
        <v>0</v>
      </c>
      <c r="DV398" s="20">
        <v>0</v>
      </c>
      <c r="DW398" s="15">
        <v>0</v>
      </c>
      <c r="DX398" s="15">
        <v>0</v>
      </c>
      <c r="DY398" s="15">
        <v>0</v>
      </c>
      <c r="DZ398" s="15">
        <v>0</v>
      </c>
      <c r="EA398" s="15">
        <v>0</v>
      </c>
      <c r="EB398" s="15">
        <v>0</v>
      </c>
      <c r="EC398" s="15">
        <v>0</v>
      </c>
      <c r="ED398" s="15">
        <v>0</v>
      </c>
      <c r="EE398" s="15">
        <v>0</v>
      </c>
      <c r="EF398" s="15">
        <v>0</v>
      </c>
      <c r="EG398" s="15">
        <v>0</v>
      </c>
      <c r="EH398" s="15">
        <v>0</v>
      </c>
      <c r="EI398" s="15">
        <v>0</v>
      </c>
      <c r="EJ398" s="15">
        <v>0</v>
      </c>
      <c r="EK398" s="15">
        <v>0</v>
      </c>
    </row>
    <row r="399" spans="1:141" x14ac:dyDescent="0.2">
      <c r="A399" s="6">
        <v>93094</v>
      </c>
      <c r="B399" s="6" t="s">
        <v>389</v>
      </c>
      <c r="C399" s="7" t="s">
        <v>390</v>
      </c>
      <c r="D399" s="7" t="s">
        <v>12</v>
      </c>
      <c r="E399" s="33">
        <v>26</v>
      </c>
      <c r="F399" s="8" t="s">
        <v>1922</v>
      </c>
      <c r="G399" s="41" t="s">
        <v>2124</v>
      </c>
      <c r="H399" s="35">
        <v>56100</v>
      </c>
      <c r="I399" s="35">
        <v>52500</v>
      </c>
      <c r="J399" s="39" t="s">
        <v>3261</v>
      </c>
      <c r="K399" s="11" t="s">
        <v>2453</v>
      </c>
      <c r="L399" s="13" t="s">
        <v>2714</v>
      </c>
      <c r="M399" s="13" t="s">
        <v>2668</v>
      </c>
      <c r="N399" s="23">
        <v>10120000</v>
      </c>
      <c r="O399" s="6" t="s">
        <v>2458</v>
      </c>
      <c r="P399" s="15">
        <v>1</v>
      </c>
      <c r="Q399" s="15">
        <v>0</v>
      </c>
      <c r="R399" s="15">
        <v>116</v>
      </c>
      <c r="S399" s="15">
        <v>1</v>
      </c>
      <c r="T399" s="15">
        <v>2</v>
      </c>
      <c r="U399" s="15">
        <v>120</v>
      </c>
      <c r="V399" s="15">
        <v>119</v>
      </c>
      <c r="W399" s="15">
        <v>2</v>
      </c>
      <c r="X399" s="15">
        <v>0</v>
      </c>
      <c r="Y399" s="15">
        <v>0</v>
      </c>
      <c r="Z399" s="15">
        <v>30</v>
      </c>
      <c r="AA399" s="15">
        <v>72</v>
      </c>
      <c r="AB399" s="15">
        <v>0</v>
      </c>
      <c r="AC399" s="15">
        <v>0</v>
      </c>
      <c r="AD399" s="15">
        <v>0</v>
      </c>
      <c r="AE399" s="15">
        <v>0</v>
      </c>
      <c r="AF399" s="15">
        <v>72</v>
      </c>
      <c r="AG399" s="15" t="s">
        <v>1860</v>
      </c>
      <c r="AH399" s="15" t="s">
        <v>1861</v>
      </c>
      <c r="AI399" s="17">
        <v>54.4893</v>
      </c>
      <c r="AJ399" s="17">
        <v>513.27620000000002</v>
      </c>
      <c r="AK399" s="17">
        <v>323.46749999999997</v>
      </c>
      <c r="AL399" s="17">
        <f>SUM(Table2[[#This Row],[Company Direct Land Through FY17]:[Company Direct Land FY18 and After]])</f>
        <v>836.74369999999999</v>
      </c>
      <c r="AM399" s="17">
        <v>94.885599999999997</v>
      </c>
      <c r="AN399" s="17">
        <v>638.96360000000004</v>
      </c>
      <c r="AO399" s="17">
        <v>563.27279999999996</v>
      </c>
      <c r="AP399" s="18">
        <f>SUM(Table2[[#This Row],[Company Direct Building Through FY17]:[Company Direct Building FY18 and After]])</f>
        <v>1202.2364</v>
      </c>
      <c r="AQ399" s="17">
        <v>0</v>
      </c>
      <c r="AR399" s="17">
        <v>66.454099999999997</v>
      </c>
      <c r="AS399" s="17">
        <v>0</v>
      </c>
      <c r="AT399" s="18">
        <f>SUM(Table2[[#This Row],[Mortgage Recording Tax Through FY17]:[Mortgage Recording Tax FY18 and After]])</f>
        <v>66.454099999999997</v>
      </c>
      <c r="AU399" s="17">
        <v>56.088000000000001</v>
      </c>
      <c r="AV399" s="17">
        <v>406.84570000000002</v>
      </c>
      <c r="AW399" s="17">
        <v>332.9579</v>
      </c>
      <c r="AX399" s="18">
        <f>SUM(Table2[[#This Row],[Pilot Savings Through FY17]:[Pilot Savings FY18 and After]])</f>
        <v>739.80359999999996</v>
      </c>
      <c r="AY399" s="17">
        <v>0</v>
      </c>
      <c r="AZ399" s="17">
        <v>66.454099999999997</v>
      </c>
      <c r="BA399" s="17">
        <v>0</v>
      </c>
      <c r="BB399" s="18">
        <f>SUM(Table2[[#This Row],[Mortgage Recording Tax Exemption Through FY17]:[Mortgage Recording Tax Exemption FY18 and After]])</f>
        <v>66.454099999999997</v>
      </c>
      <c r="BC399" s="17">
        <v>132.2431</v>
      </c>
      <c r="BD399" s="17">
        <v>1168.5688</v>
      </c>
      <c r="BE399" s="17">
        <v>772.64670000000001</v>
      </c>
      <c r="BF399" s="18">
        <f>SUM(Table2[[#This Row],[Indirect and Induced Land Through FY17]:[Indirect and Induced Land FY18 and After]])</f>
        <v>1941.2155</v>
      </c>
      <c r="BG399" s="17">
        <v>245.5943</v>
      </c>
      <c r="BH399" s="17">
        <v>2170.1995999999999</v>
      </c>
      <c r="BI399" s="17">
        <v>1434.9159999999999</v>
      </c>
      <c r="BJ399" s="18">
        <f>SUM(Table2[[#This Row],[Indirect and Induced Building Through FY17]:[Indirect and Induced Building FY18 and After]])</f>
        <v>3605.1156000000001</v>
      </c>
      <c r="BK399" s="17">
        <v>471.12430000000001</v>
      </c>
      <c r="BL399" s="17">
        <v>4084.1624999999999</v>
      </c>
      <c r="BM399" s="17">
        <v>2761.3451</v>
      </c>
      <c r="BN399" s="18">
        <f>SUM(Table2[[#This Row],[TOTAL Real Property Related Taxes Through FY17]:[TOTAL Real Property Related Taxes FY18 and After]])</f>
        <v>6845.5075999999999</v>
      </c>
      <c r="BO399" s="17">
        <v>820.58860000000004</v>
      </c>
      <c r="BP399" s="17">
        <v>7730.9012000000002</v>
      </c>
      <c r="BQ399" s="17">
        <v>4797.1395000000002</v>
      </c>
      <c r="BR399" s="18">
        <f>SUM(Table2[[#This Row],[Company Direct Through FY17]:[Company Direct FY18 and After]])</f>
        <v>12528.040700000001</v>
      </c>
      <c r="BS399" s="17">
        <v>0</v>
      </c>
      <c r="BT399" s="17">
        <v>32.478200000000001</v>
      </c>
      <c r="BU399" s="17">
        <v>0</v>
      </c>
      <c r="BV399" s="18">
        <f>SUM(Table2[[#This Row],[Sales Tax Exemption Through FY17]:[Sales Tax Exemption FY18 and After]])</f>
        <v>32.478200000000001</v>
      </c>
      <c r="BW399" s="17">
        <v>0</v>
      </c>
      <c r="BX399" s="17">
        <v>0</v>
      </c>
      <c r="BY399" s="17">
        <v>0</v>
      </c>
      <c r="BZ399" s="17">
        <f>SUM(Table2[[#This Row],[Energy Tax Savings Through FY17]:[Energy Tax Savings FY18 and After]])</f>
        <v>0</v>
      </c>
      <c r="CA399" s="17">
        <v>0</v>
      </c>
      <c r="CB399" s="17">
        <v>0</v>
      </c>
      <c r="CC399" s="17">
        <v>0</v>
      </c>
      <c r="CD399" s="18">
        <f>SUM(Table2[[#This Row],[Tax Exempt Bond Savings Through FY17]:[Tax Exempt Bond Savings FY18 and After]])</f>
        <v>0</v>
      </c>
      <c r="CE399" s="17">
        <v>415.815</v>
      </c>
      <c r="CF399" s="17">
        <v>4132.942</v>
      </c>
      <c r="CG399" s="17">
        <v>2468.4207000000001</v>
      </c>
      <c r="CH399" s="18">
        <f>SUM(Table2[[#This Row],[Indirect and Induced Through FY17]:[Indirect and Induced FY18 and After]])</f>
        <v>6601.3626999999997</v>
      </c>
      <c r="CI399" s="17">
        <v>1236.4036000000001</v>
      </c>
      <c r="CJ399" s="17">
        <v>11831.365</v>
      </c>
      <c r="CK399" s="17">
        <v>7265.5601999999999</v>
      </c>
      <c r="CL399" s="18">
        <f>SUM(Table2[[#This Row],[TOTAL Income Consumption Use Taxes Through FY17]:[TOTAL Income Consumption Use Taxes FY18 and After]])</f>
        <v>19096.925199999998</v>
      </c>
      <c r="CM399" s="17">
        <v>56.088000000000001</v>
      </c>
      <c r="CN399" s="17">
        <v>505.77800000000002</v>
      </c>
      <c r="CO399" s="17">
        <v>332.9579</v>
      </c>
      <c r="CP399" s="18">
        <f>SUM(Table2[[#This Row],[Assistance Provided Through FY17]:[Assistance Provided FY18 and After]])</f>
        <v>838.73590000000002</v>
      </c>
      <c r="CQ399" s="17">
        <v>0</v>
      </c>
      <c r="CR399" s="17">
        <v>0</v>
      </c>
      <c r="CS399" s="17">
        <v>0</v>
      </c>
      <c r="CT399" s="18">
        <f>SUM(Table2[[#This Row],[Recapture Cancellation Reduction Amount Through FY17]:[Recapture Cancellation Reduction Amount FY18 and After]])</f>
        <v>0</v>
      </c>
      <c r="CU399" s="17">
        <v>0</v>
      </c>
      <c r="CV399" s="17">
        <v>0</v>
      </c>
      <c r="CW399" s="17">
        <v>0</v>
      </c>
      <c r="CX399" s="18">
        <f>SUM(Table2[[#This Row],[Penalty Paid Through FY17]:[Penalty Paid FY18 and After]])</f>
        <v>0</v>
      </c>
      <c r="CY399" s="17">
        <v>56.088000000000001</v>
      </c>
      <c r="CZ399" s="17">
        <v>505.77800000000002</v>
      </c>
      <c r="DA399" s="17">
        <v>332.9579</v>
      </c>
      <c r="DB399" s="18">
        <f>SUM(Table2[[#This Row],[TOTAL Assistance Net of Recapture Penalties Through FY17]:[TOTAL Assistance Net of Recapture Penalties FY18 and After]])</f>
        <v>838.73590000000002</v>
      </c>
      <c r="DC399" s="17">
        <v>969.96349999999995</v>
      </c>
      <c r="DD399" s="17">
        <v>8949.5951000000005</v>
      </c>
      <c r="DE399" s="17">
        <v>5683.8797999999997</v>
      </c>
      <c r="DF399" s="18">
        <f>SUM(Table2[[#This Row],[Company Direct Tax Revenue Before Assistance Through FY17]:[Company Direct Tax Revenue Before Assistance FY18 and After]])</f>
        <v>14633.474900000001</v>
      </c>
      <c r="DG399" s="17">
        <v>793.65239999999994</v>
      </c>
      <c r="DH399" s="17">
        <v>7471.7103999999999</v>
      </c>
      <c r="DI399" s="17">
        <v>4675.9834000000001</v>
      </c>
      <c r="DJ399" s="18">
        <f>SUM(Table2[[#This Row],[Indirect and Induced Tax Revenues Through FY17]:[Indirect and Induced Tax Revenues FY18 and After]])</f>
        <v>12147.693800000001</v>
      </c>
      <c r="DK399" s="17">
        <v>1763.6159</v>
      </c>
      <c r="DL399" s="17">
        <v>16421.305499999999</v>
      </c>
      <c r="DM399" s="17">
        <v>10359.8632</v>
      </c>
      <c r="DN399" s="17">
        <f>SUM(Table2[[#This Row],[TOTAL Tax Revenues Before Assistance Through FY17]:[TOTAL Tax Revenues Before Assistance FY18 and After]])</f>
        <v>26781.168699999998</v>
      </c>
      <c r="DO399" s="17">
        <v>1707.5279</v>
      </c>
      <c r="DP399" s="17">
        <v>15915.5275</v>
      </c>
      <c r="DQ399" s="17">
        <v>10026.9053</v>
      </c>
      <c r="DR399" s="20">
        <f>SUM(Table2[[#This Row],[TOTAL Tax Revenues Net of Assistance Recapture and Penalty Through FY17]:[TOTAL Tax Revenues Net of Assistance Recapture and Penalty FY18 and After]])</f>
        <v>25942.432800000002</v>
      </c>
      <c r="DS399" s="20">
        <v>0</v>
      </c>
      <c r="DT399" s="20">
        <v>0</v>
      </c>
      <c r="DU399" s="20">
        <v>0</v>
      </c>
      <c r="DV399" s="20">
        <v>0</v>
      </c>
      <c r="DW399" s="15">
        <v>78</v>
      </c>
      <c r="DX399" s="15">
        <v>0</v>
      </c>
      <c r="DY399" s="15">
        <v>0</v>
      </c>
      <c r="DZ399" s="15">
        <v>42</v>
      </c>
      <c r="EA399" s="15">
        <v>74</v>
      </c>
      <c r="EB399" s="15">
        <v>0</v>
      </c>
      <c r="EC399" s="15">
        <v>0</v>
      </c>
      <c r="ED399" s="15">
        <v>42</v>
      </c>
      <c r="EE399" s="15">
        <v>94.87</v>
      </c>
      <c r="EF399" s="15">
        <v>0</v>
      </c>
      <c r="EG399" s="15">
        <v>0</v>
      </c>
      <c r="EH399" s="15">
        <v>100</v>
      </c>
      <c r="EI399" s="15">
        <f>SUM(Table2[[#This Row],[Total Industrial Employees FY17]:[Total Other Employees FY17]])</f>
        <v>120</v>
      </c>
      <c r="EJ399" s="15">
        <f>SUM(Table2[[#This Row],[Number of Industrial Employees Earning More than Living Wage FY17]:[Number of Other Employees Earning More than Living Wage FY17]])</f>
        <v>116</v>
      </c>
      <c r="EK399" s="15">
        <v>96.666666666666671</v>
      </c>
    </row>
    <row r="400" spans="1:141" x14ac:dyDescent="0.2">
      <c r="A400" s="6">
        <v>93847</v>
      </c>
      <c r="B400" s="6" t="s">
        <v>620</v>
      </c>
      <c r="C400" s="7" t="s">
        <v>621</v>
      </c>
      <c r="D400" s="7" t="s">
        <v>9</v>
      </c>
      <c r="E400" s="33">
        <v>33</v>
      </c>
      <c r="F400" s="8" t="s">
        <v>2252</v>
      </c>
      <c r="G400" s="41" t="s">
        <v>2078</v>
      </c>
      <c r="H400" s="35">
        <v>26450</v>
      </c>
      <c r="I400" s="35">
        <v>20850</v>
      </c>
      <c r="J400" s="39" t="s">
        <v>3226</v>
      </c>
      <c r="K400" s="11" t="s">
        <v>2453</v>
      </c>
      <c r="L400" s="13" t="s">
        <v>2874</v>
      </c>
      <c r="M400" s="13" t="s">
        <v>2871</v>
      </c>
      <c r="N400" s="23">
        <v>4500000</v>
      </c>
      <c r="O400" s="6" t="s">
        <v>2458</v>
      </c>
      <c r="P400" s="15">
        <v>0</v>
      </c>
      <c r="Q400" s="15">
        <v>0</v>
      </c>
      <c r="R400" s="15">
        <v>21</v>
      </c>
      <c r="S400" s="15">
        <v>0</v>
      </c>
      <c r="T400" s="15">
        <v>0</v>
      </c>
      <c r="U400" s="15">
        <v>21</v>
      </c>
      <c r="V400" s="15">
        <v>21</v>
      </c>
      <c r="W400" s="15">
        <v>0</v>
      </c>
      <c r="X400" s="15">
        <v>0</v>
      </c>
      <c r="Y400" s="15">
        <v>0</v>
      </c>
      <c r="Z400" s="15">
        <v>16</v>
      </c>
      <c r="AA400" s="15">
        <v>100</v>
      </c>
      <c r="AB400" s="15">
        <v>0</v>
      </c>
      <c r="AC400" s="15">
        <v>0</v>
      </c>
      <c r="AD400" s="15">
        <v>0</v>
      </c>
      <c r="AE400" s="15">
        <v>0</v>
      </c>
      <c r="AF400" s="15">
        <v>100</v>
      </c>
      <c r="AG400" s="15" t="s">
        <v>1860</v>
      </c>
      <c r="AH400" s="15" t="s">
        <v>1861</v>
      </c>
      <c r="AI400" s="17">
        <v>43.471899999999998</v>
      </c>
      <c r="AJ400" s="17">
        <v>157.7321</v>
      </c>
      <c r="AK400" s="17">
        <v>543.62440000000004</v>
      </c>
      <c r="AL400" s="17">
        <f>SUM(Table2[[#This Row],[Company Direct Land Through FY17]:[Company Direct Land FY18 and After]])</f>
        <v>701.3565000000001</v>
      </c>
      <c r="AM400" s="17">
        <v>21.851700000000001</v>
      </c>
      <c r="AN400" s="17">
        <v>177.30600000000001</v>
      </c>
      <c r="AO400" s="17">
        <v>273.26029999999997</v>
      </c>
      <c r="AP400" s="18">
        <f>SUM(Table2[[#This Row],[Company Direct Building Through FY17]:[Company Direct Building FY18 and After]])</f>
        <v>450.56629999999996</v>
      </c>
      <c r="AQ400" s="17">
        <v>0</v>
      </c>
      <c r="AR400" s="17">
        <v>36.240400000000001</v>
      </c>
      <c r="AS400" s="17">
        <v>0</v>
      </c>
      <c r="AT400" s="18">
        <f>SUM(Table2[[#This Row],[Mortgage Recording Tax Through FY17]:[Mortgage Recording Tax FY18 and After]])</f>
        <v>36.240400000000001</v>
      </c>
      <c r="AU400" s="17">
        <v>45.103999999999999</v>
      </c>
      <c r="AV400" s="17">
        <v>153.97479999999999</v>
      </c>
      <c r="AW400" s="17">
        <v>564.03420000000006</v>
      </c>
      <c r="AX400" s="18">
        <f>SUM(Table2[[#This Row],[Pilot Savings Through FY17]:[Pilot Savings FY18 and After]])</f>
        <v>718.00900000000001</v>
      </c>
      <c r="AY400" s="17">
        <v>0</v>
      </c>
      <c r="AZ400" s="17">
        <v>36.240400000000001</v>
      </c>
      <c r="BA400" s="17">
        <v>0</v>
      </c>
      <c r="BB400" s="18">
        <f>SUM(Table2[[#This Row],[Mortgage Recording Tax Exemption Through FY17]:[Mortgage Recording Tax Exemption FY18 and After]])</f>
        <v>36.240400000000001</v>
      </c>
      <c r="BC400" s="17">
        <v>40.028799999999997</v>
      </c>
      <c r="BD400" s="17">
        <v>198.98320000000001</v>
      </c>
      <c r="BE400" s="17">
        <v>500.56810000000002</v>
      </c>
      <c r="BF400" s="18">
        <f>SUM(Table2[[#This Row],[Indirect and Induced Land Through FY17]:[Indirect and Induced Land FY18 and After]])</f>
        <v>699.55130000000008</v>
      </c>
      <c r="BG400" s="17">
        <v>74.339100000000002</v>
      </c>
      <c r="BH400" s="17">
        <v>369.5403</v>
      </c>
      <c r="BI400" s="17">
        <v>929.62519999999995</v>
      </c>
      <c r="BJ400" s="18">
        <f>SUM(Table2[[#This Row],[Indirect and Induced Building Through FY17]:[Indirect and Induced Building FY18 and After]])</f>
        <v>1299.1655000000001</v>
      </c>
      <c r="BK400" s="17">
        <v>134.58750000000001</v>
      </c>
      <c r="BL400" s="17">
        <v>749.58680000000004</v>
      </c>
      <c r="BM400" s="17">
        <v>1683.0437999999999</v>
      </c>
      <c r="BN400" s="18">
        <f>SUM(Table2[[#This Row],[TOTAL Real Property Related Taxes Through FY17]:[TOTAL Real Property Related Taxes FY18 and After]])</f>
        <v>2432.6306</v>
      </c>
      <c r="BO400" s="17">
        <v>246.59639999999999</v>
      </c>
      <c r="BP400" s="17">
        <v>1224.4446</v>
      </c>
      <c r="BQ400" s="17">
        <v>3083.7366000000002</v>
      </c>
      <c r="BR400" s="18">
        <f>SUM(Table2[[#This Row],[Company Direct Through FY17]:[Company Direct FY18 and After]])</f>
        <v>4308.1812</v>
      </c>
      <c r="BS400" s="17">
        <v>0</v>
      </c>
      <c r="BT400" s="17">
        <v>7.9759000000000002</v>
      </c>
      <c r="BU400" s="17">
        <v>0</v>
      </c>
      <c r="BV400" s="18">
        <f>SUM(Table2[[#This Row],[Sales Tax Exemption Through FY17]:[Sales Tax Exemption FY18 and After]])</f>
        <v>7.9759000000000002</v>
      </c>
      <c r="BW400" s="17">
        <v>0</v>
      </c>
      <c r="BX400" s="17">
        <v>0</v>
      </c>
      <c r="BY400" s="17">
        <v>0</v>
      </c>
      <c r="BZ400" s="17">
        <f>SUM(Table2[[#This Row],[Energy Tax Savings Through FY17]:[Energy Tax Savings FY18 and After]])</f>
        <v>0</v>
      </c>
      <c r="CA400" s="17">
        <v>0</v>
      </c>
      <c r="CB400" s="17">
        <v>0</v>
      </c>
      <c r="CC400" s="17">
        <v>0</v>
      </c>
      <c r="CD400" s="18">
        <f>SUM(Table2[[#This Row],[Tax Exempt Bond Savings Through FY17]:[Tax Exempt Bond Savings FY18 and After]])</f>
        <v>0</v>
      </c>
      <c r="CE400" s="17">
        <v>137.02359999999999</v>
      </c>
      <c r="CF400" s="17">
        <v>686.60270000000003</v>
      </c>
      <c r="CG400" s="17">
        <v>1713.5062</v>
      </c>
      <c r="CH400" s="18">
        <f>SUM(Table2[[#This Row],[Indirect and Induced Through FY17]:[Indirect and Induced FY18 and After]])</f>
        <v>2400.1089000000002</v>
      </c>
      <c r="CI400" s="17">
        <v>383.62</v>
      </c>
      <c r="CJ400" s="17">
        <v>1903.0714</v>
      </c>
      <c r="CK400" s="17">
        <v>4797.2428</v>
      </c>
      <c r="CL400" s="18">
        <f>SUM(Table2[[#This Row],[TOTAL Income Consumption Use Taxes Through FY17]:[TOTAL Income Consumption Use Taxes FY18 and After]])</f>
        <v>6700.3141999999998</v>
      </c>
      <c r="CM400" s="17">
        <v>45.103999999999999</v>
      </c>
      <c r="CN400" s="17">
        <v>198.19110000000001</v>
      </c>
      <c r="CO400" s="17">
        <v>564.03420000000006</v>
      </c>
      <c r="CP400" s="18">
        <f>SUM(Table2[[#This Row],[Assistance Provided Through FY17]:[Assistance Provided FY18 and After]])</f>
        <v>762.22530000000006</v>
      </c>
      <c r="CQ400" s="17">
        <v>0</v>
      </c>
      <c r="CR400" s="17">
        <v>0</v>
      </c>
      <c r="CS400" s="17">
        <v>0</v>
      </c>
      <c r="CT400" s="18">
        <f>SUM(Table2[[#This Row],[Recapture Cancellation Reduction Amount Through FY17]:[Recapture Cancellation Reduction Amount FY18 and After]])</f>
        <v>0</v>
      </c>
      <c r="CU400" s="17">
        <v>0</v>
      </c>
      <c r="CV400" s="17">
        <v>0</v>
      </c>
      <c r="CW400" s="17">
        <v>0</v>
      </c>
      <c r="CX400" s="18">
        <f>SUM(Table2[[#This Row],[Penalty Paid Through FY17]:[Penalty Paid FY18 and After]])</f>
        <v>0</v>
      </c>
      <c r="CY400" s="17">
        <v>45.103999999999999</v>
      </c>
      <c r="CZ400" s="17">
        <v>198.19110000000001</v>
      </c>
      <c r="DA400" s="17">
        <v>564.03420000000006</v>
      </c>
      <c r="DB400" s="18">
        <f>SUM(Table2[[#This Row],[TOTAL Assistance Net of Recapture Penalties Through FY17]:[TOTAL Assistance Net of Recapture Penalties FY18 and After]])</f>
        <v>762.22530000000006</v>
      </c>
      <c r="DC400" s="17">
        <v>311.92</v>
      </c>
      <c r="DD400" s="17">
        <v>1595.7230999999999</v>
      </c>
      <c r="DE400" s="17">
        <v>3900.6212999999998</v>
      </c>
      <c r="DF400" s="18">
        <f>SUM(Table2[[#This Row],[Company Direct Tax Revenue Before Assistance Through FY17]:[Company Direct Tax Revenue Before Assistance FY18 and After]])</f>
        <v>5496.3444</v>
      </c>
      <c r="DG400" s="17">
        <v>251.39150000000001</v>
      </c>
      <c r="DH400" s="17">
        <v>1255.1261999999999</v>
      </c>
      <c r="DI400" s="17">
        <v>3143.6995000000002</v>
      </c>
      <c r="DJ400" s="18">
        <f>SUM(Table2[[#This Row],[Indirect and Induced Tax Revenues Through FY17]:[Indirect and Induced Tax Revenues FY18 and After]])</f>
        <v>4398.8257000000003</v>
      </c>
      <c r="DK400" s="17">
        <v>563.31150000000002</v>
      </c>
      <c r="DL400" s="17">
        <v>2850.8492999999999</v>
      </c>
      <c r="DM400" s="17">
        <v>7044.3208000000004</v>
      </c>
      <c r="DN400" s="17">
        <f>SUM(Table2[[#This Row],[TOTAL Tax Revenues Before Assistance Through FY17]:[TOTAL Tax Revenues Before Assistance FY18 and After]])</f>
        <v>9895.1700999999994</v>
      </c>
      <c r="DO400" s="17">
        <v>518.20749999999998</v>
      </c>
      <c r="DP400" s="17">
        <v>2652.6581999999999</v>
      </c>
      <c r="DQ400" s="17">
        <v>6480.2866000000004</v>
      </c>
      <c r="DR400" s="20">
        <f>SUM(Table2[[#This Row],[TOTAL Tax Revenues Net of Assistance Recapture and Penalty Through FY17]:[TOTAL Tax Revenues Net of Assistance Recapture and Penalty FY18 and After]])</f>
        <v>9132.9448000000011</v>
      </c>
      <c r="DS400" s="20">
        <v>0</v>
      </c>
      <c r="DT400" s="20">
        <v>0</v>
      </c>
      <c r="DU400" s="20">
        <v>0</v>
      </c>
      <c r="DV400" s="20">
        <v>0</v>
      </c>
      <c r="DW400" s="15">
        <v>0</v>
      </c>
      <c r="DX400" s="15">
        <v>0</v>
      </c>
      <c r="DY400" s="15">
        <v>0</v>
      </c>
      <c r="DZ400" s="15">
        <v>0</v>
      </c>
      <c r="EA400" s="15">
        <v>0</v>
      </c>
      <c r="EB400" s="15">
        <v>0</v>
      </c>
      <c r="EC400" s="15">
        <v>0</v>
      </c>
      <c r="ED400" s="15">
        <v>0</v>
      </c>
      <c r="EE400" s="15">
        <v>0</v>
      </c>
      <c r="EF400" s="15">
        <v>0</v>
      </c>
      <c r="EG400" s="15">
        <v>0</v>
      </c>
      <c r="EH400" s="15">
        <v>0</v>
      </c>
      <c r="EI400" s="15">
        <f>SUM(Table2[[#This Row],[Total Industrial Employees FY17]:[Total Other Employees FY17]])</f>
        <v>0</v>
      </c>
      <c r="EJ400" s="15">
        <f>SUM(Table2[[#This Row],[Number of Industrial Employees Earning More than Living Wage FY17]:[Number of Other Employees Earning More than Living Wage FY17]])</f>
        <v>0</v>
      </c>
      <c r="EK400" s="15">
        <v>0</v>
      </c>
    </row>
    <row r="401" spans="1:141" x14ac:dyDescent="0.2">
      <c r="A401" s="6">
        <v>92802</v>
      </c>
      <c r="B401" s="6" t="s">
        <v>1678</v>
      </c>
      <c r="C401" s="7" t="s">
        <v>289</v>
      </c>
      <c r="D401" s="7" t="s">
        <v>19</v>
      </c>
      <c r="E401" s="33">
        <v>3</v>
      </c>
      <c r="F401" s="8" t="s">
        <v>2063</v>
      </c>
      <c r="G401" s="41" t="s">
        <v>1902</v>
      </c>
      <c r="H401" s="35">
        <v>6094</v>
      </c>
      <c r="I401" s="35">
        <v>28000</v>
      </c>
      <c r="J401" s="39" t="s">
        <v>3204</v>
      </c>
      <c r="K401" s="11" t="s">
        <v>2519</v>
      </c>
      <c r="L401" s="13" t="s">
        <v>2646</v>
      </c>
      <c r="M401" s="13" t="s">
        <v>2647</v>
      </c>
      <c r="N401" s="23">
        <v>9000000</v>
      </c>
      <c r="O401" s="6" t="s">
        <v>2518</v>
      </c>
      <c r="P401" s="15">
        <v>0</v>
      </c>
      <c r="Q401" s="15">
        <v>0</v>
      </c>
      <c r="R401" s="15">
        <v>0</v>
      </c>
      <c r="S401" s="15">
        <v>0</v>
      </c>
      <c r="T401" s="15">
        <v>0</v>
      </c>
      <c r="U401" s="15">
        <v>0</v>
      </c>
      <c r="V401" s="15">
        <v>50</v>
      </c>
      <c r="W401" s="15">
        <v>0</v>
      </c>
      <c r="X401" s="15">
        <v>0</v>
      </c>
      <c r="Y401" s="15">
        <v>42</v>
      </c>
      <c r="Z401" s="15">
        <v>1</v>
      </c>
      <c r="AA401" s="15">
        <v>0</v>
      </c>
      <c r="AB401" s="15">
        <v>0</v>
      </c>
      <c r="AC401" s="15">
        <v>0</v>
      </c>
      <c r="AD401" s="15">
        <v>0</v>
      </c>
      <c r="AE401" s="15">
        <v>0</v>
      </c>
      <c r="AF401" s="15">
        <v>0</v>
      </c>
      <c r="AG401" s="15"/>
      <c r="AH401" s="15"/>
      <c r="AI401" s="17">
        <v>0</v>
      </c>
      <c r="AJ401" s="17">
        <v>0</v>
      </c>
      <c r="AK401" s="17">
        <v>0</v>
      </c>
      <c r="AL401" s="17">
        <f>SUM(Table2[[#This Row],[Company Direct Land Through FY17]:[Company Direct Land FY18 and After]])</f>
        <v>0</v>
      </c>
      <c r="AM401" s="17">
        <v>0</v>
      </c>
      <c r="AN401" s="17">
        <v>0</v>
      </c>
      <c r="AO401" s="17">
        <v>0</v>
      </c>
      <c r="AP401" s="18">
        <f>SUM(Table2[[#This Row],[Company Direct Building Through FY17]:[Company Direct Building FY18 and After]])</f>
        <v>0</v>
      </c>
      <c r="AQ401" s="17">
        <v>0</v>
      </c>
      <c r="AR401" s="17">
        <v>12.76</v>
      </c>
      <c r="AS401" s="17">
        <v>0</v>
      </c>
      <c r="AT401" s="18">
        <f>SUM(Table2[[#This Row],[Mortgage Recording Tax Through FY17]:[Mortgage Recording Tax FY18 and After]])</f>
        <v>12.76</v>
      </c>
      <c r="AU401" s="17">
        <v>0</v>
      </c>
      <c r="AV401" s="17">
        <v>0</v>
      </c>
      <c r="AW401" s="17">
        <v>0</v>
      </c>
      <c r="AX401" s="18">
        <f>SUM(Table2[[#This Row],[Pilot Savings Through FY17]:[Pilot Savings FY18 and After]])</f>
        <v>0</v>
      </c>
      <c r="AY401" s="17">
        <v>0</v>
      </c>
      <c r="AZ401" s="17">
        <v>12.76</v>
      </c>
      <c r="BA401" s="17">
        <v>0</v>
      </c>
      <c r="BB401" s="18">
        <f>SUM(Table2[[#This Row],[Mortgage Recording Tax Exemption Through FY17]:[Mortgage Recording Tax Exemption FY18 and After]])</f>
        <v>12.76</v>
      </c>
      <c r="BC401" s="17">
        <v>33.293399999999998</v>
      </c>
      <c r="BD401" s="17">
        <v>241.68889999999999</v>
      </c>
      <c r="BE401" s="17">
        <v>145.8639</v>
      </c>
      <c r="BF401" s="18">
        <f>SUM(Table2[[#This Row],[Indirect and Induced Land Through FY17]:[Indirect and Induced Land FY18 and After]])</f>
        <v>387.55279999999999</v>
      </c>
      <c r="BG401" s="17">
        <v>61.8307</v>
      </c>
      <c r="BH401" s="17">
        <v>448.851</v>
      </c>
      <c r="BI401" s="17">
        <v>270.8895</v>
      </c>
      <c r="BJ401" s="18">
        <f>SUM(Table2[[#This Row],[Indirect and Induced Building Through FY17]:[Indirect and Induced Building FY18 and After]])</f>
        <v>719.7405</v>
      </c>
      <c r="BK401" s="17">
        <v>95.124099999999999</v>
      </c>
      <c r="BL401" s="17">
        <v>690.53989999999999</v>
      </c>
      <c r="BM401" s="17">
        <v>416.7534</v>
      </c>
      <c r="BN401" s="18">
        <f>SUM(Table2[[#This Row],[TOTAL Real Property Related Taxes Through FY17]:[TOTAL Real Property Related Taxes FY18 and After]])</f>
        <v>1107.2933</v>
      </c>
      <c r="BO401" s="17">
        <v>82.721500000000006</v>
      </c>
      <c r="BP401" s="17">
        <v>650.18430000000001</v>
      </c>
      <c r="BQ401" s="17">
        <v>362.41590000000002</v>
      </c>
      <c r="BR401" s="18">
        <f>SUM(Table2[[#This Row],[Company Direct Through FY17]:[Company Direct FY18 and After]])</f>
        <v>1012.6002000000001</v>
      </c>
      <c r="BS401" s="17">
        <v>0</v>
      </c>
      <c r="BT401" s="17">
        <v>0</v>
      </c>
      <c r="BU401" s="17">
        <v>0</v>
      </c>
      <c r="BV401" s="18">
        <f>SUM(Table2[[#This Row],[Sales Tax Exemption Through FY17]:[Sales Tax Exemption FY18 and After]])</f>
        <v>0</v>
      </c>
      <c r="BW401" s="17">
        <v>0</v>
      </c>
      <c r="BX401" s="17">
        <v>0</v>
      </c>
      <c r="BY401" s="17">
        <v>0</v>
      </c>
      <c r="BZ401" s="17">
        <f>SUM(Table2[[#This Row],[Energy Tax Savings Through FY17]:[Energy Tax Savings FY18 and After]])</f>
        <v>0</v>
      </c>
      <c r="CA401" s="17">
        <v>2.7443</v>
      </c>
      <c r="CB401" s="17">
        <v>6.0602</v>
      </c>
      <c r="CC401" s="17">
        <v>9.3536999999999999</v>
      </c>
      <c r="CD401" s="18">
        <f>SUM(Table2[[#This Row],[Tax Exempt Bond Savings Through FY17]:[Tax Exempt Bond Savings FY18 and After]])</f>
        <v>15.4139</v>
      </c>
      <c r="CE401" s="17">
        <v>95.273899999999998</v>
      </c>
      <c r="CF401" s="17">
        <v>784.71879999999999</v>
      </c>
      <c r="CG401" s="17">
        <v>417.40949999999998</v>
      </c>
      <c r="CH401" s="18">
        <f>SUM(Table2[[#This Row],[Indirect and Induced Through FY17]:[Indirect and Induced FY18 and After]])</f>
        <v>1202.1282999999999</v>
      </c>
      <c r="CI401" s="17">
        <v>175.25110000000001</v>
      </c>
      <c r="CJ401" s="17">
        <v>1428.8429000000001</v>
      </c>
      <c r="CK401" s="17">
        <v>770.47170000000006</v>
      </c>
      <c r="CL401" s="18">
        <f>SUM(Table2[[#This Row],[TOTAL Income Consumption Use Taxes Through FY17]:[TOTAL Income Consumption Use Taxes FY18 and After]])</f>
        <v>2199.3146000000002</v>
      </c>
      <c r="CM401" s="17">
        <v>2.7443</v>
      </c>
      <c r="CN401" s="17">
        <v>18.8202</v>
      </c>
      <c r="CO401" s="17">
        <v>9.3536999999999999</v>
      </c>
      <c r="CP401" s="18">
        <f>SUM(Table2[[#This Row],[Assistance Provided Through FY17]:[Assistance Provided FY18 and After]])</f>
        <v>28.1739</v>
      </c>
      <c r="CQ401" s="17">
        <v>0</v>
      </c>
      <c r="CR401" s="17">
        <v>0</v>
      </c>
      <c r="CS401" s="17">
        <v>0</v>
      </c>
      <c r="CT401" s="18">
        <f>SUM(Table2[[#This Row],[Recapture Cancellation Reduction Amount Through FY17]:[Recapture Cancellation Reduction Amount FY18 and After]])</f>
        <v>0</v>
      </c>
      <c r="CU401" s="17">
        <v>0</v>
      </c>
      <c r="CV401" s="17">
        <v>0</v>
      </c>
      <c r="CW401" s="17">
        <v>0</v>
      </c>
      <c r="CX401" s="18">
        <f>SUM(Table2[[#This Row],[Penalty Paid Through FY17]:[Penalty Paid FY18 and After]])</f>
        <v>0</v>
      </c>
      <c r="CY401" s="17">
        <v>2.7443</v>
      </c>
      <c r="CZ401" s="17">
        <v>18.8202</v>
      </c>
      <c r="DA401" s="17">
        <v>9.3536999999999999</v>
      </c>
      <c r="DB401" s="18">
        <f>SUM(Table2[[#This Row],[TOTAL Assistance Net of Recapture Penalties Through FY17]:[TOTAL Assistance Net of Recapture Penalties FY18 and After]])</f>
        <v>28.1739</v>
      </c>
      <c r="DC401" s="17">
        <v>82.721500000000006</v>
      </c>
      <c r="DD401" s="17">
        <v>662.9443</v>
      </c>
      <c r="DE401" s="17">
        <v>362.41590000000002</v>
      </c>
      <c r="DF401" s="18">
        <f>SUM(Table2[[#This Row],[Company Direct Tax Revenue Before Assistance Through FY17]:[Company Direct Tax Revenue Before Assistance FY18 and After]])</f>
        <v>1025.3602000000001</v>
      </c>
      <c r="DG401" s="17">
        <v>190.398</v>
      </c>
      <c r="DH401" s="17">
        <v>1475.2587000000001</v>
      </c>
      <c r="DI401" s="17">
        <v>834.16290000000004</v>
      </c>
      <c r="DJ401" s="18">
        <f>SUM(Table2[[#This Row],[Indirect and Induced Tax Revenues Through FY17]:[Indirect and Induced Tax Revenues FY18 and After]])</f>
        <v>2309.4216000000001</v>
      </c>
      <c r="DK401" s="17">
        <v>273.11950000000002</v>
      </c>
      <c r="DL401" s="17">
        <v>2138.203</v>
      </c>
      <c r="DM401" s="17">
        <v>1196.5788</v>
      </c>
      <c r="DN401" s="17">
        <f>SUM(Table2[[#This Row],[TOTAL Tax Revenues Before Assistance Through FY17]:[TOTAL Tax Revenues Before Assistance FY18 and After]])</f>
        <v>3334.7817999999997</v>
      </c>
      <c r="DO401" s="17">
        <v>270.37520000000001</v>
      </c>
      <c r="DP401" s="17">
        <v>2119.3827999999999</v>
      </c>
      <c r="DQ401" s="17">
        <v>1187.2251000000001</v>
      </c>
      <c r="DR401" s="20">
        <f>SUM(Table2[[#This Row],[TOTAL Tax Revenues Net of Assistance Recapture and Penalty Through FY17]:[TOTAL Tax Revenues Net of Assistance Recapture and Penalty FY18 and After]])</f>
        <v>3306.6079</v>
      </c>
      <c r="DS401" s="20">
        <v>0</v>
      </c>
      <c r="DT401" s="20">
        <v>0</v>
      </c>
      <c r="DU401" s="20">
        <v>0</v>
      </c>
      <c r="DV401" s="20">
        <v>0</v>
      </c>
      <c r="DW401" s="15">
        <v>0</v>
      </c>
      <c r="DX401" s="15">
        <v>0</v>
      </c>
      <c r="DY401" s="15">
        <v>0</v>
      </c>
      <c r="DZ401" s="15">
        <v>0</v>
      </c>
      <c r="EA401" s="15">
        <v>0</v>
      </c>
      <c r="EB401" s="15">
        <v>0</v>
      </c>
      <c r="EC401" s="15">
        <v>0</v>
      </c>
      <c r="ED401" s="15">
        <v>0</v>
      </c>
      <c r="EE401" s="15">
        <v>0</v>
      </c>
      <c r="EF401" s="15">
        <v>0</v>
      </c>
      <c r="EG401" s="15">
        <v>0</v>
      </c>
      <c r="EH401" s="15">
        <v>0</v>
      </c>
      <c r="EI401" s="15">
        <v>0</v>
      </c>
      <c r="EJ401" s="15">
        <v>0</v>
      </c>
      <c r="EK401" s="15">
        <v>0</v>
      </c>
    </row>
    <row r="402" spans="1:141" x14ac:dyDescent="0.2">
      <c r="A402" s="6">
        <v>94134</v>
      </c>
      <c r="B402" s="6" t="s">
        <v>1719</v>
      </c>
      <c r="C402" s="7" t="s">
        <v>289</v>
      </c>
      <c r="D402" s="7" t="s">
        <v>19</v>
      </c>
      <c r="E402" s="33">
        <v>3</v>
      </c>
      <c r="F402" s="8" t="s">
        <v>2063</v>
      </c>
      <c r="G402" s="41" t="s">
        <v>1902</v>
      </c>
      <c r="H402" s="35">
        <v>6094</v>
      </c>
      <c r="I402" s="35">
        <v>39000</v>
      </c>
      <c r="J402" s="31" t="s">
        <v>3362</v>
      </c>
      <c r="K402" s="11" t="s">
        <v>2895</v>
      </c>
      <c r="L402" s="13" t="s">
        <v>2855</v>
      </c>
      <c r="M402" s="13" t="s">
        <v>3164</v>
      </c>
      <c r="N402" s="23">
        <v>6856000</v>
      </c>
      <c r="O402" s="6" t="s">
        <v>2518</v>
      </c>
      <c r="P402" s="15">
        <v>2</v>
      </c>
      <c r="Q402" s="15">
        <v>0</v>
      </c>
      <c r="R402" s="15">
        <v>50</v>
      </c>
      <c r="S402" s="15">
        <v>0</v>
      </c>
      <c r="T402" s="15">
        <v>52</v>
      </c>
      <c r="U402" s="15">
        <v>104</v>
      </c>
      <c r="V402" s="15">
        <v>103</v>
      </c>
      <c r="W402" s="15">
        <v>0</v>
      </c>
      <c r="X402" s="15">
        <v>0</v>
      </c>
      <c r="Y402" s="15">
        <v>50</v>
      </c>
      <c r="Z402" s="15">
        <v>0</v>
      </c>
      <c r="AA402" s="15">
        <v>75</v>
      </c>
      <c r="AB402" s="15">
        <v>0</v>
      </c>
      <c r="AC402" s="15">
        <v>0</v>
      </c>
      <c r="AD402" s="15">
        <v>0</v>
      </c>
      <c r="AE402" s="15">
        <v>0</v>
      </c>
      <c r="AF402" s="15">
        <v>75</v>
      </c>
      <c r="AG402" s="15" t="s">
        <v>1860</v>
      </c>
      <c r="AH402" s="15" t="s">
        <v>1860</v>
      </c>
      <c r="AI402" s="17">
        <v>0</v>
      </c>
      <c r="AJ402" s="17">
        <v>0</v>
      </c>
      <c r="AK402" s="17">
        <v>0</v>
      </c>
      <c r="AL402" s="17">
        <f>SUM(Table2[[#This Row],[Company Direct Land Through FY17]:[Company Direct Land FY18 and After]])</f>
        <v>0</v>
      </c>
      <c r="AM402" s="17">
        <v>0</v>
      </c>
      <c r="AN402" s="17">
        <v>0</v>
      </c>
      <c r="AO402" s="17">
        <v>0</v>
      </c>
      <c r="AP402" s="18">
        <f>SUM(Table2[[#This Row],[Company Direct Building Through FY17]:[Company Direct Building FY18 and After]])</f>
        <v>0</v>
      </c>
      <c r="AQ402" s="17">
        <v>116.0992</v>
      </c>
      <c r="AR402" s="17">
        <v>116.0992</v>
      </c>
      <c r="AS402" s="17">
        <v>0</v>
      </c>
      <c r="AT402" s="18">
        <f>SUM(Table2[[#This Row],[Mortgage Recording Tax Through FY17]:[Mortgage Recording Tax FY18 and After]])</f>
        <v>116.0992</v>
      </c>
      <c r="AU402" s="17">
        <v>0</v>
      </c>
      <c r="AV402" s="17">
        <v>0</v>
      </c>
      <c r="AW402" s="17">
        <v>0</v>
      </c>
      <c r="AX402" s="18">
        <f>SUM(Table2[[#This Row],[Pilot Savings Through FY17]:[Pilot Savings FY18 and After]])</f>
        <v>0</v>
      </c>
      <c r="AY402" s="17">
        <v>116.0992</v>
      </c>
      <c r="AZ402" s="17">
        <v>116.0992</v>
      </c>
      <c r="BA402" s="17">
        <v>0</v>
      </c>
      <c r="BB402" s="18">
        <f>SUM(Table2[[#This Row],[Mortgage Recording Tax Exemption Through FY17]:[Mortgage Recording Tax Exemption FY18 and After]])</f>
        <v>116.0992</v>
      </c>
      <c r="BC402" s="17">
        <v>68.584800000000001</v>
      </c>
      <c r="BD402" s="17">
        <v>68.584800000000001</v>
      </c>
      <c r="BE402" s="17">
        <v>1053.4925000000001</v>
      </c>
      <c r="BF402" s="18">
        <f>SUM(Table2[[#This Row],[Indirect and Induced Land Through FY17]:[Indirect and Induced Land FY18 and After]])</f>
        <v>1122.0773000000002</v>
      </c>
      <c r="BG402" s="17">
        <v>127.37179999999999</v>
      </c>
      <c r="BH402" s="17">
        <v>127.37179999999999</v>
      </c>
      <c r="BI402" s="17">
        <v>1956.4846</v>
      </c>
      <c r="BJ402" s="18">
        <f>SUM(Table2[[#This Row],[Indirect and Induced Building Through FY17]:[Indirect and Induced Building FY18 and After]])</f>
        <v>2083.8564000000001</v>
      </c>
      <c r="BK402" s="17">
        <v>195.95660000000001</v>
      </c>
      <c r="BL402" s="17">
        <v>195.95660000000001</v>
      </c>
      <c r="BM402" s="17">
        <v>3009.9771000000001</v>
      </c>
      <c r="BN402" s="18">
        <f>SUM(Table2[[#This Row],[TOTAL Real Property Related Taxes Through FY17]:[TOTAL Real Property Related Taxes FY18 and After]])</f>
        <v>3205.9337</v>
      </c>
      <c r="BO402" s="17">
        <v>170.40629999999999</v>
      </c>
      <c r="BP402" s="17">
        <v>170.40629999999999</v>
      </c>
      <c r="BQ402" s="17">
        <v>2617.5136000000002</v>
      </c>
      <c r="BR402" s="18">
        <f>SUM(Table2[[#This Row],[Company Direct Through FY17]:[Company Direct FY18 and After]])</f>
        <v>2787.9199000000003</v>
      </c>
      <c r="BS402" s="17">
        <v>0</v>
      </c>
      <c r="BT402" s="17">
        <v>0</v>
      </c>
      <c r="BU402" s="17">
        <v>0</v>
      </c>
      <c r="BV402" s="18">
        <f>SUM(Table2[[#This Row],[Sales Tax Exemption Through FY17]:[Sales Tax Exemption FY18 and After]])</f>
        <v>0</v>
      </c>
      <c r="BW402" s="17">
        <v>0</v>
      </c>
      <c r="BX402" s="17">
        <v>0</v>
      </c>
      <c r="BY402" s="17">
        <v>0</v>
      </c>
      <c r="BZ402" s="17">
        <f>SUM(Table2[[#This Row],[Energy Tax Savings Through FY17]:[Energy Tax Savings FY18 and After]])</f>
        <v>0</v>
      </c>
      <c r="CA402" s="17">
        <v>0</v>
      </c>
      <c r="CB402" s="17">
        <v>0</v>
      </c>
      <c r="CC402" s="17">
        <v>0</v>
      </c>
      <c r="CD402" s="18">
        <f>SUM(Table2[[#This Row],[Tax Exempt Bond Savings Through FY17]:[Tax Exempt Bond Savings FY18 and After]])</f>
        <v>0</v>
      </c>
      <c r="CE402" s="17">
        <v>196.2653</v>
      </c>
      <c r="CF402" s="17">
        <v>196.2653</v>
      </c>
      <c r="CG402" s="17">
        <v>3014.7215999999999</v>
      </c>
      <c r="CH402" s="18">
        <f>SUM(Table2[[#This Row],[Indirect and Induced Through FY17]:[Indirect and Induced FY18 and After]])</f>
        <v>3210.9868999999999</v>
      </c>
      <c r="CI402" s="17">
        <v>366.67160000000001</v>
      </c>
      <c r="CJ402" s="17">
        <v>366.67160000000001</v>
      </c>
      <c r="CK402" s="17">
        <v>5632.2352000000001</v>
      </c>
      <c r="CL402" s="18">
        <f>SUM(Table2[[#This Row],[TOTAL Income Consumption Use Taxes Through FY17]:[TOTAL Income Consumption Use Taxes FY18 and After]])</f>
        <v>5998.9067999999997</v>
      </c>
      <c r="CM402" s="17">
        <v>116.0992</v>
      </c>
      <c r="CN402" s="17">
        <v>116.0992</v>
      </c>
      <c r="CO402" s="17">
        <v>0</v>
      </c>
      <c r="CP402" s="18">
        <f>SUM(Table2[[#This Row],[Assistance Provided Through FY17]:[Assistance Provided FY18 and After]])</f>
        <v>116.0992</v>
      </c>
      <c r="CQ402" s="17">
        <v>0</v>
      </c>
      <c r="CR402" s="17">
        <v>0</v>
      </c>
      <c r="CS402" s="17">
        <v>0</v>
      </c>
      <c r="CT402" s="18">
        <f>SUM(Table2[[#This Row],[Recapture Cancellation Reduction Amount Through FY17]:[Recapture Cancellation Reduction Amount FY18 and After]])</f>
        <v>0</v>
      </c>
      <c r="CU402" s="17">
        <v>0</v>
      </c>
      <c r="CV402" s="17">
        <v>0</v>
      </c>
      <c r="CW402" s="17">
        <v>0</v>
      </c>
      <c r="CX402" s="18">
        <f>SUM(Table2[[#This Row],[Penalty Paid Through FY17]:[Penalty Paid FY18 and After]])</f>
        <v>0</v>
      </c>
      <c r="CY402" s="17">
        <v>116.0992</v>
      </c>
      <c r="CZ402" s="17">
        <v>116.0992</v>
      </c>
      <c r="DA402" s="17">
        <v>0</v>
      </c>
      <c r="DB402" s="18">
        <f>SUM(Table2[[#This Row],[TOTAL Assistance Net of Recapture Penalties Through FY17]:[TOTAL Assistance Net of Recapture Penalties FY18 and After]])</f>
        <v>116.0992</v>
      </c>
      <c r="DC402" s="17">
        <v>286.50549999999998</v>
      </c>
      <c r="DD402" s="17">
        <v>286.50549999999998</v>
      </c>
      <c r="DE402" s="17">
        <v>2617.5136000000002</v>
      </c>
      <c r="DF402" s="18">
        <f>SUM(Table2[[#This Row],[Company Direct Tax Revenue Before Assistance Through FY17]:[Company Direct Tax Revenue Before Assistance FY18 and After]])</f>
        <v>2904.0191000000004</v>
      </c>
      <c r="DG402" s="17">
        <v>392.22190000000001</v>
      </c>
      <c r="DH402" s="17">
        <v>392.22190000000001</v>
      </c>
      <c r="DI402" s="17">
        <v>6024.6986999999999</v>
      </c>
      <c r="DJ402" s="18">
        <f>SUM(Table2[[#This Row],[Indirect and Induced Tax Revenues Through FY17]:[Indirect and Induced Tax Revenues FY18 and After]])</f>
        <v>6416.9205999999995</v>
      </c>
      <c r="DK402" s="17">
        <v>678.72739999999999</v>
      </c>
      <c r="DL402" s="17">
        <v>678.72739999999999</v>
      </c>
      <c r="DM402" s="17">
        <v>8642.2122999999992</v>
      </c>
      <c r="DN402" s="17">
        <f>SUM(Table2[[#This Row],[TOTAL Tax Revenues Before Assistance Through FY17]:[TOTAL Tax Revenues Before Assistance FY18 and After]])</f>
        <v>9320.939699999999</v>
      </c>
      <c r="DO402" s="17">
        <v>562.62819999999999</v>
      </c>
      <c r="DP402" s="17">
        <v>562.62819999999999</v>
      </c>
      <c r="DQ402" s="17">
        <v>8642.2122999999992</v>
      </c>
      <c r="DR402" s="20">
        <f>SUM(Table2[[#This Row],[TOTAL Tax Revenues Net of Assistance Recapture and Penalty Through FY17]:[TOTAL Tax Revenues Net of Assistance Recapture and Penalty FY18 and After]])</f>
        <v>9204.8404999999984</v>
      </c>
      <c r="DS402" s="20">
        <v>0</v>
      </c>
      <c r="DT402" s="20">
        <v>0</v>
      </c>
      <c r="DU402" s="20">
        <v>0</v>
      </c>
      <c r="DV402" s="20">
        <v>0</v>
      </c>
      <c r="DW402" s="15">
        <v>0</v>
      </c>
      <c r="DX402" s="15">
        <v>0</v>
      </c>
      <c r="DY402" s="15">
        <v>0</v>
      </c>
      <c r="DZ402" s="15">
        <v>52</v>
      </c>
      <c r="EA402" s="15">
        <v>0</v>
      </c>
      <c r="EB402" s="15">
        <v>0</v>
      </c>
      <c r="EC402" s="15">
        <v>0</v>
      </c>
      <c r="ED402" s="15">
        <v>52</v>
      </c>
      <c r="EE402" s="15">
        <v>0</v>
      </c>
      <c r="EF402" s="15">
        <v>0</v>
      </c>
      <c r="EG402" s="15">
        <v>0</v>
      </c>
      <c r="EH402" s="15">
        <v>100</v>
      </c>
      <c r="EI402" s="15">
        <f>SUM(Table2[[#This Row],[Total Industrial Employees FY17]:[Total Other Employees FY17]])</f>
        <v>52</v>
      </c>
      <c r="EJ402" s="15">
        <f>SUM(Table2[[#This Row],[Number of Industrial Employees Earning More than Living Wage FY17]:[Number of Other Employees Earning More than Living Wage FY17]])</f>
        <v>52</v>
      </c>
      <c r="EK402" s="15">
        <v>100</v>
      </c>
    </row>
    <row r="403" spans="1:141" x14ac:dyDescent="0.2">
      <c r="A403" s="6">
        <v>92621</v>
      </c>
      <c r="B403" s="6" t="s">
        <v>205</v>
      </c>
      <c r="C403" s="7" t="s">
        <v>206</v>
      </c>
      <c r="D403" s="7" t="s">
        <v>9</v>
      </c>
      <c r="E403" s="33">
        <v>43</v>
      </c>
      <c r="F403" s="8" t="s">
        <v>1988</v>
      </c>
      <c r="G403" s="41" t="s">
        <v>1909</v>
      </c>
      <c r="H403" s="35">
        <v>2016</v>
      </c>
      <c r="I403" s="35">
        <v>2130</v>
      </c>
      <c r="J403" s="39" t="s">
        <v>3235</v>
      </c>
      <c r="K403" s="11" t="s">
        <v>2501</v>
      </c>
      <c r="L403" s="13" t="s">
        <v>2574</v>
      </c>
      <c r="M403" s="13" t="s">
        <v>2575</v>
      </c>
      <c r="N403" s="23">
        <v>515000</v>
      </c>
      <c r="O403" s="6" t="s">
        <v>2518</v>
      </c>
      <c r="P403" s="15">
        <v>0</v>
      </c>
      <c r="Q403" s="15">
        <v>0</v>
      </c>
      <c r="R403" s="15">
        <v>0</v>
      </c>
      <c r="S403" s="15">
        <v>0</v>
      </c>
      <c r="T403" s="15">
        <v>0</v>
      </c>
      <c r="U403" s="15">
        <v>0</v>
      </c>
      <c r="V403" s="15">
        <v>7</v>
      </c>
      <c r="W403" s="15">
        <v>0</v>
      </c>
      <c r="X403" s="15">
        <v>0</v>
      </c>
      <c r="Y403" s="15">
        <v>0</v>
      </c>
      <c r="Z403" s="15">
        <v>0</v>
      </c>
      <c r="AA403" s="15">
        <v>0</v>
      </c>
      <c r="AB403" s="15">
        <v>0</v>
      </c>
      <c r="AC403" s="15">
        <v>0</v>
      </c>
      <c r="AD403" s="15">
        <v>0</v>
      </c>
      <c r="AE403" s="15">
        <v>0</v>
      </c>
      <c r="AF403" s="15">
        <v>0</v>
      </c>
      <c r="AG403" s="15"/>
      <c r="AH403" s="15"/>
      <c r="AI403" s="17">
        <v>0</v>
      </c>
      <c r="AJ403" s="17">
        <v>0</v>
      </c>
      <c r="AK403" s="17">
        <v>0</v>
      </c>
      <c r="AL403" s="17">
        <f>SUM(Table2[[#This Row],[Company Direct Land Through FY17]:[Company Direct Land FY18 and After]])</f>
        <v>0</v>
      </c>
      <c r="AM403" s="17">
        <v>0</v>
      </c>
      <c r="AN403" s="17">
        <v>0</v>
      </c>
      <c r="AO403" s="17">
        <v>0</v>
      </c>
      <c r="AP403" s="18">
        <f>SUM(Table2[[#This Row],[Company Direct Building Through FY17]:[Company Direct Building FY18 and After]])</f>
        <v>0</v>
      </c>
      <c r="AQ403" s="17">
        <v>0</v>
      </c>
      <c r="AR403" s="17">
        <v>9.5565999999999995</v>
      </c>
      <c r="AS403" s="17">
        <v>0</v>
      </c>
      <c r="AT403" s="18">
        <f>SUM(Table2[[#This Row],[Mortgage Recording Tax Through FY17]:[Mortgage Recording Tax FY18 and After]])</f>
        <v>9.5565999999999995</v>
      </c>
      <c r="AU403" s="17">
        <v>0</v>
      </c>
      <c r="AV403" s="17">
        <v>0</v>
      </c>
      <c r="AW403" s="17">
        <v>0</v>
      </c>
      <c r="AX403" s="18">
        <f>SUM(Table2[[#This Row],[Pilot Savings Through FY17]:[Pilot Savings FY18 and After]])</f>
        <v>0</v>
      </c>
      <c r="AY403" s="17">
        <v>0</v>
      </c>
      <c r="AZ403" s="17">
        <v>9.5565999999999995</v>
      </c>
      <c r="BA403" s="17">
        <v>0</v>
      </c>
      <c r="BB403" s="18">
        <f>SUM(Table2[[#This Row],[Mortgage Recording Tax Exemption Through FY17]:[Mortgage Recording Tax Exemption FY18 and After]])</f>
        <v>9.5565999999999995</v>
      </c>
      <c r="BC403" s="17">
        <v>9.4031000000000002</v>
      </c>
      <c r="BD403" s="17">
        <v>70.531800000000004</v>
      </c>
      <c r="BE403" s="17">
        <v>0</v>
      </c>
      <c r="BF403" s="18">
        <f>SUM(Table2[[#This Row],[Indirect and Induced Land Through FY17]:[Indirect and Induced Land FY18 and After]])</f>
        <v>70.531800000000004</v>
      </c>
      <c r="BG403" s="17">
        <v>17.462900000000001</v>
      </c>
      <c r="BH403" s="17">
        <v>130.98830000000001</v>
      </c>
      <c r="BI403" s="17">
        <v>0</v>
      </c>
      <c r="BJ403" s="18">
        <f>SUM(Table2[[#This Row],[Indirect and Induced Building Through FY17]:[Indirect and Induced Building FY18 and After]])</f>
        <v>130.98830000000001</v>
      </c>
      <c r="BK403" s="17">
        <v>26.866</v>
      </c>
      <c r="BL403" s="17">
        <v>201.52010000000001</v>
      </c>
      <c r="BM403" s="17">
        <v>0</v>
      </c>
      <c r="BN403" s="18">
        <f>SUM(Table2[[#This Row],[TOTAL Real Property Related Taxes Through FY17]:[TOTAL Real Property Related Taxes FY18 and After]])</f>
        <v>201.52010000000001</v>
      </c>
      <c r="BO403" s="17">
        <v>29.091999999999999</v>
      </c>
      <c r="BP403" s="17">
        <v>245.43559999999999</v>
      </c>
      <c r="BQ403" s="17">
        <v>0</v>
      </c>
      <c r="BR403" s="18">
        <f>SUM(Table2[[#This Row],[Company Direct Through FY17]:[Company Direct FY18 and After]])</f>
        <v>245.43559999999999</v>
      </c>
      <c r="BS403" s="17">
        <v>0</v>
      </c>
      <c r="BT403" s="17">
        <v>0</v>
      </c>
      <c r="BU403" s="17">
        <v>0</v>
      </c>
      <c r="BV403" s="18">
        <f>SUM(Table2[[#This Row],[Sales Tax Exemption Through FY17]:[Sales Tax Exemption FY18 and After]])</f>
        <v>0</v>
      </c>
      <c r="BW403" s="17">
        <v>0</v>
      </c>
      <c r="BX403" s="17">
        <v>0</v>
      </c>
      <c r="BY403" s="17">
        <v>0</v>
      </c>
      <c r="BZ403" s="17">
        <f>SUM(Table2[[#This Row],[Energy Tax Savings Through FY17]:[Energy Tax Savings FY18 and After]])</f>
        <v>0</v>
      </c>
      <c r="CA403" s="17">
        <v>0</v>
      </c>
      <c r="CB403" s="17">
        <v>2.6981000000000002</v>
      </c>
      <c r="CC403" s="17">
        <v>0</v>
      </c>
      <c r="CD403" s="18">
        <f>SUM(Table2[[#This Row],[Tax Exempt Bond Savings Through FY17]:[Tax Exempt Bond Savings FY18 and After]])</f>
        <v>2.6981000000000002</v>
      </c>
      <c r="CE403" s="17">
        <v>32.187899999999999</v>
      </c>
      <c r="CF403" s="17">
        <v>281.20839999999998</v>
      </c>
      <c r="CG403" s="17">
        <v>0</v>
      </c>
      <c r="CH403" s="18">
        <f>SUM(Table2[[#This Row],[Indirect and Induced Through FY17]:[Indirect and Induced FY18 and After]])</f>
        <v>281.20839999999998</v>
      </c>
      <c r="CI403" s="17">
        <v>61.279899999999998</v>
      </c>
      <c r="CJ403" s="17">
        <v>523.94590000000005</v>
      </c>
      <c r="CK403" s="17">
        <v>0</v>
      </c>
      <c r="CL403" s="18">
        <f>SUM(Table2[[#This Row],[TOTAL Income Consumption Use Taxes Through FY17]:[TOTAL Income Consumption Use Taxes FY18 and After]])</f>
        <v>523.94590000000005</v>
      </c>
      <c r="CM403" s="17">
        <v>0</v>
      </c>
      <c r="CN403" s="17">
        <v>12.2547</v>
      </c>
      <c r="CO403" s="17">
        <v>0</v>
      </c>
      <c r="CP403" s="18">
        <f>SUM(Table2[[#This Row],[Assistance Provided Through FY17]:[Assistance Provided FY18 and After]])</f>
        <v>12.2547</v>
      </c>
      <c r="CQ403" s="17">
        <v>0</v>
      </c>
      <c r="CR403" s="17">
        <v>0</v>
      </c>
      <c r="CS403" s="17">
        <v>0</v>
      </c>
      <c r="CT403" s="18">
        <f>SUM(Table2[[#This Row],[Recapture Cancellation Reduction Amount Through FY17]:[Recapture Cancellation Reduction Amount FY18 and After]])</f>
        <v>0</v>
      </c>
      <c r="CU403" s="17">
        <v>0</v>
      </c>
      <c r="CV403" s="17">
        <v>0</v>
      </c>
      <c r="CW403" s="17">
        <v>0</v>
      </c>
      <c r="CX403" s="18">
        <f>SUM(Table2[[#This Row],[Penalty Paid Through FY17]:[Penalty Paid FY18 and After]])</f>
        <v>0</v>
      </c>
      <c r="CY403" s="17">
        <v>0</v>
      </c>
      <c r="CZ403" s="17">
        <v>12.2547</v>
      </c>
      <c r="DA403" s="17">
        <v>0</v>
      </c>
      <c r="DB403" s="18">
        <f>SUM(Table2[[#This Row],[TOTAL Assistance Net of Recapture Penalties Through FY17]:[TOTAL Assistance Net of Recapture Penalties FY18 and After]])</f>
        <v>12.2547</v>
      </c>
      <c r="DC403" s="17">
        <v>29.091999999999999</v>
      </c>
      <c r="DD403" s="17">
        <v>254.9922</v>
      </c>
      <c r="DE403" s="17">
        <v>0</v>
      </c>
      <c r="DF403" s="18">
        <f>SUM(Table2[[#This Row],[Company Direct Tax Revenue Before Assistance Through FY17]:[Company Direct Tax Revenue Before Assistance FY18 and After]])</f>
        <v>254.9922</v>
      </c>
      <c r="DG403" s="17">
        <v>59.053899999999999</v>
      </c>
      <c r="DH403" s="17">
        <v>482.7285</v>
      </c>
      <c r="DI403" s="17">
        <v>0</v>
      </c>
      <c r="DJ403" s="18">
        <f>SUM(Table2[[#This Row],[Indirect and Induced Tax Revenues Through FY17]:[Indirect and Induced Tax Revenues FY18 and After]])</f>
        <v>482.7285</v>
      </c>
      <c r="DK403" s="17">
        <v>88.145899999999997</v>
      </c>
      <c r="DL403" s="17">
        <v>737.72069999999997</v>
      </c>
      <c r="DM403" s="17">
        <v>0</v>
      </c>
      <c r="DN403" s="17">
        <f>SUM(Table2[[#This Row],[TOTAL Tax Revenues Before Assistance Through FY17]:[TOTAL Tax Revenues Before Assistance FY18 and After]])</f>
        <v>737.72069999999997</v>
      </c>
      <c r="DO403" s="17">
        <v>88.145899999999997</v>
      </c>
      <c r="DP403" s="17">
        <v>725.46600000000001</v>
      </c>
      <c r="DQ403" s="17">
        <v>0</v>
      </c>
      <c r="DR403" s="20">
        <f>SUM(Table2[[#This Row],[TOTAL Tax Revenues Net of Assistance Recapture and Penalty Through FY17]:[TOTAL Tax Revenues Net of Assistance Recapture and Penalty FY18 and After]])</f>
        <v>725.46600000000001</v>
      </c>
      <c r="DS403" s="20">
        <v>0</v>
      </c>
      <c r="DT403" s="20">
        <v>0</v>
      </c>
      <c r="DU403" s="20">
        <v>0</v>
      </c>
      <c r="DV403" s="20">
        <v>0</v>
      </c>
      <c r="DW403" s="15">
        <v>0</v>
      </c>
      <c r="DX403" s="15">
        <v>0</v>
      </c>
      <c r="DY403" s="15">
        <v>0</v>
      </c>
      <c r="DZ403" s="15">
        <v>0</v>
      </c>
      <c r="EA403" s="15">
        <v>0</v>
      </c>
      <c r="EB403" s="15">
        <v>0</v>
      </c>
      <c r="EC403" s="15">
        <v>0</v>
      </c>
      <c r="ED403" s="15">
        <v>0</v>
      </c>
      <c r="EE403" s="15">
        <v>0</v>
      </c>
      <c r="EF403" s="15">
        <v>0</v>
      </c>
      <c r="EG403" s="15">
        <v>0</v>
      </c>
      <c r="EH403" s="15">
        <v>0</v>
      </c>
      <c r="EI403" s="15">
        <v>0</v>
      </c>
      <c r="EJ403" s="15">
        <v>0</v>
      </c>
      <c r="EK403" s="15">
        <v>0</v>
      </c>
    </row>
    <row r="404" spans="1:141" x14ac:dyDescent="0.2">
      <c r="A404" s="6">
        <v>93317</v>
      </c>
      <c r="B404" s="6" t="s">
        <v>532</v>
      </c>
      <c r="C404" s="7" t="s">
        <v>533</v>
      </c>
      <c r="D404" s="7" t="s">
        <v>9</v>
      </c>
      <c r="E404" s="33">
        <v>44</v>
      </c>
      <c r="F404" s="8" t="s">
        <v>2210</v>
      </c>
      <c r="G404" s="41" t="s">
        <v>1870</v>
      </c>
      <c r="H404" s="35">
        <v>3224</v>
      </c>
      <c r="I404" s="35">
        <v>3737</v>
      </c>
      <c r="J404" s="39" t="s">
        <v>3219</v>
      </c>
      <c r="K404" s="11" t="s">
        <v>2501</v>
      </c>
      <c r="L404" s="13" t="s">
        <v>2820</v>
      </c>
      <c r="M404" s="13" t="s">
        <v>2821</v>
      </c>
      <c r="N404" s="23">
        <v>2200000</v>
      </c>
      <c r="O404" s="6" t="s">
        <v>2518</v>
      </c>
      <c r="P404" s="15">
        <v>1</v>
      </c>
      <c r="Q404" s="15">
        <v>0</v>
      </c>
      <c r="R404" s="15">
        <v>14</v>
      </c>
      <c r="S404" s="15">
        <v>0</v>
      </c>
      <c r="T404" s="15">
        <v>0</v>
      </c>
      <c r="U404" s="15">
        <v>15</v>
      </c>
      <c r="V404" s="15">
        <v>14</v>
      </c>
      <c r="W404" s="15">
        <v>0</v>
      </c>
      <c r="X404" s="15">
        <v>0</v>
      </c>
      <c r="Y404" s="15">
        <v>6</v>
      </c>
      <c r="Z404" s="15">
        <v>0</v>
      </c>
      <c r="AA404" s="15">
        <v>100</v>
      </c>
      <c r="AB404" s="15">
        <v>0</v>
      </c>
      <c r="AC404" s="15">
        <v>0</v>
      </c>
      <c r="AD404" s="15">
        <v>0</v>
      </c>
      <c r="AE404" s="15">
        <v>0</v>
      </c>
      <c r="AF404" s="15">
        <v>100</v>
      </c>
      <c r="AG404" s="15" t="s">
        <v>1860</v>
      </c>
      <c r="AH404" s="15" t="s">
        <v>1861</v>
      </c>
      <c r="AI404" s="17">
        <v>0</v>
      </c>
      <c r="AJ404" s="17">
        <v>0</v>
      </c>
      <c r="AK404" s="17">
        <v>0</v>
      </c>
      <c r="AL404" s="17">
        <f>SUM(Table2[[#This Row],[Company Direct Land Through FY17]:[Company Direct Land FY18 and After]])</f>
        <v>0</v>
      </c>
      <c r="AM404" s="17">
        <v>0</v>
      </c>
      <c r="AN404" s="17">
        <v>0</v>
      </c>
      <c r="AO404" s="17">
        <v>0</v>
      </c>
      <c r="AP404" s="18">
        <f>SUM(Table2[[#This Row],[Company Direct Building Through FY17]:[Company Direct Building FY18 and After]])</f>
        <v>0</v>
      </c>
      <c r="AQ404" s="17">
        <v>0</v>
      </c>
      <c r="AR404" s="17">
        <v>39.300800000000002</v>
      </c>
      <c r="AS404" s="17">
        <v>0</v>
      </c>
      <c r="AT404" s="18">
        <f>SUM(Table2[[#This Row],[Mortgage Recording Tax Through FY17]:[Mortgage Recording Tax FY18 and After]])</f>
        <v>39.300800000000002</v>
      </c>
      <c r="AU404" s="17">
        <v>0</v>
      </c>
      <c r="AV404" s="17">
        <v>0</v>
      </c>
      <c r="AW404" s="17">
        <v>0</v>
      </c>
      <c r="AX404" s="18">
        <f>SUM(Table2[[#This Row],[Pilot Savings Through FY17]:[Pilot Savings FY18 and After]])</f>
        <v>0</v>
      </c>
      <c r="AY404" s="17">
        <v>0</v>
      </c>
      <c r="AZ404" s="17">
        <v>39.300800000000002</v>
      </c>
      <c r="BA404" s="17">
        <v>0</v>
      </c>
      <c r="BB404" s="18">
        <f>SUM(Table2[[#This Row],[Mortgage Recording Tax Exemption Through FY17]:[Mortgage Recording Tax Exemption FY18 and After]])</f>
        <v>39.300800000000002</v>
      </c>
      <c r="BC404" s="17">
        <v>6.6207000000000003</v>
      </c>
      <c r="BD404" s="17">
        <v>48.976199999999999</v>
      </c>
      <c r="BE404" s="17">
        <v>51.935499999999998</v>
      </c>
      <c r="BF404" s="18">
        <f>SUM(Table2[[#This Row],[Indirect and Induced Land Through FY17]:[Indirect and Induced Land FY18 and After]])</f>
        <v>100.9117</v>
      </c>
      <c r="BG404" s="17">
        <v>12.295500000000001</v>
      </c>
      <c r="BH404" s="17">
        <v>90.955500000000001</v>
      </c>
      <c r="BI404" s="17">
        <v>96.452299999999994</v>
      </c>
      <c r="BJ404" s="18">
        <f>SUM(Table2[[#This Row],[Indirect and Induced Building Through FY17]:[Indirect and Induced Building FY18 and After]])</f>
        <v>187.40780000000001</v>
      </c>
      <c r="BK404" s="17">
        <v>18.9162</v>
      </c>
      <c r="BL404" s="17">
        <v>139.93170000000001</v>
      </c>
      <c r="BM404" s="17">
        <v>148.3878</v>
      </c>
      <c r="BN404" s="18">
        <f>SUM(Table2[[#This Row],[TOTAL Real Property Related Taxes Through FY17]:[TOTAL Real Property Related Taxes FY18 and After]])</f>
        <v>288.31950000000001</v>
      </c>
      <c r="BO404" s="17">
        <v>19.251899999999999</v>
      </c>
      <c r="BP404" s="17">
        <v>149.83949999999999</v>
      </c>
      <c r="BQ404" s="17">
        <v>151.02289999999999</v>
      </c>
      <c r="BR404" s="18">
        <f>SUM(Table2[[#This Row],[Company Direct Through FY17]:[Company Direct FY18 and After]])</f>
        <v>300.86239999999998</v>
      </c>
      <c r="BS404" s="17">
        <v>0</v>
      </c>
      <c r="BT404" s="17">
        <v>0</v>
      </c>
      <c r="BU404" s="17">
        <v>0</v>
      </c>
      <c r="BV404" s="18">
        <f>SUM(Table2[[#This Row],[Sales Tax Exemption Through FY17]:[Sales Tax Exemption FY18 and After]])</f>
        <v>0</v>
      </c>
      <c r="BW404" s="17">
        <v>0</v>
      </c>
      <c r="BX404" s="17">
        <v>0</v>
      </c>
      <c r="BY404" s="17">
        <v>0</v>
      </c>
      <c r="BZ404" s="17">
        <f>SUM(Table2[[#This Row],[Energy Tax Savings Through FY17]:[Energy Tax Savings FY18 and After]])</f>
        <v>0</v>
      </c>
      <c r="CA404" s="17">
        <v>0.77329999999999999</v>
      </c>
      <c r="CB404" s="17">
        <v>10.0097</v>
      </c>
      <c r="CC404" s="17">
        <v>4.6117999999999997</v>
      </c>
      <c r="CD404" s="18">
        <f>SUM(Table2[[#This Row],[Tax Exempt Bond Savings Through FY17]:[Tax Exempt Bond Savings FY18 and After]])</f>
        <v>14.621500000000001</v>
      </c>
      <c r="CE404" s="17">
        <v>22.663399999999999</v>
      </c>
      <c r="CF404" s="17">
        <v>190.6859</v>
      </c>
      <c r="CG404" s="17">
        <v>177.78469999999999</v>
      </c>
      <c r="CH404" s="18">
        <f>SUM(Table2[[#This Row],[Indirect and Induced Through FY17]:[Indirect and Induced FY18 and After]])</f>
        <v>368.47059999999999</v>
      </c>
      <c r="CI404" s="17">
        <v>41.142000000000003</v>
      </c>
      <c r="CJ404" s="17">
        <v>330.51569999999998</v>
      </c>
      <c r="CK404" s="17">
        <v>324.19580000000002</v>
      </c>
      <c r="CL404" s="18">
        <f>SUM(Table2[[#This Row],[TOTAL Income Consumption Use Taxes Through FY17]:[TOTAL Income Consumption Use Taxes FY18 and After]])</f>
        <v>654.7115</v>
      </c>
      <c r="CM404" s="17">
        <v>0.77329999999999999</v>
      </c>
      <c r="CN404" s="17">
        <v>49.310499999999998</v>
      </c>
      <c r="CO404" s="17">
        <v>4.6117999999999997</v>
      </c>
      <c r="CP404" s="18">
        <f>SUM(Table2[[#This Row],[Assistance Provided Through FY17]:[Assistance Provided FY18 and After]])</f>
        <v>53.9223</v>
      </c>
      <c r="CQ404" s="17">
        <v>0</v>
      </c>
      <c r="CR404" s="17">
        <v>0</v>
      </c>
      <c r="CS404" s="17">
        <v>0</v>
      </c>
      <c r="CT404" s="18">
        <f>SUM(Table2[[#This Row],[Recapture Cancellation Reduction Amount Through FY17]:[Recapture Cancellation Reduction Amount FY18 and After]])</f>
        <v>0</v>
      </c>
      <c r="CU404" s="17">
        <v>0</v>
      </c>
      <c r="CV404" s="17">
        <v>0</v>
      </c>
      <c r="CW404" s="17">
        <v>0</v>
      </c>
      <c r="CX404" s="18">
        <f>SUM(Table2[[#This Row],[Penalty Paid Through FY17]:[Penalty Paid FY18 and After]])</f>
        <v>0</v>
      </c>
      <c r="CY404" s="17">
        <v>0.77329999999999999</v>
      </c>
      <c r="CZ404" s="17">
        <v>49.310499999999998</v>
      </c>
      <c r="DA404" s="17">
        <v>4.6117999999999997</v>
      </c>
      <c r="DB404" s="18">
        <f>SUM(Table2[[#This Row],[TOTAL Assistance Net of Recapture Penalties Through FY17]:[TOTAL Assistance Net of Recapture Penalties FY18 and After]])</f>
        <v>53.9223</v>
      </c>
      <c r="DC404" s="17">
        <v>19.251899999999999</v>
      </c>
      <c r="DD404" s="17">
        <v>189.1403</v>
      </c>
      <c r="DE404" s="17">
        <v>151.02289999999999</v>
      </c>
      <c r="DF404" s="18">
        <f>SUM(Table2[[#This Row],[Company Direct Tax Revenue Before Assistance Through FY17]:[Company Direct Tax Revenue Before Assistance FY18 and After]])</f>
        <v>340.16319999999996</v>
      </c>
      <c r="DG404" s="17">
        <v>41.579599999999999</v>
      </c>
      <c r="DH404" s="17">
        <v>330.61759999999998</v>
      </c>
      <c r="DI404" s="17">
        <v>326.17250000000001</v>
      </c>
      <c r="DJ404" s="18">
        <f>SUM(Table2[[#This Row],[Indirect and Induced Tax Revenues Through FY17]:[Indirect and Induced Tax Revenues FY18 and After]])</f>
        <v>656.79009999999994</v>
      </c>
      <c r="DK404" s="17">
        <v>60.831499999999998</v>
      </c>
      <c r="DL404" s="17">
        <v>519.75789999999995</v>
      </c>
      <c r="DM404" s="17">
        <v>477.19540000000001</v>
      </c>
      <c r="DN404" s="17">
        <f>SUM(Table2[[#This Row],[TOTAL Tax Revenues Before Assistance Through FY17]:[TOTAL Tax Revenues Before Assistance FY18 and After]])</f>
        <v>996.9532999999999</v>
      </c>
      <c r="DO404" s="17">
        <v>60.058199999999999</v>
      </c>
      <c r="DP404" s="17">
        <v>470.44740000000002</v>
      </c>
      <c r="DQ404" s="17">
        <v>472.58359999999999</v>
      </c>
      <c r="DR404" s="20">
        <f>SUM(Table2[[#This Row],[TOTAL Tax Revenues Net of Assistance Recapture and Penalty Through FY17]:[TOTAL Tax Revenues Net of Assistance Recapture and Penalty FY18 and After]])</f>
        <v>943.03099999999995</v>
      </c>
      <c r="DS404" s="20">
        <v>0</v>
      </c>
      <c r="DT404" s="20">
        <v>0</v>
      </c>
      <c r="DU404" s="20">
        <v>0</v>
      </c>
      <c r="DV404" s="20">
        <v>0</v>
      </c>
      <c r="DW404" s="15">
        <v>0</v>
      </c>
      <c r="DX404" s="15">
        <v>0</v>
      </c>
      <c r="DY404" s="15">
        <v>0</v>
      </c>
      <c r="DZ404" s="15">
        <v>0</v>
      </c>
      <c r="EA404" s="15">
        <v>0</v>
      </c>
      <c r="EB404" s="15">
        <v>0</v>
      </c>
      <c r="EC404" s="15">
        <v>0</v>
      </c>
      <c r="ED404" s="15">
        <v>0</v>
      </c>
      <c r="EE404" s="15">
        <v>0</v>
      </c>
      <c r="EF404" s="15">
        <v>0</v>
      </c>
      <c r="EG404" s="15">
        <v>0</v>
      </c>
      <c r="EH404" s="15">
        <v>0</v>
      </c>
      <c r="EI404" s="15">
        <f>SUM(Table2[[#This Row],[Total Industrial Employees FY17]:[Total Other Employees FY17]])</f>
        <v>0</v>
      </c>
      <c r="EJ404" s="15">
        <f>SUM(Table2[[#This Row],[Number of Industrial Employees Earning More than Living Wage FY17]:[Number of Other Employees Earning More than Living Wage FY17]])</f>
        <v>0</v>
      </c>
      <c r="EK404" s="15">
        <v>0</v>
      </c>
    </row>
    <row r="405" spans="1:141" x14ac:dyDescent="0.2">
      <c r="A405" s="6">
        <v>93018</v>
      </c>
      <c r="B405" s="6" t="s">
        <v>379</v>
      </c>
      <c r="C405" s="7" t="s">
        <v>380</v>
      </c>
      <c r="D405" s="7" t="s">
        <v>6</v>
      </c>
      <c r="E405" s="33">
        <v>14</v>
      </c>
      <c r="F405" s="8" t="s">
        <v>2112</v>
      </c>
      <c r="G405" s="41" t="s">
        <v>1963</v>
      </c>
      <c r="H405" s="35">
        <v>50175</v>
      </c>
      <c r="I405" s="35">
        <v>75630</v>
      </c>
      <c r="J405" s="39" t="s">
        <v>3292</v>
      </c>
      <c r="K405" s="11" t="s">
        <v>2519</v>
      </c>
      <c r="L405" s="13" t="s">
        <v>2698</v>
      </c>
      <c r="M405" s="13" t="s">
        <v>2695</v>
      </c>
      <c r="N405" s="23">
        <v>11740000</v>
      </c>
      <c r="O405" s="6" t="s">
        <v>2518</v>
      </c>
      <c r="P405" s="15">
        <v>0</v>
      </c>
      <c r="Q405" s="15">
        <v>0</v>
      </c>
      <c r="R405" s="15">
        <v>0</v>
      </c>
      <c r="S405" s="15">
        <v>0</v>
      </c>
      <c r="T405" s="15">
        <v>0</v>
      </c>
      <c r="U405" s="15">
        <v>0</v>
      </c>
      <c r="V405" s="15">
        <v>624</v>
      </c>
      <c r="W405" s="15">
        <v>0</v>
      </c>
      <c r="X405" s="15">
        <v>0</v>
      </c>
      <c r="Y405" s="15">
        <v>160</v>
      </c>
      <c r="Z405" s="15">
        <v>42</v>
      </c>
      <c r="AA405" s="15">
        <v>0</v>
      </c>
      <c r="AB405" s="15">
        <v>0</v>
      </c>
      <c r="AC405" s="15">
        <v>0</v>
      </c>
      <c r="AD405" s="15">
        <v>0</v>
      </c>
      <c r="AE405" s="15">
        <v>0</v>
      </c>
      <c r="AF405" s="15">
        <v>0</v>
      </c>
      <c r="AG405" s="15"/>
      <c r="AH405" s="15"/>
      <c r="AI405" s="17">
        <v>0</v>
      </c>
      <c r="AJ405" s="17">
        <v>0</v>
      </c>
      <c r="AK405" s="17">
        <v>0</v>
      </c>
      <c r="AL405" s="17">
        <f>SUM(Table2[[#This Row],[Company Direct Land Through FY17]:[Company Direct Land FY18 and After]])</f>
        <v>0</v>
      </c>
      <c r="AM405" s="17">
        <v>0</v>
      </c>
      <c r="AN405" s="17">
        <v>0</v>
      </c>
      <c r="AO405" s="17">
        <v>0</v>
      </c>
      <c r="AP405" s="18">
        <f>SUM(Table2[[#This Row],[Company Direct Building Through FY17]:[Company Direct Building FY18 and After]])</f>
        <v>0</v>
      </c>
      <c r="AQ405" s="17">
        <v>0</v>
      </c>
      <c r="AR405" s="17">
        <v>205.97829999999999</v>
      </c>
      <c r="AS405" s="17">
        <v>0</v>
      </c>
      <c r="AT405" s="18">
        <f>SUM(Table2[[#This Row],[Mortgage Recording Tax Through FY17]:[Mortgage Recording Tax FY18 and After]])</f>
        <v>205.97829999999999</v>
      </c>
      <c r="AU405" s="17">
        <v>0</v>
      </c>
      <c r="AV405" s="17">
        <v>0</v>
      </c>
      <c r="AW405" s="17">
        <v>0</v>
      </c>
      <c r="AX405" s="18">
        <f>SUM(Table2[[#This Row],[Pilot Savings Through FY17]:[Pilot Savings FY18 and After]])</f>
        <v>0</v>
      </c>
      <c r="AY405" s="17">
        <v>0</v>
      </c>
      <c r="AZ405" s="17">
        <v>205.97829999999999</v>
      </c>
      <c r="BA405" s="17">
        <v>0</v>
      </c>
      <c r="BB405" s="18">
        <f>SUM(Table2[[#This Row],[Mortgage Recording Tax Exemption Through FY17]:[Mortgage Recording Tax Exemption FY18 and After]])</f>
        <v>205.97829999999999</v>
      </c>
      <c r="BC405" s="17">
        <v>563.67330000000004</v>
      </c>
      <c r="BD405" s="17">
        <v>2687.7287999999999</v>
      </c>
      <c r="BE405" s="17">
        <v>2289.3054000000002</v>
      </c>
      <c r="BF405" s="18">
        <f>SUM(Table2[[#This Row],[Indirect and Induced Land Through FY17]:[Indirect and Induced Land FY18 and After]])</f>
        <v>4977.0342000000001</v>
      </c>
      <c r="BG405" s="17">
        <v>1046.8218999999999</v>
      </c>
      <c r="BH405" s="17">
        <v>4991.4967999999999</v>
      </c>
      <c r="BI405" s="17">
        <v>4251.5675000000001</v>
      </c>
      <c r="BJ405" s="18">
        <f>SUM(Table2[[#This Row],[Indirect and Induced Building Through FY17]:[Indirect and Induced Building FY18 and After]])</f>
        <v>9243.0643</v>
      </c>
      <c r="BK405" s="17">
        <v>1610.4952000000001</v>
      </c>
      <c r="BL405" s="17">
        <v>7679.2255999999998</v>
      </c>
      <c r="BM405" s="17">
        <v>6540.8729000000003</v>
      </c>
      <c r="BN405" s="18">
        <f>SUM(Table2[[#This Row],[TOTAL Real Property Related Taxes Through FY17]:[TOTAL Real Property Related Taxes FY18 and After]])</f>
        <v>14220.0985</v>
      </c>
      <c r="BO405" s="17">
        <v>1530.8317</v>
      </c>
      <c r="BP405" s="17">
        <v>7685.7656999999999</v>
      </c>
      <c r="BQ405" s="17">
        <v>6217.3270000000002</v>
      </c>
      <c r="BR405" s="18">
        <f>SUM(Table2[[#This Row],[Company Direct Through FY17]:[Company Direct FY18 and After]])</f>
        <v>13903.092700000001</v>
      </c>
      <c r="BS405" s="17">
        <v>0</v>
      </c>
      <c r="BT405" s="17">
        <v>0</v>
      </c>
      <c r="BU405" s="17">
        <v>0</v>
      </c>
      <c r="BV405" s="18">
        <f>SUM(Table2[[#This Row],[Sales Tax Exemption Through FY17]:[Sales Tax Exemption FY18 and After]])</f>
        <v>0</v>
      </c>
      <c r="BW405" s="17">
        <v>0</v>
      </c>
      <c r="BX405" s="17">
        <v>0</v>
      </c>
      <c r="BY405" s="17">
        <v>0</v>
      </c>
      <c r="BZ405" s="17">
        <f>SUM(Table2[[#This Row],[Energy Tax Savings Through FY17]:[Energy Tax Savings FY18 and After]])</f>
        <v>0</v>
      </c>
      <c r="CA405" s="17">
        <v>1.7077</v>
      </c>
      <c r="CB405" s="17">
        <v>44.674999999999997</v>
      </c>
      <c r="CC405" s="17">
        <v>5.8978999999999999</v>
      </c>
      <c r="CD405" s="18">
        <f>SUM(Table2[[#This Row],[Tax Exempt Bond Savings Through FY17]:[Tax Exempt Bond Savings FY18 and After]])</f>
        <v>50.572899999999997</v>
      </c>
      <c r="CE405" s="17">
        <v>1778.9187999999999</v>
      </c>
      <c r="CF405" s="17">
        <v>9340.2618000000002</v>
      </c>
      <c r="CG405" s="17">
        <v>7224.9093000000003</v>
      </c>
      <c r="CH405" s="18">
        <f>SUM(Table2[[#This Row],[Indirect and Induced Through FY17]:[Indirect and Induced FY18 and After]])</f>
        <v>16565.1711</v>
      </c>
      <c r="CI405" s="17">
        <v>3308.0428000000002</v>
      </c>
      <c r="CJ405" s="17">
        <v>16981.352500000001</v>
      </c>
      <c r="CK405" s="17">
        <v>13436.338400000001</v>
      </c>
      <c r="CL405" s="18">
        <f>SUM(Table2[[#This Row],[TOTAL Income Consumption Use Taxes Through FY17]:[TOTAL Income Consumption Use Taxes FY18 and After]])</f>
        <v>30417.690900000001</v>
      </c>
      <c r="CM405" s="17">
        <v>1.7077</v>
      </c>
      <c r="CN405" s="17">
        <v>250.6533</v>
      </c>
      <c r="CO405" s="17">
        <v>5.8978999999999999</v>
      </c>
      <c r="CP405" s="18">
        <f>SUM(Table2[[#This Row],[Assistance Provided Through FY17]:[Assistance Provided FY18 and After]])</f>
        <v>256.55119999999999</v>
      </c>
      <c r="CQ405" s="17">
        <v>0</v>
      </c>
      <c r="CR405" s="17">
        <v>6.5208000000000004</v>
      </c>
      <c r="CS405" s="17">
        <v>0</v>
      </c>
      <c r="CT405" s="18">
        <f>SUM(Table2[[#This Row],[Recapture Cancellation Reduction Amount Through FY17]:[Recapture Cancellation Reduction Amount FY18 and After]])</f>
        <v>6.5208000000000004</v>
      </c>
      <c r="CU405" s="17">
        <v>0</v>
      </c>
      <c r="CV405" s="17">
        <v>0</v>
      </c>
      <c r="CW405" s="17">
        <v>0</v>
      </c>
      <c r="CX405" s="18">
        <f>SUM(Table2[[#This Row],[Penalty Paid Through FY17]:[Penalty Paid FY18 and After]])</f>
        <v>0</v>
      </c>
      <c r="CY405" s="17">
        <v>1.7077</v>
      </c>
      <c r="CZ405" s="17">
        <v>244.13249999999999</v>
      </c>
      <c r="DA405" s="17">
        <v>5.8978999999999999</v>
      </c>
      <c r="DB405" s="18">
        <f>SUM(Table2[[#This Row],[TOTAL Assistance Net of Recapture Penalties Through FY17]:[TOTAL Assistance Net of Recapture Penalties FY18 and After]])</f>
        <v>250.03039999999999</v>
      </c>
      <c r="DC405" s="17">
        <v>1530.8317</v>
      </c>
      <c r="DD405" s="17">
        <v>7891.7439999999997</v>
      </c>
      <c r="DE405" s="17">
        <v>6217.3270000000002</v>
      </c>
      <c r="DF405" s="18">
        <f>SUM(Table2[[#This Row],[Company Direct Tax Revenue Before Assistance Through FY17]:[Company Direct Tax Revenue Before Assistance FY18 and After]])</f>
        <v>14109.071</v>
      </c>
      <c r="DG405" s="17">
        <v>3389.4140000000002</v>
      </c>
      <c r="DH405" s="17">
        <v>17019.487400000002</v>
      </c>
      <c r="DI405" s="17">
        <v>13765.7822</v>
      </c>
      <c r="DJ405" s="18">
        <f>SUM(Table2[[#This Row],[Indirect and Induced Tax Revenues Through FY17]:[Indirect and Induced Tax Revenues FY18 and After]])</f>
        <v>30785.2696</v>
      </c>
      <c r="DK405" s="17">
        <v>4920.2457000000004</v>
      </c>
      <c r="DL405" s="17">
        <v>24911.231400000001</v>
      </c>
      <c r="DM405" s="17">
        <v>19983.109199999999</v>
      </c>
      <c r="DN405" s="17">
        <f>SUM(Table2[[#This Row],[TOTAL Tax Revenues Before Assistance Through FY17]:[TOTAL Tax Revenues Before Assistance FY18 and After]])</f>
        <v>44894.340599999996</v>
      </c>
      <c r="DO405" s="17">
        <v>4918.5379999999996</v>
      </c>
      <c r="DP405" s="17">
        <v>24667.098900000001</v>
      </c>
      <c r="DQ405" s="17">
        <v>19977.211299999999</v>
      </c>
      <c r="DR405" s="20">
        <f>SUM(Table2[[#This Row],[TOTAL Tax Revenues Net of Assistance Recapture and Penalty Through FY17]:[TOTAL Tax Revenues Net of Assistance Recapture and Penalty FY18 and After]])</f>
        <v>44644.3102</v>
      </c>
      <c r="DS405" s="20">
        <v>0</v>
      </c>
      <c r="DT405" s="20">
        <v>0</v>
      </c>
      <c r="DU405" s="20">
        <v>0</v>
      </c>
      <c r="DV405" s="20">
        <v>0</v>
      </c>
      <c r="DW405" s="15">
        <v>0</v>
      </c>
      <c r="DX405" s="15">
        <v>0</v>
      </c>
      <c r="DY405" s="15">
        <v>0</v>
      </c>
      <c r="DZ405" s="15">
        <v>0</v>
      </c>
      <c r="EA405" s="15">
        <v>0</v>
      </c>
      <c r="EB405" s="15">
        <v>0</v>
      </c>
      <c r="EC405" s="15">
        <v>0</v>
      </c>
      <c r="ED405" s="15">
        <v>0</v>
      </c>
      <c r="EE405" s="15">
        <v>0</v>
      </c>
      <c r="EF405" s="15">
        <v>0</v>
      </c>
      <c r="EG405" s="15">
        <v>0</v>
      </c>
      <c r="EH405" s="15">
        <v>0</v>
      </c>
      <c r="EI405" s="15">
        <v>0</v>
      </c>
      <c r="EJ405" s="15">
        <v>0</v>
      </c>
      <c r="EK405" s="15">
        <v>0</v>
      </c>
    </row>
    <row r="406" spans="1:141" x14ac:dyDescent="0.2">
      <c r="A406" s="6">
        <v>92962</v>
      </c>
      <c r="B406" s="6" t="s">
        <v>355</v>
      </c>
      <c r="C406" s="7" t="s">
        <v>356</v>
      </c>
      <c r="D406" s="7" t="s">
        <v>9</v>
      </c>
      <c r="E406" s="33">
        <v>44</v>
      </c>
      <c r="F406" s="8" t="s">
        <v>2101</v>
      </c>
      <c r="G406" s="41" t="s">
        <v>1863</v>
      </c>
      <c r="H406" s="35">
        <v>294000</v>
      </c>
      <c r="I406" s="35">
        <v>315000</v>
      </c>
      <c r="J406" s="39" t="s">
        <v>3284</v>
      </c>
      <c r="K406" s="11" t="s">
        <v>2453</v>
      </c>
      <c r="L406" s="13" t="s">
        <v>2686</v>
      </c>
      <c r="M406" s="13" t="s">
        <v>2598</v>
      </c>
      <c r="N406" s="23">
        <v>7529000</v>
      </c>
      <c r="O406" s="6" t="s">
        <v>2500</v>
      </c>
      <c r="P406" s="15">
        <v>18</v>
      </c>
      <c r="Q406" s="15">
        <v>0</v>
      </c>
      <c r="R406" s="15">
        <v>108</v>
      </c>
      <c r="S406" s="15">
        <v>7</v>
      </c>
      <c r="T406" s="15">
        <v>0</v>
      </c>
      <c r="U406" s="15">
        <v>133</v>
      </c>
      <c r="V406" s="15">
        <v>124</v>
      </c>
      <c r="W406" s="15">
        <v>0</v>
      </c>
      <c r="X406" s="15">
        <v>0</v>
      </c>
      <c r="Y406" s="15">
        <v>61</v>
      </c>
      <c r="Z406" s="15">
        <v>32</v>
      </c>
      <c r="AA406" s="15">
        <v>87</v>
      </c>
      <c r="AB406" s="15">
        <v>0</v>
      </c>
      <c r="AC406" s="15">
        <v>0</v>
      </c>
      <c r="AD406" s="15">
        <v>0</v>
      </c>
      <c r="AE406" s="15">
        <v>0</v>
      </c>
      <c r="AF406" s="15">
        <v>87</v>
      </c>
      <c r="AG406" s="15" t="s">
        <v>1861</v>
      </c>
      <c r="AH406" s="15" t="s">
        <v>1861</v>
      </c>
      <c r="AI406" s="17">
        <v>191.1404</v>
      </c>
      <c r="AJ406" s="17">
        <v>1708.0207</v>
      </c>
      <c r="AK406" s="17">
        <v>774.21529999999996</v>
      </c>
      <c r="AL406" s="17">
        <f>SUM(Table2[[#This Row],[Company Direct Land Through FY17]:[Company Direct Land FY18 and After]])</f>
        <v>2482.2359999999999</v>
      </c>
      <c r="AM406" s="17">
        <v>487.34309999999999</v>
      </c>
      <c r="AN406" s="17">
        <v>2328.0886</v>
      </c>
      <c r="AO406" s="17">
        <v>1973.9866</v>
      </c>
      <c r="AP406" s="18">
        <f>SUM(Table2[[#This Row],[Company Direct Building Through FY17]:[Company Direct Building FY18 and After]])</f>
        <v>4302.0752000000002</v>
      </c>
      <c r="AQ406" s="17">
        <v>0</v>
      </c>
      <c r="AR406" s="17">
        <v>21.053999999999998</v>
      </c>
      <c r="AS406" s="17">
        <v>0</v>
      </c>
      <c r="AT406" s="18">
        <f>SUM(Table2[[#This Row],[Mortgage Recording Tax Through FY17]:[Mortgage Recording Tax FY18 and After]])</f>
        <v>21.053999999999998</v>
      </c>
      <c r="AU406" s="17">
        <v>145.9545</v>
      </c>
      <c r="AV406" s="17">
        <v>1264.8271</v>
      </c>
      <c r="AW406" s="17">
        <v>591.18960000000004</v>
      </c>
      <c r="AX406" s="18">
        <f>SUM(Table2[[#This Row],[Pilot Savings Through FY17]:[Pilot Savings FY18 and After]])</f>
        <v>1856.0167000000001</v>
      </c>
      <c r="AY406" s="17">
        <v>0</v>
      </c>
      <c r="AZ406" s="17">
        <v>21.053999999999998</v>
      </c>
      <c r="BA406" s="17">
        <v>0</v>
      </c>
      <c r="BB406" s="18">
        <f>SUM(Table2[[#This Row],[Mortgage Recording Tax Exemption Through FY17]:[Mortgage Recording Tax Exemption FY18 and After]])</f>
        <v>21.053999999999998</v>
      </c>
      <c r="BC406" s="17">
        <v>168.10589999999999</v>
      </c>
      <c r="BD406" s="17">
        <v>1352.5088000000001</v>
      </c>
      <c r="BE406" s="17">
        <v>680.91430000000003</v>
      </c>
      <c r="BF406" s="18">
        <f>SUM(Table2[[#This Row],[Indirect and Induced Land Through FY17]:[Indirect and Induced Land FY18 and After]])</f>
        <v>2033.4231</v>
      </c>
      <c r="BG406" s="17">
        <v>312.19670000000002</v>
      </c>
      <c r="BH406" s="17">
        <v>2511.8026</v>
      </c>
      <c r="BI406" s="17">
        <v>1264.5550000000001</v>
      </c>
      <c r="BJ406" s="18">
        <f>SUM(Table2[[#This Row],[Indirect and Induced Building Through FY17]:[Indirect and Induced Building FY18 and After]])</f>
        <v>3776.3576000000003</v>
      </c>
      <c r="BK406" s="17">
        <v>1012.8316</v>
      </c>
      <c r="BL406" s="17">
        <v>6635.5936000000002</v>
      </c>
      <c r="BM406" s="17">
        <v>4102.4816000000001</v>
      </c>
      <c r="BN406" s="18">
        <f>SUM(Table2[[#This Row],[TOTAL Real Property Related Taxes Through FY17]:[TOTAL Real Property Related Taxes FY18 and After]])</f>
        <v>10738.075199999999</v>
      </c>
      <c r="BO406" s="17">
        <v>1223.0802000000001</v>
      </c>
      <c r="BP406" s="17">
        <v>11065.161099999999</v>
      </c>
      <c r="BQ406" s="17">
        <v>4954.0950999999995</v>
      </c>
      <c r="BR406" s="18">
        <f>SUM(Table2[[#This Row],[Company Direct Through FY17]:[Company Direct FY18 and After]])</f>
        <v>16019.2562</v>
      </c>
      <c r="BS406" s="17">
        <v>0</v>
      </c>
      <c r="BT406" s="17">
        <v>0</v>
      </c>
      <c r="BU406" s="17">
        <v>0</v>
      </c>
      <c r="BV406" s="18">
        <f>SUM(Table2[[#This Row],[Sales Tax Exemption Through FY17]:[Sales Tax Exemption FY18 and After]])</f>
        <v>0</v>
      </c>
      <c r="BW406" s="17">
        <v>0</v>
      </c>
      <c r="BX406" s="17">
        <v>4.335</v>
      </c>
      <c r="BY406" s="17">
        <v>0</v>
      </c>
      <c r="BZ406" s="17">
        <f>SUM(Table2[[#This Row],[Energy Tax Savings Through FY17]:[Energy Tax Savings FY18 and After]])</f>
        <v>4.335</v>
      </c>
      <c r="CA406" s="17">
        <v>0</v>
      </c>
      <c r="CB406" s="17">
        <v>0</v>
      </c>
      <c r="CC406" s="17">
        <v>0</v>
      </c>
      <c r="CD406" s="18">
        <f>SUM(Table2[[#This Row],[Tax Exempt Bond Savings Through FY17]:[Tax Exempt Bond Savings FY18 and After]])</f>
        <v>0</v>
      </c>
      <c r="CE406" s="17">
        <v>575.44820000000004</v>
      </c>
      <c r="CF406" s="17">
        <v>5342.8873000000003</v>
      </c>
      <c r="CG406" s="17">
        <v>2330.8569000000002</v>
      </c>
      <c r="CH406" s="18">
        <f>SUM(Table2[[#This Row],[Indirect and Induced Through FY17]:[Indirect and Induced FY18 and After]])</f>
        <v>7673.744200000001</v>
      </c>
      <c r="CI406" s="17">
        <v>1798.5283999999999</v>
      </c>
      <c r="CJ406" s="17">
        <v>16403.713400000001</v>
      </c>
      <c r="CK406" s="17">
        <v>7284.9520000000002</v>
      </c>
      <c r="CL406" s="18">
        <f>SUM(Table2[[#This Row],[TOTAL Income Consumption Use Taxes Through FY17]:[TOTAL Income Consumption Use Taxes FY18 and After]])</f>
        <v>23688.665400000002</v>
      </c>
      <c r="CM406" s="17">
        <v>145.9545</v>
      </c>
      <c r="CN406" s="17">
        <v>1290.2161000000001</v>
      </c>
      <c r="CO406" s="17">
        <v>591.18960000000004</v>
      </c>
      <c r="CP406" s="18">
        <f>SUM(Table2[[#This Row],[Assistance Provided Through FY17]:[Assistance Provided FY18 and After]])</f>
        <v>1881.4057000000003</v>
      </c>
      <c r="CQ406" s="17">
        <v>0</v>
      </c>
      <c r="CR406" s="17">
        <v>0</v>
      </c>
      <c r="CS406" s="17">
        <v>0</v>
      </c>
      <c r="CT406" s="18">
        <f>SUM(Table2[[#This Row],[Recapture Cancellation Reduction Amount Through FY17]:[Recapture Cancellation Reduction Amount FY18 and After]])</f>
        <v>0</v>
      </c>
      <c r="CU406" s="17">
        <v>0</v>
      </c>
      <c r="CV406" s="17">
        <v>0</v>
      </c>
      <c r="CW406" s="17">
        <v>0</v>
      </c>
      <c r="CX406" s="18">
        <f>SUM(Table2[[#This Row],[Penalty Paid Through FY17]:[Penalty Paid FY18 and After]])</f>
        <v>0</v>
      </c>
      <c r="CY406" s="17">
        <v>145.9545</v>
      </c>
      <c r="CZ406" s="17">
        <v>1290.2161000000001</v>
      </c>
      <c r="DA406" s="17">
        <v>591.18960000000004</v>
      </c>
      <c r="DB406" s="18">
        <f>SUM(Table2[[#This Row],[TOTAL Assistance Net of Recapture Penalties Through FY17]:[TOTAL Assistance Net of Recapture Penalties FY18 and After]])</f>
        <v>1881.4057000000003</v>
      </c>
      <c r="DC406" s="17">
        <v>1901.5636999999999</v>
      </c>
      <c r="DD406" s="17">
        <v>15122.3244</v>
      </c>
      <c r="DE406" s="17">
        <v>7702.2969999999996</v>
      </c>
      <c r="DF406" s="18">
        <f>SUM(Table2[[#This Row],[Company Direct Tax Revenue Before Assistance Through FY17]:[Company Direct Tax Revenue Before Assistance FY18 and After]])</f>
        <v>22824.6214</v>
      </c>
      <c r="DG406" s="17">
        <v>1055.7508</v>
      </c>
      <c r="DH406" s="17">
        <v>9207.1987000000008</v>
      </c>
      <c r="DI406" s="17">
        <v>4276.3262000000004</v>
      </c>
      <c r="DJ406" s="18">
        <f>SUM(Table2[[#This Row],[Indirect and Induced Tax Revenues Through FY17]:[Indirect and Induced Tax Revenues FY18 and After]])</f>
        <v>13483.5249</v>
      </c>
      <c r="DK406" s="17">
        <v>2957.3145</v>
      </c>
      <c r="DL406" s="17">
        <v>24329.523099999999</v>
      </c>
      <c r="DM406" s="17">
        <v>11978.6232</v>
      </c>
      <c r="DN406" s="17">
        <f>SUM(Table2[[#This Row],[TOTAL Tax Revenues Before Assistance Through FY17]:[TOTAL Tax Revenues Before Assistance FY18 and After]])</f>
        <v>36308.1463</v>
      </c>
      <c r="DO406" s="17">
        <v>2811.36</v>
      </c>
      <c r="DP406" s="17">
        <v>23039.307000000001</v>
      </c>
      <c r="DQ406" s="17">
        <v>11387.4336</v>
      </c>
      <c r="DR406" s="20">
        <f>SUM(Table2[[#This Row],[TOTAL Tax Revenues Net of Assistance Recapture and Penalty Through FY17]:[TOTAL Tax Revenues Net of Assistance Recapture and Penalty FY18 and After]])</f>
        <v>34426.740600000005</v>
      </c>
      <c r="DS406" s="20">
        <v>0</v>
      </c>
      <c r="DT406" s="20">
        <v>0</v>
      </c>
      <c r="DU406" s="20">
        <v>0</v>
      </c>
      <c r="DV406" s="20">
        <v>0</v>
      </c>
      <c r="DW406" s="15">
        <v>89</v>
      </c>
      <c r="DX406" s="15">
        <v>0</v>
      </c>
      <c r="DY406" s="15">
        <v>0</v>
      </c>
      <c r="DZ406" s="15">
        <v>44</v>
      </c>
      <c r="EA406" s="15">
        <v>35</v>
      </c>
      <c r="EB406" s="15">
        <v>0</v>
      </c>
      <c r="EC406" s="15">
        <v>0</v>
      </c>
      <c r="ED406" s="15">
        <v>25</v>
      </c>
      <c r="EE406" s="15">
        <v>39.33</v>
      </c>
      <c r="EF406" s="15">
        <v>0</v>
      </c>
      <c r="EG406" s="15">
        <v>0</v>
      </c>
      <c r="EH406" s="15">
        <v>56.82</v>
      </c>
      <c r="EI406" s="15">
        <f>SUM(Table2[[#This Row],[Total Industrial Employees FY17]:[Total Other Employees FY17]])</f>
        <v>133</v>
      </c>
      <c r="EJ406" s="15">
        <f>SUM(Table2[[#This Row],[Number of Industrial Employees Earning More than Living Wage FY17]:[Number of Other Employees Earning More than Living Wage FY17]])</f>
        <v>60</v>
      </c>
      <c r="EK406" s="15">
        <v>45.112781954887218</v>
      </c>
    </row>
    <row r="407" spans="1:141" x14ac:dyDescent="0.2">
      <c r="A407" s="6">
        <v>93287</v>
      </c>
      <c r="B407" s="6" t="s">
        <v>502</v>
      </c>
      <c r="C407" s="7" t="s">
        <v>503</v>
      </c>
      <c r="D407" s="7" t="s">
        <v>12</v>
      </c>
      <c r="E407" s="33">
        <v>27</v>
      </c>
      <c r="F407" s="8" t="s">
        <v>2197</v>
      </c>
      <c r="G407" s="41" t="s">
        <v>1889</v>
      </c>
      <c r="H407" s="35">
        <v>51324</v>
      </c>
      <c r="I407" s="35">
        <v>51324</v>
      </c>
      <c r="J407" s="39" t="s">
        <v>3180</v>
      </c>
      <c r="K407" s="11" t="s">
        <v>2453</v>
      </c>
      <c r="L407" s="13" t="s">
        <v>2807</v>
      </c>
      <c r="M407" s="13" t="s">
        <v>2774</v>
      </c>
      <c r="N407" s="23">
        <v>7633000</v>
      </c>
      <c r="O407" s="6" t="s">
        <v>2458</v>
      </c>
      <c r="P407" s="15">
        <v>0</v>
      </c>
      <c r="Q407" s="15">
        <v>0</v>
      </c>
      <c r="R407" s="15">
        <v>58</v>
      </c>
      <c r="S407" s="15">
        <v>0</v>
      </c>
      <c r="T407" s="15">
        <v>0</v>
      </c>
      <c r="U407" s="15">
        <v>58</v>
      </c>
      <c r="V407" s="15">
        <v>58</v>
      </c>
      <c r="W407" s="15">
        <v>0</v>
      </c>
      <c r="X407" s="15">
        <v>0</v>
      </c>
      <c r="Y407" s="15">
        <v>21</v>
      </c>
      <c r="Z407" s="15">
        <v>11</v>
      </c>
      <c r="AA407" s="15">
        <v>86</v>
      </c>
      <c r="AB407" s="15">
        <v>0</v>
      </c>
      <c r="AC407" s="15">
        <v>0</v>
      </c>
      <c r="AD407" s="15">
        <v>0</v>
      </c>
      <c r="AE407" s="15">
        <v>0</v>
      </c>
      <c r="AF407" s="15">
        <v>86</v>
      </c>
      <c r="AG407" s="15" t="s">
        <v>1860</v>
      </c>
      <c r="AH407" s="15" t="s">
        <v>1861</v>
      </c>
      <c r="AI407" s="17">
        <v>27.883500000000002</v>
      </c>
      <c r="AJ407" s="17">
        <v>276.99189999999999</v>
      </c>
      <c r="AK407" s="17">
        <v>208.3877</v>
      </c>
      <c r="AL407" s="17">
        <f>SUM(Table2[[#This Row],[Company Direct Land Through FY17]:[Company Direct Land FY18 and After]])</f>
        <v>485.37959999999998</v>
      </c>
      <c r="AM407" s="17">
        <v>110.5384</v>
      </c>
      <c r="AN407" s="17">
        <v>661.10500000000002</v>
      </c>
      <c r="AO407" s="17">
        <v>826.11099999999999</v>
      </c>
      <c r="AP407" s="18">
        <f>SUM(Table2[[#This Row],[Company Direct Building Through FY17]:[Company Direct Building FY18 and After]])</f>
        <v>1487.2159999999999</v>
      </c>
      <c r="AQ407" s="17">
        <v>0</v>
      </c>
      <c r="AR407" s="17">
        <v>91.106399999999994</v>
      </c>
      <c r="AS407" s="17">
        <v>0</v>
      </c>
      <c r="AT407" s="18">
        <f>SUM(Table2[[#This Row],[Mortgage Recording Tax Through FY17]:[Mortgage Recording Tax FY18 and After]])</f>
        <v>91.106399999999994</v>
      </c>
      <c r="AU407" s="17">
        <v>76.448300000000003</v>
      </c>
      <c r="AV407" s="17">
        <v>436.6728</v>
      </c>
      <c r="AW407" s="17">
        <v>571.33759999999995</v>
      </c>
      <c r="AX407" s="18">
        <f>SUM(Table2[[#This Row],[Pilot Savings Through FY17]:[Pilot Savings FY18 and After]])</f>
        <v>1008.0103999999999</v>
      </c>
      <c r="AY407" s="17">
        <v>0</v>
      </c>
      <c r="AZ407" s="17">
        <v>91.106399999999994</v>
      </c>
      <c r="BA407" s="17">
        <v>0</v>
      </c>
      <c r="BB407" s="18">
        <f>SUM(Table2[[#This Row],[Mortgage Recording Tax Exemption Through FY17]:[Mortgage Recording Tax Exemption FY18 and After]])</f>
        <v>91.106399999999994</v>
      </c>
      <c r="BC407" s="17">
        <v>110.5552</v>
      </c>
      <c r="BD407" s="17">
        <v>548.51390000000004</v>
      </c>
      <c r="BE407" s="17">
        <v>826.23599999999999</v>
      </c>
      <c r="BF407" s="18">
        <f>SUM(Table2[[#This Row],[Indirect and Induced Land Through FY17]:[Indirect and Induced Land FY18 and After]])</f>
        <v>1374.7499</v>
      </c>
      <c r="BG407" s="17">
        <v>205.3167</v>
      </c>
      <c r="BH407" s="17">
        <v>1018.6686</v>
      </c>
      <c r="BI407" s="17">
        <v>1534.4373000000001</v>
      </c>
      <c r="BJ407" s="18">
        <f>SUM(Table2[[#This Row],[Indirect and Induced Building Through FY17]:[Indirect and Induced Building FY18 and After]])</f>
        <v>2553.1059</v>
      </c>
      <c r="BK407" s="17">
        <v>377.84550000000002</v>
      </c>
      <c r="BL407" s="17">
        <v>2068.6066000000001</v>
      </c>
      <c r="BM407" s="17">
        <v>2823.8344000000002</v>
      </c>
      <c r="BN407" s="18">
        <f>SUM(Table2[[#This Row],[TOTAL Real Property Related Taxes Through FY17]:[TOTAL Real Property Related Taxes FY18 and After]])</f>
        <v>4892.4410000000007</v>
      </c>
      <c r="BO407" s="17">
        <v>625.60339999999997</v>
      </c>
      <c r="BP407" s="17">
        <v>3373.4041000000002</v>
      </c>
      <c r="BQ407" s="17">
        <v>4675.4570000000003</v>
      </c>
      <c r="BR407" s="18">
        <f>SUM(Table2[[#This Row],[Company Direct Through FY17]:[Company Direct FY18 and After]])</f>
        <v>8048.8611000000001</v>
      </c>
      <c r="BS407" s="17">
        <v>0</v>
      </c>
      <c r="BT407" s="17">
        <v>0</v>
      </c>
      <c r="BU407" s="17">
        <v>0</v>
      </c>
      <c r="BV407" s="18">
        <f>SUM(Table2[[#This Row],[Sales Tax Exemption Through FY17]:[Sales Tax Exemption FY18 and After]])</f>
        <v>0</v>
      </c>
      <c r="BW407" s="17">
        <v>0</v>
      </c>
      <c r="BX407" s="17">
        <v>0</v>
      </c>
      <c r="BY407" s="17">
        <v>0</v>
      </c>
      <c r="BZ407" s="17">
        <f>SUM(Table2[[#This Row],[Energy Tax Savings Through FY17]:[Energy Tax Savings FY18 and After]])</f>
        <v>0</v>
      </c>
      <c r="CA407" s="17">
        <v>0</v>
      </c>
      <c r="CB407" s="17">
        <v>0</v>
      </c>
      <c r="CC407" s="17">
        <v>0</v>
      </c>
      <c r="CD407" s="18">
        <f>SUM(Table2[[#This Row],[Tax Exempt Bond Savings Through FY17]:[Tax Exempt Bond Savings FY18 and After]])</f>
        <v>0</v>
      </c>
      <c r="CE407" s="17">
        <v>347.62110000000001</v>
      </c>
      <c r="CF407" s="17">
        <v>1870.2941000000001</v>
      </c>
      <c r="CG407" s="17">
        <v>2597.9517999999998</v>
      </c>
      <c r="CH407" s="18">
        <f>SUM(Table2[[#This Row],[Indirect and Induced Through FY17]:[Indirect and Induced FY18 and After]])</f>
        <v>4468.2458999999999</v>
      </c>
      <c r="CI407" s="17">
        <v>973.22450000000003</v>
      </c>
      <c r="CJ407" s="17">
        <v>5243.6981999999998</v>
      </c>
      <c r="CK407" s="17">
        <v>7273.4088000000002</v>
      </c>
      <c r="CL407" s="18">
        <f>SUM(Table2[[#This Row],[TOTAL Income Consumption Use Taxes Through FY17]:[TOTAL Income Consumption Use Taxes FY18 and After]])</f>
        <v>12517.107</v>
      </c>
      <c r="CM407" s="17">
        <v>76.448300000000003</v>
      </c>
      <c r="CN407" s="17">
        <v>527.77919999999995</v>
      </c>
      <c r="CO407" s="17">
        <v>571.33759999999995</v>
      </c>
      <c r="CP407" s="18">
        <f>SUM(Table2[[#This Row],[Assistance Provided Through FY17]:[Assistance Provided FY18 and After]])</f>
        <v>1099.1167999999998</v>
      </c>
      <c r="CQ407" s="17">
        <v>0</v>
      </c>
      <c r="CR407" s="17">
        <v>0</v>
      </c>
      <c r="CS407" s="17">
        <v>0</v>
      </c>
      <c r="CT407" s="18">
        <f>SUM(Table2[[#This Row],[Recapture Cancellation Reduction Amount Through FY17]:[Recapture Cancellation Reduction Amount FY18 and After]])</f>
        <v>0</v>
      </c>
      <c r="CU407" s="17">
        <v>0</v>
      </c>
      <c r="CV407" s="17">
        <v>0</v>
      </c>
      <c r="CW407" s="17">
        <v>0</v>
      </c>
      <c r="CX407" s="18">
        <f>SUM(Table2[[#This Row],[Penalty Paid Through FY17]:[Penalty Paid FY18 and After]])</f>
        <v>0</v>
      </c>
      <c r="CY407" s="17">
        <v>76.448300000000003</v>
      </c>
      <c r="CZ407" s="17">
        <v>527.77919999999995</v>
      </c>
      <c r="DA407" s="17">
        <v>571.33759999999995</v>
      </c>
      <c r="DB407" s="18">
        <f>SUM(Table2[[#This Row],[TOTAL Assistance Net of Recapture Penalties Through FY17]:[TOTAL Assistance Net of Recapture Penalties FY18 and After]])</f>
        <v>1099.1167999999998</v>
      </c>
      <c r="DC407" s="17">
        <v>764.02530000000002</v>
      </c>
      <c r="DD407" s="17">
        <v>4402.6073999999999</v>
      </c>
      <c r="DE407" s="17">
        <v>5709.9557000000004</v>
      </c>
      <c r="DF407" s="18">
        <f>SUM(Table2[[#This Row],[Company Direct Tax Revenue Before Assistance Through FY17]:[Company Direct Tax Revenue Before Assistance FY18 and After]])</f>
        <v>10112.563099999999</v>
      </c>
      <c r="DG407" s="17">
        <v>663.49300000000005</v>
      </c>
      <c r="DH407" s="17">
        <v>3437.4766</v>
      </c>
      <c r="DI407" s="17">
        <v>4958.6251000000002</v>
      </c>
      <c r="DJ407" s="18">
        <f>SUM(Table2[[#This Row],[Indirect and Induced Tax Revenues Through FY17]:[Indirect and Induced Tax Revenues FY18 and After]])</f>
        <v>8396.1016999999993</v>
      </c>
      <c r="DK407" s="17">
        <v>1427.5183</v>
      </c>
      <c r="DL407" s="17">
        <v>7840.0839999999998</v>
      </c>
      <c r="DM407" s="17">
        <v>10668.5808</v>
      </c>
      <c r="DN407" s="17">
        <f>SUM(Table2[[#This Row],[TOTAL Tax Revenues Before Assistance Through FY17]:[TOTAL Tax Revenues Before Assistance FY18 and After]])</f>
        <v>18508.664799999999</v>
      </c>
      <c r="DO407" s="17">
        <v>1351.07</v>
      </c>
      <c r="DP407" s="17">
        <v>7312.3047999999999</v>
      </c>
      <c r="DQ407" s="17">
        <v>10097.243200000001</v>
      </c>
      <c r="DR407" s="20">
        <f>SUM(Table2[[#This Row],[TOTAL Tax Revenues Net of Assistance Recapture and Penalty Through FY17]:[TOTAL Tax Revenues Net of Assistance Recapture and Penalty FY18 and After]])</f>
        <v>17409.548000000003</v>
      </c>
      <c r="DS407" s="20">
        <v>0</v>
      </c>
      <c r="DT407" s="20">
        <v>0</v>
      </c>
      <c r="DU407" s="20">
        <v>0</v>
      </c>
      <c r="DV407" s="20">
        <v>0</v>
      </c>
      <c r="DW407" s="15">
        <v>0</v>
      </c>
      <c r="DX407" s="15">
        <v>0</v>
      </c>
      <c r="DY407" s="15">
        <v>0</v>
      </c>
      <c r="DZ407" s="15">
        <v>58</v>
      </c>
      <c r="EA407" s="15">
        <v>0</v>
      </c>
      <c r="EB407" s="15">
        <v>0</v>
      </c>
      <c r="EC407" s="15">
        <v>0</v>
      </c>
      <c r="ED407" s="15">
        <v>58</v>
      </c>
      <c r="EE407" s="15">
        <v>0</v>
      </c>
      <c r="EF407" s="15">
        <v>0</v>
      </c>
      <c r="EG407" s="15">
        <v>0</v>
      </c>
      <c r="EH407" s="15">
        <v>100</v>
      </c>
      <c r="EI407" s="15">
        <f>SUM(Table2[[#This Row],[Total Industrial Employees FY17]:[Total Other Employees FY17]])</f>
        <v>58</v>
      </c>
      <c r="EJ407" s="15">
        <f>SUM(Table2[[#This Row],[Number of Industrial Employees Earning More than Living Wage FY17]:[Number of Other Employees Earning More than Living Wage FY17]])</f>
        <v>58</v>
      </c>
      <c r="EK407" s="15">
        <v>100</v>
      </c>
    </row>
    <row r="408" spans="1:141" x14ac:dyDescent="0.2">
      <c r="A408" s="6">
        <v>94059</v>
      </c>
      <c r="B408" s="6" t="s">
        <v>1028</v>
      </c>
      <c r="C408" s="7" t="s">
        <v>1061</v>
      </c>
      <c r="D408" s="7" t="s">
        <v>12</v>
      </c>
      <c r="E408" s="33">
        <v>24</v>
      </c>
      <c r="F408" s="8" t="s">
        <v>2386</v>
      </c>
      <c r="G408" s="41" t="s">
        <v>1863</v>
      </c>
      <c r="H408" s="35">
        <v>108464</v>
      </c>
      <c r="I408" s="35">
        <v>155738</v>
      </c>
      <c r="J408" s="39" t="s">
        <v>3267</v>
      </c>
      <c r="K408" s="11" t="s">
        <v>2804</v>
      </c>
      <c r="L408" s="13" t="s">
        <v>3071</v>
      </c>
      <c r="M408" s="13" t="s">
        <v>2922</v>
      </c>
      <c r="N408" s="23">
        <v>65230000</v>
      </c>
      <c r="O408" s="6" t="s">
        <v>2503</v>
      </c>
      <c r="P408" s="15">
        <v>11</v>
      </c>
      <c r="Q408" s="15">
        <v>18</v>
      </c>
      <c r="R408" s="15">
        <v>8</v>
      </c>
      <c r="S408" s="15">
        <v>0</v>
      </c>
      <c r="T408" s="15">
        <v>0</v>
      </c>
      <c r="U408" s="15">
        <v>37</v>
      </c>
      <c r="V408" s="15">
        <v>22</v>
      </c>
      <c r="W408" s="15">
        <v>0</v>
      </c>
      <c r="X408" s="15">
        <v>0</v>
      </c>
      <c r="Y408" s="15">
        <v>18</v>
      </c>
      <c r="Z408" s="15">
        <v>0</v>
      </c>
      <c r="AA408" s="15">
        <v>14</v>
      </c>
      <c r="AB408" s="15">
        <v>0</v>
      </c>
      <c r="AC408" s="15">
        <v>0</v>
      </c>
      <c r="AD408" s="15">
        <v>0</v>
      </c>
      <c r="AE408" s="15">
        <v>0</v>
      </c>
      <c r="AF408" s="15">
        <v>14</v>
      </c>
      <c r="AG408" s="15" t="s">
        <v>1860</v>
      </c>
      <c r="AH408" s="15" t="s">
        <v>1861</v>
      </c>
      <c r="AI408" s="17">
        <v>22301.124500000002</v>
      </c>
      <c r="AJ408" s="17">
        <v>40889.311999999998</v>
      </c>
      <c r="AK408" s="17">
        <v>367505.0675</v>
      </c>
      <c r="AL408" s="17">
        <f>SUM(Table2[[#This Row],[Company Direct Land Through FY17]:[Company Direct Land FY18 and After]])</f>
        <v>408394.37949999998</v>
      </c>
      <c r="AM408" s="17">
        <v>3455.6543000000001</v>
      </c>
      <c r="AN408" s="17">
        <v>42311.189200000001</v>
      </c>
      <c r="AO408" s="17">
        <v>56946.477899999998</v>
      </c>
      <c r="AP408" s="18">
        <f>SUM(Table2[[#This Row],[Company Direct Building Through FY17]:[Company Direct Building FY18 and After]])</f>
        <v>99257.667099999991</v>
      </c>
      <c r="AQ408" s="17">
        <v>0</v>
      </c>
      <c r="AR408" s="17">
        <v>0</v>
      </c>
      <c r="AS408" s="17">
        <v>0</v>
      </c>
      <c r="AT408" s="18">
        <f>SUM(Table2[[#This Row],[Mortgage Recording Tax Through FY17]:[Mortgage Recording Tax FY18 and After]])</f>
        <v>0</v>
      </c>
      <c r="AU408" s="17">
        <v>0</v>
      </c>
      <c r="AV408" s="17">
        <v>0</v>
      </c>
      <c r="AW408" s="17">
        <v>0</v>
      </c>
      <c r="AX408" s="18">
        <f>SUM(Table2[[#This Row],[Pilot Savings Through FY17]:[Pilot Savings FY18 and After]])</f>
        <v>0</v>
      </c>
      <c r="AY408" s="17">
        <v>0</v>
      </c>
      <c r="AZ408" s="17">
        <v>0</v>
      </c>
      <c r="BA408" s="17">
        <v>0</v>
      </c>
      <c r="BB408" s="18">
        <f>SUM(Table2[[#This Row],[Mortgage Recording Tax Exemption Through FY17]:[Mortgage Recording Tax Exemption FY18 and After]])</f>
        <v>0</v>
      </c>
      <c r="BC408" s="17">
        <v>14.6488</v>
      </c>
      <c r="BD408" s="17">
        <v>35.038200000000003</v>
      </c>
      <c r="BE408" s="17">
        <v>241.39859999999999</v>
      </c>
      <c r="BF408" s="18">
        <f>SUM(Table2[[#This Row],[Indirect and Induced Land Through FY17]:[Indirect and Induced Land FY18 and After]])</f>
        <v>276.43680000000001</v>
      </c>
      <c r="BG408" s="17">
        <v>27.204899999999999</v>
      </c>
      <c r="BH408" s="17">
        <v>65.070999999999998</v>
      </c>
      <c r="BI408" s="17">
        <v>448.31549999999999</v>
      </c>
      <c r="BJ408" s="18">
        <f>SUM(Table2[[#This Row],[Indirect and Induced Building Through FY17]:[Indirect and Induced Building FY18 and After]])</f>
        <v>513.38649999999996</v>
      </c>
      <c r="BK408" s="17">
        <v>25798.6325</v>
      </c>
      <c r="BL408" s="17">
        <v>83300.610400000005</v>
      </c>
      <c r="BM408" s="17">
        <v>425141.25949999999</v>
      </c>
      <c r="BN408" s="18">
        <f>SUM(Table2[[#This Row],[TOTAL Real Property Related Taxes Through FY17]:[TOTAL Real Property Related Taxes FY18 and After]])</f>
        <v>508441.86989999999</v>
      </c>
      <c r="BO408" s="17">
        <v>59.812399999999997</v>
      </c>
      <c r="BP408" s="17">
        <v>145.46369999999999</v>
      </c>
      <c r="BQ408" s="17">
        <v>985.65959999999995</v>
      </c>
      <c r="BR408" s="18">
        <f>SUM(Table2[[#This Row],[Company Direct Through FY17]:[Company Direct FY18 and After]])</f>
        <v>1131.1233</v>
      </c>
      <c r="BS408" s="17">
        <v>0</v>
      </c>
      <c r="BT408" s="17">
        <v>0</v>
      </c>
      <c r="BU408" s="17">
        <v>0</v>
      </c>
      <c r="BV408" s="18">
        <f>SUM(Table2[[#This Row],[Sales Tax Exemption Through FY17]:[Sales Tax Exemption FY18 and After]])</f>
        <v>0</v>
      </c>
      <c r="BW408" s="17">
        <v>0</v>
      </c>
      <c r="BX408" s="17">
        <v>0</v>
      </c>
      <c r="BY408" s="17">
        <v>0</v>
      </c>
      <c r="BZ408" s="17">
        <f>SUM(Table2[[#This Row],[Energy Tax Savings Through FY17]:[Energy Tax Savings FY18 and After]])</f>
        <v>0</v>
      </c>
      <c r="CA408" s="17">
        <v>49.475299999999997</v>
      </c>
      <c r="CB408" s="17">
        <v>115.8964</v>
      </c>
      <c r="CC408" s="17">
        <v>556.23739999999998</v>
      </c>
      <c r="CD408" s="18">
        <f>SUM(Table2[[#This Row],[Tax Exempt Bond Savings Through FY17]:[Tax Exempt Bond Savings FY18 and After]])</f>
        <v>672.13379999999995</v>
      </c>
      <c r="CE408" s="17">
        <v>46.060499999999998</v>
      </c>
      <c r="CF408" s="17">
        <v>111.45010000000001</v>
      </c>
      <c r="CG408" s="17">
        <v>759.03869999999995</v>
      </c>
      <c r="CH408" s="18">
        <f>SUM(Table2[[#This Row],[Indirect and Induced Through FY17]:[Indirect and Induced FY18 and After]])</f>
        <v>870.48879999999997</v>
      </c>
      <c r="CI408" s="17">
        <v>56.397599999999997</v>
      </c>
      <c r="CJ408" s="17">
        <v>141.01740000000001</v>
      </c>
      <c r="CK408" s="17">
        <v>1188.4609</v>
      </c>
      <c r="CL408" s="18">
        <f>SUM(Table2[[#This Row],[TOTAL Income Consumption Use Taxes Through FY17]:[TOTAL Income Consumption Use Taxes FY18 and After]])</f>
        <v>1329.4783</v>
      </c>
      <c r="CM408" s="17">
        <v>49.475299999999997</v>
      </c>
      <c r="CN408" s="17">
        <v>115.8964</v>
      </c>
      <c r="CO408" s="17">
        <v>556.23739999999998</v>
      </c>
      <c r="CP408" s="18">
        <f>SUM(Table2[[#This Row],[Assistance Provided Through FY17]:[Assistance Provided FY18 and After]])</f>
        <v>672.13379999999995</v>
      </c>
      <c r="CQ408" s="17">
        <v>0</v>
      </c>
      <c r="CR408" s="17">
        <v>0</v>
      </c>
      <c r="CS408" s="17">
        <v>0</v>
      </c>
      <c r="CT408" s="18">
        <f>SUM(Table2[[#This Row],[Recapture Cancellation Reduction Amount Through FY17]:[Recapture Cancellation Reduction Amount FY18 and After]])</f>
        <v>0</v>
      </c>
      <c r="CU408" s="17">
        <v>0</v>
      </c>
      <c r="CV408" s="17">
        <v>0</v>
      </c>
      <c r="CW408" s="17">
        <v>0</v>
      </c>
      <c r="CX408" s="18">
        <f>SUM(Table2[[#This Row],[Penalty Paid Through FY17]:[Penalty Paid FY18 and After]])</f>
        <v>0</v>
      </c>
      <c r="CY408" s="17">
        <v>49.475299999999997</v>
      </c>
      <c r="CZ408" s="17">
        <v>115.8964</v>
      </c>
      <c r="DA408" s="17">
        <v>556.23739999999998</v>
      </c>
      <c r="DB408" s="18">
        <f>SUM(Table2[[#This Row],[TOTAL Assistance Net of Recapture Penalties Through FY17]:[TOTAL Assistance Net of Recapture Penalties FY18 and After]])</f>
        <v>672.13379999999995</v>
      </c>
      <c r="DC408" s="17">
        <v>25816.591199999999</v>
      </c>
      <c r="DD408" s="17">
        <v>83345.964900000006</v>
      </c>
      <c r="DE408" s="17">
        <v>425437.20500000002</v>
      </c>
      <c r="DF408" s="18">
        <f>SUM(Table2[[#This Row],[Company Direct Tax Revenue Before Assistance Through FY17]:[Company Direct Tax Revenue Before Assistance FY18 and After]])</f>
        <v>508783.16990000004</v>
      </c>
      <c r="DG408" s="17">
        <v>87.914199999999994</v>
      </c>
      <c r="DH408" s="17">
        <v>211.55930000000001</v>
      </c>
      <c r="DI408" s="17">
        <v>1448.7528</v>
      </c>
      <c r="DJ408" s="18">
        <f>SUM(Table2[[#This Row],[Indirect and Induced Tax Revenues Through FY17]:[Indirect and Induced Tax Revenues FY18 and After]])</f>
        <v>1660.3121000000001</v>
      </c>
      <c r="DK408" s="17">
        <v>25904.505399999998</v>
      </c>
      <c r="DL408" s="17">
        <v>83557.5242</v>
      </c>
      <c r="DM408" s="17">
        <v>426885.95779999997</v>
      </c>
      <c r="DN408" s="17">
        <f>SUM(Table2[[#This Row],[TOTAL Tax Revenues Before Assistance Through FY17]:[TOTAL Tax Revenues Before Assistance FY18 and After]])</f>
        <v>510443.48199999996</v>
      </c>
      <c r="DO408" s="17">
        <v>25855.0301</v>
      </c>
      <c r="DP408" s="17">
        <v>83441.627800000002</v>
      </c>
      <c r="DQ408" s="17">
        <v>426329.72039999999</v>
      </c>
      <c r="DR408" s="20">
        <f>SUM(Table2[[#This Row],[TOTAL Tax Revenues Net of Assistance Recapture and Penalty Through FY17]:[TOTAL Tax Revenues Net of Assistance Recapture and Penalty FY18 and After]])</f>
        <v>509771.34820000001</v>
      </c>
      <c r="DS408" s="20">
        <v>0</v>
      </c>
      <c r="DT408" s="20">
        <v>0</v>
      </c>
      <c r="DU408" s="20">
        <v>0</v>
      </c>
      <c r="DV408" s="20">
        <v>0</v>
      </c>
      <c r="DW408" s="15">
        <v>0</v>
      </c>
      <c r="DX408" s="15">
        <v>0</v>
      </c>
      <c r="DY408" s="15">
        <v>0</v>
      </c>
      <c r="DZ408" s="15">
        <v>0</v>
      </c>
      <c r="EA408" s="15">
        <v>0</v>
      </c>
      <c r="EB408" s="15">
        <v>0</v>
      </c>
      <c r="EC408" s="15">
        <v>0</v>
      </c>
      <c r="ED408" s="15">
        <v>0</v>
      </c>
      <c r="EE408" s="15">
        <v>0</v>
      </c>
      <c r="EF408" s="15">
        <v>0</v>
      </c>
      <c r="EG408" s="15">
        <v>0</v>
      </c>
      <c r="EH408" s="15">
        <v>0</v>
      </c>
      <c r="EI408" s="15">
        <f>SUM(Table2[[#This Row],[Total Industrial Employees FY17]:[Total Other Employees FY17]])</f>
        <v>0</v>
      </c>
      <c r="EJ408" s="15">
        <f>SUM(Table2[[#This Row],[Number of Industrial Employees Earning More than Living Wage FY17]:[Number of Other Employees Earning More than Living Wage FY17]])</f>
        <v>0</v>
      </c>
      <c r="EK408" s="15">
        <v>0</v>
      </c>
    </row>
    <row r="409" spans="1:141" x14ac:dyDescent="0.2">
      <c r="A409" s="6">
        <v>91047</v>
      </c>
      <c r="B409" s="6" t="s">
        <v>59</v>
      </c>
      <c r="C409" s="7" t="s">
        <v>60</v>
      </c>
      <c r="D409" s="7" t="s">
        <v>6</v>
      </c>
      <c r="E409" s="33">
        <v>18</v>
      </c>
      <c r="F409" s="8" t="s">
        <v>1871</v>
      </c>
      <c r="G409" s="41" t="s">
        <v>1872</v>
      </c>
      <c r="H409" s="35">
        <v>40800</v>
      </c>
      <c r="I409" s="35">
        <v>46100</v>
      </c>
      <c r="J409" s="39" t="s">
        <v>3176</v>
      </c>
      <c r="K409" s="11" t="s">
        <v>2453</v>
      </c>
      <c r="L409" s="13" t="s">
        <v>2467</v>
      </c>
      <c r="M409" s="13" t="s">
        <v>2468</v>
      </c>
      <c r="N409" s="23">
        <v>1500500</v>
      </c>
      <c r="O409" s="6" t="s">
        <v>2458</v>
      </c>
      <c r="P409" s="15">
        <v>19</v>
      </c>
      <c r="Q409" s="15">
        <v>0</v>
      </c>
      <c r="R409" s="15">
        <v>553</v>
      </c>
      <c r="S409" s="15">
        <v>0</v>
      </c>
      <c r="T409" s="15">
        <v>0</v>
      </c>
      <c r="U409" s="15">
        <v>572</v>
      </c>
      <c r="V409" s="15">
        <v>562</v>
      </c>
      <c r="W409" s="15">
        <v>0</v>
      </c>
      <c r="X409" s="15">
        <v>0</v>
      </c>
      <c r="Y409" s="15">
        <v>0</v>
      </c>
      <c r="Z409" s="15">
        <v>50</v>
      </c>
      <c r="AA409" s="15">
        <v>97</v>
      </c>
      <c r="AB409" s="15">
        <v>59</v>
      </c>
      <c r="AC409" s="15">
        <v>37</v>
      </c>
      <c r="AD409" s="15">
        <v>4</v>
      </c>
      <c r="AE409" s="15">
        <v>0</v>
      </c>
      <c r="AF409" s="15">
        <v>97</v>
      </c>
      <c r="AG409" s="15" t="s">
        <v>1860</v>
      </c>
      <c r="AH409" s="15" t="s">
        <v>1861</v>
      </c>
      <c r="AI409" s="17">
        <v>27.991700000000002</v>
      </c>
      <c r="AJ409" s="17">
        <v>318.16750000000002</v>
      </c>
      <c r="AK409" s="17">
        <v>27.9207</v>
      </c>
      <c r="AL409" s="17">
        <f>SUM(Table2[[#This Row],[Company Direct Land Through FY17]:[Company Direct Land FY18 and After]])</f>
        <v>346.08820000000003</v>
      </c>
      <c r="AM409" s="17">
        <v>246.98519999999999</v>
      </c>
      <c r="AN409" s="17">
        <v>1028.0826999999999</v>
      </c>
      <c r="AO409" s="17">
        <v>246.3586</v>
      </c>
      <c r="AP409" s="18">
        <f>SUM(Table2[[#This Row],[Company Direct Building Through FY17]:[Company Direct Building FY18 and After]])</f>
        <v>1274.4413</v>
      </c>
      <c r="AQ409" s="17">
        <v>0</v>
      </c>
      <c r="AR409" s="17">
        <v>10.632300000000001</v>
      </c>
      <c r="AS409" s="17">
        <v>0</v>
      </c>
      <c r="AT409" s="18">
        <f>SUM(Table2[[#This Row],[Mortgage Recording Tax Through FY17]:[Mortgage Recording Tax FY18 and After]])</f>
        <v>10.632300000000001</v>
      </c>
      <c r="AU409" s="17">
        <v>267.61540000000002</v>
      </c>
      <c r="AV409" s="17">
        <v>819.24260000000004</v>
      </c>
      <c r="AW409" s="17">
        <v>266.93639999999999</v>
      </c>
      <c r="AX409" s="18">
        <f>SUM(Table2[[#This Row],[Pilot Savings Through FY17]:[Pilot Savings FY18 and After]])</f>
        <v>1086.1790000000001</v>
      </c>
      <c r="AY409" s="17">
        <v>0</v>
      </c>
      <c r="AZ409" s="17">
        <v>10.632300000000001</v>
      </c>
      <c r="BA409" s="17">
        <v>0</v>
      </c>
      <c r="BB409" s="18">
        <f>SUM(Table2[[#This Row],[Mortgage Recording Tax Exemption Through FY17]:[Mortgage Recording Tax Exemption FY18 and After]])</f>
        <v>10.632300000000001</v>
      </c>
      <c r="BC409" s="17">
        <v>298.06920000000002</v>
      </c>
      <c r="BD409" s="17">
        <v>946.82449999999994</v>
      </c>
      <c r="BE409" s="17">
        <v>297.31299999999999</v>
      </c>
      <c r="BF409" s="18">
        <f>SUM(Table2[[#This Row],[Indirect and Induced Land Through FY17]:[Indirect and Induced Land FY18 and After]])</f>
        <v>1244.1374999999998</v>
      </c>
      <c r="BG409" s="17">
        <v>553.55700000000002</v>
      </c>
      <c r="BH409" s="17">
        <v>1758.3883000000001</v>
      </c>
      <c r="BI409" s="17">
        <v>552.15250000000003</v>
      </c>
      <c r="BJ409" s="18">
        <f>SUM(Table2[[#This Row],[Indirect and Induced Building Through FY17]:[Indirect and Induced Building FY18 and After]])</f>
        <v>2310.5408000000002</v>
      </c>
      <c r="BK409" s="17">
        <v>858.98770000000002</v>
      </c>
      <c r="BL409" s="17">
        <v>3232.2204000000002</v>
      </c>
      <c r="BM409" s="17">
        <v>856.80840000000001</v>
      </c>
      <c r="BN409" s="18">
        <f>SUM(Table2[[#This Row],[TOTAL Real Property Related Taxes Through FY17]:[TOTAL Real Property Related Taxes FY18 and After]])</f>
        <v>4089.0288</v>
      </c>
      <c r="BO409" s="17">
        <v>1378.9019000000001</v>
      </c>
      <c r="BP409" s="17">
        <v>4713.6559999999999</v>
      </c>
      <c r="BQ409" s="17">
        <v>1375.4032999999999</v>
      </c>
      <c r="BR409" s="18">
        <f>SUM(Table2[[#This Row],[Company Direct Through FY17]:[Company Direct FY18 and After]])</f>
        <v>6089.0592999999999</v>
      </c>
      <c r="BS409" s="17">
        <v>0</v>
      </c>
      <c r="BT409" s="17">
        <v>0</v>
      </c>
      <c r="BU409" s="17">
        <v>0</v>
      </c>
      <c r="BV409" s="18">
        <f>SUM(Table2[[#This Row],[Sales Tax Exemption Through FY17]:[Sales Tax Exemption FY18 and After]])</f>
        <v>0</v>
      </c>
      <c r="BW409" s="17">
        <v>0</v>
      </c>
      <c r="BX409" s="17">
        <v>0</v>
      </c>
      <c r="BY409" s="17">
        <v>0</v>
      </c>
      <c r="BZ409" s="17">
        <f>SUM(Table2[[#This Row],[Energy Tax Savings Through FY17]:[Energy Tax Savings FY18 and After]])</f>
        <v>0</v>
      </c>
      <c r="CA409" s="17">
        <v>0</v>
      </c>
      <c r="CB409" s="17">
        <v>0</v>
      </c>
      <c r="CC409" s="17">
        <v>0</v>
      </c>
      <c r="CD409" s="18">
        <f>SUM(Table2[[#This Row],[Tax Exempt Bond Savings Through FY17]:[Tax Exempt Bond Savings FY18 and After]])</f>
        <v>0</v>
      </c>
      <c r="CE409" s="17">
        <v>940.68820000000005</v>
      </c>
      <c r="CF409" s="17">
        <v>3351.8040999999998</v>
      </c>
      <c r="CG409" s="17">
        <v>938.30129999999997</v>
      </c>
      <c r="CH409" s="18">
        <f>SUM(Table2[[#This Row],[Indirect and Induced Through FY17]:[Indirect and Induced FY18 and After]])</f>
        <v>4290.1053999999995</v>
      </c>
      <c r="CI409" s="17">
        <v>2319.5900999999999</v>
      </c>
      <c r="CJ409" s="17">
        <v>8065.4601000000002</v>
      </c>
      <c r="CK409" s="17">
        <v>2313.7046</v>
      </c>
      <c r="CL409" s="18">
        <f>SUM(Table2[[#This Row],[TOTAL Income Consumption Use Taxes Through FY17]:[TOTAL Income Consumption Use Taxes FY18 and After]])</f>
        <v>10379.164700000001</v>
      </c>
      <c r="CM409" s="17">
        <v>267.61540000000002</v>
      </c>
      <c r="CN409" s="17">
        <v>829.87490000000003</v>
      </c>
      <c r="CO409" s="17">
        <v>266.93639999999999</v>
      </c>
      <c r="CP409" s="18">
        <f>SUM(Table2[[#This Row],[Assistance Provided Through FY17]:[Assistance Provided FY18 and After]])</f>
        <v>1096.8113000000001</v>
      </c>
      <c r="CQ409" s="17">
        <v>0</v>
      </c>
      <c r="CR409" s="17">
        <v>0</v>
      </c>
      <c r="CS409" s="17">
        <v>0</v>
      </c>
      <c r="CT409" s="18">
        <f>SUM(Table2[[#This Row],[Recapture Cancellation Reduction Amount Through FY17]:[Recapture Cancellation Reduction Amount FY18 and After]])</f>
        <v>0</v>
      </c>
      <c r="CU409" s="17">
        <v>0</v>
      </c>
      <c r="CV409" s="17">
        <v>0</v>
      </c>
      <c r="CW409" s="17">
        <v>0</v>
      </c>
      <c r="CX409" s="18">
        <f>SUM(Table2[[#This Row],[Penalty Paid Through FY17]:[Penalty Paid FY18 and After]])</f>
        <v>0</v>
      </c>
      <c r="CY409" s="17">
        <v>267.61540000000002</v>
      </c>
      <c r="CZ409" s="17">
        <v>829.87490000000003</v>
      </c>
      <c r="DA409" s="17">
        <v>266.93639999999999</v>
      </c>
      <c r="DB409" s="18">
        <f>SUM(Table2[[#This Row],[TOTAL Assistance Net of Recapture Penalties Through FY17]:[TOTAL Assistance Net of Recapture Penalties FY18 and After]])</f>
        <v>1096.8113000000001</v>
      </c>
      <c r="DC409" s="17">
        <v>1653.8788</v>
      </c>
      <c r="DD409" s="17">
        <v>6070.5384999999997</v>
      </c>
      <c r="DE409" s="17">
        <v>1649.6826000000001</v>
      </c>
      <c r="DF409" s="18">
        <f>SUM(Table2[[#This Row],[Company Direct Tax Revenue Before Assistance Through FY17]:[Company Direct Tax Revenue Before Assistance FY18 and After]])</f>
        <v>7720.2210999999998</v>
      </c>
      <c r="DG409" s="17">
        <v>1792.3144</v>
      </c>
      <c r="DH409" s="17">
        <v>6057.0168999999996</v>
      </c>
      <c r="DI409" s="17">
        <v>1787.7668000000001</v>
      </c>
      <c r="DJ409" s="18">
        <f>SUM(Table2[[#This Row],[Indirect and Induced Tax Revenues Through FY17]:[Indirect and Induced Tax Revenues FY18 and After]])</f>
        <v>7844.7837</v>
      </c>
      <c r="DK409" s="17">
        <v>3446.1932000000002</v>
      </c>
      <c r="DL409" s="17">
        <v>12127.555399999999</v>
      </c>
      <c r="DM409" s="17">
        <v>3437.4494</v>
      </c>
      <c r="DN409" s="17">
        <f>SUM(Table2[[#This Row],[TOTAL Tax Revenues Before Assistance Through FY17]:[TOTAL Tax Revenues Before Assistance FY18 and After]])</f>
        <v>15565.004799999999</v>
      </c>
      <c r="DO409" s="17">
        <v>3178.5778</v>
      </c>
      <c r="DP409" s="17">
        <v>11297.6805</v>
      </c>
      <c r="DQ409" s="17">
        <v>3170.5129999999999</v>
      </c>
      <c r="DR409" s="20">
        <f>SUM(Table2[[#This Row],[TOTAL Tax Revenues Net of Assistance Recapture and Penalty Through FY17]:[TOTAL Tax Revenues Net of Assistance Recapture and Penalty FY18 and After]])</f>
        <v>14468.193500000001</v>
      </c>
      <c r="DS409" s="20">
        <v>0</v>
      </c>
      <c r="DT409" s="20">
        <v>0</v>
      </c>
      <c r="DU409" s="20">
        <v>0</v>
      </c>
      <c r="DV409" s="20">
        <v>0</v>
      </c>
      <c r="DW409" s="15">
        <v>0</v>
      </c>
      <c r="DX409" s="15">
        <v>0</v>
      </c>
      <c r="DY409" s="15">
        <v>0</v>
      </c>
      <c r="DZ409" s="15">
        <v>0</v>
      </c>
      <c r="EA409" s="15">
        <v>0</v>
      </c>
      <c r="EB409" s="15">
        <v>0</v>
      </c>
      <c r="EC409" s="15">
        <v>0</v>
      </c>
      <c r="ED409" s="15">
        <v>0</v>
      </c>
      <c r="EE409" s="15">
        <v>0</v>
      </c>
      <c r="EF409" s="15">
        <v>0</v>
      </c>
      <c r="EG409" s="15">
        <v>0</v>
      </c>
      <c r="EH409" s="15">
        <v>0</v>
      </c>
      <c r="EI409" s="15">
        <f>SUM(Table2[[#This Row],[Total Industrial Employees FY17]:[Total Other Employees FY17]])</f>
        <v>0</v>
      </c>
      <c r="EJ409" s="15">
        <f>SUM(Table2[[#This Row],[Number of Industrial Employees Earning More than Living Wage FY17]:[Number of Other Employees Earning More than Living Wage FY17]])</f>
        <v>0</v>
      </c>
      <c r="EK409" s="15">
        <v>0</v>
      </c>
    </row>
    <row r="410" spans="1:141" x14ac:dyDescent="0.2">
      <c r="A410" s="6">
        <v>92944</v>
      </c>
      <c r="B410" s="6" t="s">
        <v>343</v>
      </c>
      <c r="C410" s="7" t="s">
        <v>344</v>
      </c>
      <c r="D410" s="7" t="s">
        <v>12</v>
      </c>
      <c r="E410" s="33">
        <v>19</v>
      </c>
      <c r="F410" s="8" t="s">
        <v>2092</v>
      </c>
      <c r="G410" s="41" t="s">
        <v>2079</v>
      </c>
      <c r="H410" s="35">
        <v>7500</v>
      </c>
      <c r="I410" s="35">
        <v>2009</v>
      </c>
      <c r="J410" s="39" t="s">
        <v>3202</v>
      </c>
      <c r="K410" s="11" t="s">
        <v>2501</v>
      </c>
      <c r="L410" s="13" t="s">
        <v>2675</v>
      </c>
      <c r="M410" s="13" t="s">
        <v>2451</v>
      </c>
      <c r="N410" s="23">
        <v>419000</v>
      </c>
      <c r="O410" s="6" t="s">
        <v>2503</v>
      </c>
      <c r="P410" s="15">
        <v>5</v>
      </c>
      <c r="Q410" s="15">
        <v>0</v>
      </c>
      <c r="R410" s="15">
        <v>9</v>
      </c>
      <c r="S410" s="15">
        <v>0</v>
      </c>
      <c r="T410" s="15">
        <v>0</v>
      </c>
      <c r="U410" s="15">
        <v>14</v>
      </c>
      <c r="V410" s="15">
        <v>11</v>
      </c>
      <c r="W410" s="15">
        <v>0</v>
      </c>
      <c r="X410" s="15">
        <v>0</v>
      </c>
      <c r="Y410" s="15">
        <v>9</v>
      </c>
      <c r="Z410" s="15">
        <v>0</v>
      </c>
      <c r="AA410" s="15">
        <v>64</v>
      </c>
      <c r="AB410" s="15">
        <v>0</v>
      </c>
      <c r="AC410" s="15">
        <v>0</v>
      </c>
      <c r="AD410" s="15">
        <v>0</v>
      </c>
      <c r="AE410" s="15">
        <v>0</v>
      </c>
      <c r="AF410" s="15">
        <v>64</v>
      </c>
      <c r="AG410" s="15" t="s">
        <v>1860</v>
      </c>
      <c r="AH410" s="15" t="s">
        <v>1861</v>
      </c>
      <c r="AI410" s="17">
        <v>0</v>
      </c>
      <c r="AJ410" s="17">
        <v>0</v>
      </c>
      <c r="AK410" s="17">
        <v>0</v>
      </c>
      <c r="AL410" s="17">
        <f>SUM(Table2[[#This Row],[Company Direct Land Through FY17]:[Company Direct Land FY18 and After]])</f>
        <v>0</v>
      </c>
      <c r="AM410" s="17">
        <v>0</v>
      </c>
      <c r="AN410" s="17">
        <v>0</v>
      </c>
      <c r="AO410" s="17">
        <v>0</v>
      </c>
      <c r="AP410" s="18">
        <f>SUM(Table2[[#This Row],[Company Direct Building Through FY17]:[Company Direct Building FY18 and After]])</f>
        <v>0</v>
      </c>
      <c r="AQ410" s="17">
        <v>0</v>
      </c>
      <c r="AR410" s="17">
        <v>0</v>
      </c>
      <c r="AS410" s="17">
        <v>0</v>
      </c>
      <c r="AT410" s="18">
        <f>SUM(Table2[[#This Row],[Mortgage Recording Tax Through FY17]:[Mortgage Recording Tax FY18 and After]])</f>
        <v>0</v>
      </c>
      <c r="AU410" s="17">
        <v>0</v>
      </c>
      <c r="AV410" s="17">
        <v>0</v>
      </c>
      <c r="AW410" s="17">
        <v>0</v>
      </c>
      <c r="AX410" s="18">
        <f>SUM(Table2[[#This Row],[Pilot Savings Through FY17]:[Pilot Savings FY18 and After]])</f>
        <v>0</v>
      </c>
      <c r="AY410" s="17">
        <v>0</v>
      </c>
      <c r="AZ410" s="17">
        <v>0</v>
      </c>
      <c r="BA410" s="17">
        <v>0</v>
      </c>
      <c r="BB410" s="18">
        <f>SUM(Table2[[#This Row],[Mortgage Recording Tax Exemption Through FY17]:[Mortgage Recording Tax Exemption FY18 and After]])</f>
        <v>0</v>
      </c>
      <c r="BC410" s="17">
        <v>6.4611000000000001</v>
      </c>
      <c r="BD410" s="17">
        <v>331.32659999999998</v>
      </c>
      <c r="BE410" s="17">
        <v>26.1706</v>
      </c>
      <c r="BF410" s="18">
        <f>SUM(Table2[[#This Row],[Indirect and Induced Land Through FY17]:[Indirect and Induced Land FY18 and After]])</f>
        <v>357.49719999999996</v>
      </c>
      <c r="BG410" s="17">
        <v>11.9992</v>
      </c>
      <c r="BH410" s="17">
        <v>615.32069999999999</v>
      </c>
      <c r="BI410" s="17">
        <v>48.603099999999998</v>
      </c>
      <c r="BJ410" s="18">
        <f>SUM(Table2[[#This Row],[Indirect and Induced Building Through FY17]:[Indirect and Induced Building FY18 and After]])</f>
        <v>663.92380000000003</v>
      </c>
      <c r="BK410" s="17">
        <v>18.4603</v>
      </c>
      <c r="BL410" s="17">
        <v>946.64729999999997</v>
      </c>
      <c r="BM410" s="17">
        <v>74.773700000000005</v>
      </c>
      <c r="BN410" s="18">
        <f>SUM(Table2[[#This Row],[TOTAL Real Property Related Taxes Through FY17]:[TOTAL Real Property Related Taxes FY18 and After]])</f>
        <v>1021.4209999999999</v>
      </c>
      <c r="BO410" s="17">
        <v>18.2592</v>
      </c>
      <c r="BP410" s="17">
        <v>916.32370000000003</v>
      </c>
      <c r="BQ410" s="17">
        <v>73.959199999999996</v>
      </c>
      <c r="BR410" s="18">
        <f>SUM(Table2[[#This Row],[Company Direct Through FY17]:[Company Direct FY18 and After]])</f>
        <v>990.28290000000004</v>
      </c>
      <c r="BS410" s="17">
        <v>0</v>
      </c>
      <c r="BT410" s="17">
        <v>0</v>
      </c>
      <c r="BU410" s="17">
        <v>0</v>
      </c>
      <c r="BV410" s="18">
        <f>SUM(Table2[[#This Row],[Sales Tax Exemption Through FY17]:[Sales Tax Exemption FY18 and After]])</f>
        <v>0</v>
      </c>
      <c r="BW410" s="17">
        <v>0</v>
      </c>
      <c r="BX410" s="17">
        <v>0</v>
      </c>
      <c r="BY410" s="17">
        <v>0</v>
      </c>
      <c r="BZ410" s="17">
        <f>SUM(Table2[[#This Row],[Energy Tax Savings Through FY17]:[Energy Tax Savings FY18 and After]])</f>
        <v>0</v>
      </c>
      <c r="CA410" s="17">
        <v>0.1061</v>
      </c>
      <c r="CB410" s="17">
        <v>2.0356999999999998</v>
      </c>
      <c r="CC410" s="17">
        <v>0.34699999999999998</v>
      </c>
      <c r="CD410" s="18">
        <f>SUM(Table2[[#This Row],[Tax Exempt Bond Savings Through FY17]:[Tax Exempt Bond Savings FY18 and After]])</f>
        <v>2.3826999999999998</v>
      </c>
      <c r="CE410" s="17">
        <v>20.315799999999999</v>
      </c>
      <c r="CF410" s="17">
        <v>1072.7897</v>
      </c>
      <c r="CG410" s="17">
        <v>82.289500000000004</v>
      </c>
      <c r="CH410" s="18">
        <f>SUM(Table2[[#This Row],[Indirect and Induced Through FY17]:[Indirect and Induced FY18 and After]])</f>
        <v>1155.0792000000001</v>
      </c>
      <c r="CI410" s="17">
        <v>38.468899999999998</v>
      </c>
      <c r="CJ410" s="17">
        <v>1987.0777</v>
      </c>
      <c r="CK410" s="17">
        <v>155.90170000000001</v>
      </c>
      <c r="CL410" s="18">
        <f>SUM(Table2[[#This Row],[TOTAL Income Consumption Use Taxes Through FY17]:[TOTAL Income Consumption Use Taxes FY18 and After]])</f>
        <v>2142.9794000000002</v>
      </c>
      <c r="CM410" s="17">
        <v>0.1061</v>
      </c>
      <c r="CN410" s="17">
        <v>2.0356999999999998</v>
      </c>
      <c r="CO410" s="17">
        <v>0.34699999999999998</v>
      </c>
      <c r="CP410" s="18">
        <f>SUM(Table2[[#This Row],[Assistance Provided Through FY17]:[Assistance Provided FY18 and After]])</f>
        <v>2.3826999999999998</v>
      </c>
      <c r="CQ410" s="17">
        <v>0</v>
      </c>
      <c r="CR410" s="17">
        <v>0</v>
      </c>
      <c r="CS410" s="17">
        <v>0</v>
      </c>
      <c r="CT410" s="18">
        <f>SUM(Table2[[#This Row],[Recapture Cancellation Reduction Amount Through FY17]:[Recapture Cancellation Reduction Amount FY18 and After]])</f>
        <v>0</v>
      </c>
      <c r="CU410" s="17">
        <v>0</v>
      </c>
      <c r="CV410" s="17">
        <v>0</v>
      </c>
      <c r="CW410" s="17">
        <v>0</v>
      </c>
      <c r="CX410" s="18">
        <f>SUM(Table2[[#This Row],[Penalty Paid Through FY17]:[Penalty Paid FY18 and After]])</f>
        <v>0</v>
      </c>
      <c r="CY410" s="17">
        <v>0.1061</v>
      </c>
      <c r="CZ410" s="17">
        <v>2.0356999999999998</v>
      </c>
      <c r="DA410" s="17">
        <v>0.34699999999999998</v>
      </c>
      <c r="DB410" s="18">
        <f>SUM(Table2[[#This Row],[TOTAL Assistance Net of Recapture Penalties Through FY17]:[TOTAL Assistance Net of Recapture Penalties FY18 and After]])</f>
        <v>2.3826999999999998</v>
      </c>
      <c r="DC410" s="17">
        <v>18.2592</v>
      </c>
      <c r="DD410" s="17">
        <v>916.32370000000003</v>
      </c>
      <c r="DE410" s="17">
        <v>73.959199999999996</v>
      </c>
      <c r="DF410" s="18">
        <f>SUM(Table2[[#This Row],[Company Direct Tax Revenue Before Assistance Through FY17]:[Company Direct Tax Revenue Before Assistance FY18 and After]])</f>
        <v>990.28290000000004</v>
      </c>
      <c r="DG410" s="17">
        <v>38.7761</v>
      </c>
      <c r="DH410" s="17">
        <v>2019.4369999999999</v>
      </c>
      <c r="DI410" s="17">
        <v>157.06319999999999</v>
      </c>
      <c r="DJ410" s="18">
        <f>SUM(Table2[[#This Row],[Indirect and Induced Tax Revenues Through FY17]:[Indirect and Induced Tax Revenues FY18 and After]])</f>
        <v>2176.5001999999999</v>
      </c>
      <c r="DK410" s="17">
        <v>57.035299999999999</v>
      </c>
      <c r="DL410" s="17">
        <v>2935.7606999999998</v>
      </c>
      <c r="DM410" s="17">
        <v>231.0224</v>
      </c>
      <c r="DN410" s="17">
        <f>SUM(Table2[[#This Row],[TOTAL Tax Revenues Before Assistance Through FY17]:[TOTAL Tax Revenues Before Assistance FY18 and After]])</f>
        <v>3166.7830999999996</v>
      </c>
      <c r="DO410" s="17">
        <v>56.929200000000002</v>
      </c>
      <c r="DP410" s="17">
        <v>2933.7249999999999</v>
      </c>
      <c r="DQ410" s="17">
        <v>230.6754</v>
      </c>
      <c r="DR410" s="20">
        <f>SUM(Table2[[#This Row],[TOTAL Tax Revenues Net of Assistance Recapture and Penalty Through FY17]:[TOTAL Tax Revenues Net of Assistance Recapture and Penalty FY18 and After]])</f>
        <v>3164.4004</v>
      </c>
      <c r="DS410" s="20">
        <v>0</v>
      </c>
      <c r="DT410" s="20">
        <v>0</v>
      </c>
      <c r="DU410" s="20">
        <v>0</v>
      </c>
      <c r="DV410" s="20">
        <v>0</v>
      </c>
      <c r="DW410" s="15">
        <v>0</v>
      </c>
      <c r="DX410" s="15">
        <v>0</v>
      </c>
      <c r="DY410" s="15">
        <v>0</v>
      </c>
      <c r="DZ410" s="15">
        <v>14</v>
      </c>
      <c r="EA410" s="15">
        <v>0</v>
      </c>
      <c r="EB410" s="15">
        <v>0</v>
      </c>
      <c r="EC410" s="15">
        <v>0</v>
      </c>
      <c r="ED410" s="15">
        <v>14</v>
      </c>
      <c r="EE410" s="15">
        <v>0</v>
      </c>
      <c r="EF410" s="15">
        <v>0</v>
      </c>
      <c r="EG410" s="15">
        <v>0</v>
      </c>
      <c r="EH410" s="15">
        <v>100</v>
      </c>
      <c r="EI410" s="15">
        <f>SUM(Table2[[#This Row],[Total Industrial Employees FY17]:[Total Other Employees FY17]])</f>
        <v>14</v>
      </c>
      <c r="EJ410" s="15">
        <f>SUM(Table2[[#This Row],[Number of Industrial Employees Earning More than Living Wage FY17]:[Number of Other Employees Earning More than Living Wage FY17]])</f>
        <v>14</v>
      </c>
      <c r="EK410" s="15">
        <v>100</v>
      </c>
    </row>
    <row r="411" spans="1:141" x14ac:dyDescent="0.2">
      <c r="A411" s="6">
        <v>93176</v>
      </c>
      <c r="B411" s="6" t="s">
        <v>409</v>
      </c>
      <c r="C411" s="7" t="s">
        <v>410</v>
      </c>
      <c r="D411" s="7" t="s">
        <v>12</v>
      </c>
      <c r="E411" s="33">
        <v>21</v>
      </c>
      <c r="F411" s="8" t="s">
        <v>2146</v>
      </c>
      <c r="G411" s="41" t="s">
        <v>2147</v>
      </c>
      <c r="H411" s="35">
        <v>3387985</v>
      </c>
      <c r="I411" s="35">
        <v>1252720</v>
      </c>
      <c r="J411" s="39" t="s">
        <v>3297</v>
      </c>
      <c r="K411" s="11" t="s">
        <v>2743</v>
      </c>
      <c r="L411" s="13" t="s">
        <v>2744</v>
      </c>
      <c r="M411" s="13" t="s">
        <v>2745</v>
      </c>
      <c r="N411" s="23">
        <v>896932088</v>
      </c>
      <c r="O411" s="6" t="s">
        <v>2490</v>
      </c>
      <c r="P411" s="15">
        <v>51</v>
      </c>
      <c r="Q411" s="15">
        <v>2898</v>
      </c>
      <c r="R411" s="15">
        <v>399</v>
      </c>
      <c r="S411" s="15">
        <v>35</v>
      </c>
      <c r="T411" s="15">
        <v>0</v>
      </c>
      <c r="U411" s="15">
        <v>3383</v>
      </c>
      <c r="V411" s="15">
        <v>1908</v>
      </c>
      <c r="W411" s="15">
        <v>0</v>
      </c>
      <c r="X411" s="15">
        <v>0</v>
      </c>
      <c r="Y411" s="15">
        <v>0</v>
      </c>
      <c r="Z411" s="15">
        <v>2209</v>
      </c>
      <c r="AA411" s="15">
        <v>58</v>
      </c>
      <c r="AB411" s="15">
        <v>77</v>
      </c>
      <c r="AC411" s="15">
        <v>5</v>
      </c>
      <c r="AD411" s="15">
        <v>3</v>
      </c>
      <c r="AE411" s="15">
        <v>6</v>
      </c>
      <c r="AF411" s="15">
        <v>58</v>
      </c>
      <c r="AG411" s="15" t="s">
        <v>1860</v>
      </c>
      <c r="AH411" s="15" t="s">
        <v>1861</v>
      </c>
      <c r="AI411" s="17">
        <v>0</v>
      </c>
      <c r="AJ411" s="17">
        <v>0</v>
      </c>
      <c r="AK411" s="17">
        <v>0</v>
      </c>
      <c r="AL411" s="17">
        <f>SUM(Table2[[#This Row],[Company Direct Land Through FY17]:[Company Direct Land FY18 and After]])</f>
        <v>0</v>
      </c>
      <c r="AM411" s="17">
        <v>0</v>
      </c>
      <c r="AN411" s="17">
        <v>0</v>
      </c>
      <c r="AO411" s="17">
        <v>0</v>
      </c>
      <c r="AP411" s="18">
        <f>SUM(Table2[[#This Row],[Company Direct Building Through FY17]:[Company Direct Building FY18 and After]])</f>
        <v>0</v>
      </c>
      <c r="AQ411" s="17">
        <v>0</v>
      </c>
      <c r="AR411" s="17">
        <v>25181.362400000002</v>
      </c>
      <c r="AS411" s="17">
        <v>0</v>
      </c>
      <c r="AT411" s="18">
        <f>SUM(Table2[[#This Row],[Mortgage Recording Tax Through FY17]:[Mortgage Recording Tax FY18 and After]])</f>
        <v>25181.362400000002</v>
      </c>
      <c r="AU411" s="17">
        <v>19521.715199999999</v>
      </c>
      <c r="AV411" s="17">
        <v>34829.214999999997</v>
      </c>
      <c r="AW411" s="17">
        <v>213402.9185</v>
      </c>
      <c r="AX411" s="18">
        <f>SUM(Table2[[#This Row],[Pilot Savings Through FY17]:[Pilot Savings FY18 and After]])</f>
        <v>248232.1335</v>
      </c>
      <c r="AY411" s="17">
        <v>0</v>
      </c>
      <c r="AZ411" s="17">
        <v>25181.362400000002</v>
      </c>
      <c r="BA411" s="17">
        <v>0</v>
      </c>
      <c r="BB411" s="18">
        <f>SUM(Table2[[#This Row],[Mortgage Recording Tax Exemption Through FY17]:[Mortgage Recording Tax Exemption FY18 and After]])</f>
        <v>25181.362400000002</v>
      </c>
      <c r="BC411" s="17">
        <v>1933.1025999999999</v>
      </c>
      <c r="BD411" s="17">
        <v>13500.0183</v>
      </c>
      <c r="BE411" s="17">
        <v>21131.838400000001</v>
      </c>
      <c r="BF411" s="18">
        <f>SUM(Table2[[#This Row],[Indirect and Induced Land Through FY17]:[Indirect and Induced Land FY18 and After]])</f>
        <v>34631.856700000004</v>
      </c>
      <c r="BG411" s="17">
        <v>3590.0477000000001</v>
      </c>
      <c r="BH411" s="17">
        <v>25071.4627</v>
      </c>
      <c r="BI411" s="17">
        <v>39244.8442</v>
      </c>
      <c r="BJ411" s="18">
        <f>SUM(Table2[[#This Row],[Indirect and Induced Building Through FY17]:[Indirect and Induced Building FY18 and After]])</f>
        <v>64316.306899999996</v>
      </c>
      <c r="BK411" s="17">
        <v>-13998.564899999999</v>
      </c>
      <c r="BL411" s="17">
        <v>3742.2660000000001</v>
      </c>
      <c r="BM411" s="17">
        <v>-153026.2359</v>
      </c>
      <c r="BN411" s="18">
        <f>SUM(Table2[[#This Row],[TOTAL Real Property Related Taxes Through FY17]:[TOTAL Real Property Related Taxes FY18 and After]])</f>
        <v>-149283.9699</v>
      </c>
      <c r="BO411" s="17">
        <v>6512.56</v>
      </c>
      <c r="BP411" s="17">
        <v>51131.107400000001</v>
      </c>
      <c r="BQ411" s="17">
        <v>71192.479200000002</v>
      </c>
      <c r="BR411" s="18">
        <f>SUM(Table2[[#This Row],[Company Direct Through FY17]:[Company Direct FY18 and After]])</f>
        <v>122323.58660000001</v>
      </c>
      <c r="BS411" s="17">
        <v>115.1999</v>
      </c>
      <c r="BT411" s="17">
        <v>7235.3810999999996</v>
      </c>
      <c r="BU411" s="17">
        <v>0</v>
      </c>
      <c r="BV411" s="18">
        <f>SUM(Table2[[#This Row],[Sales Tax Exemption Through FY17]:[Sales Tax Exemption FY18 and After]])</f>
        <v>7235.3810999999996</v>
      </c>
      <c r="BW411" s="17">
        <v>0</v>
      </c>
      <c r="BX411" s="17">
        <v>0</v>
      </c>
      <c r="BY411" s="17">
        <v>0</v>
      </c>
      <c r="BZ411" s="17">
        <f>SUM(Table2[[#This Row],[Energy Tax Savings Through FY17]:[Energy Tax Savings FY18 and After]])</f>
        <v>0</v>
      </c>
      <c r="CA411" s="17">
        <v>417.30189999999999</v>
      </c>
      <c r="CB411" s="17">
        <v>3280.0844000000002</v>
      </c>
      <c r="CC411" s="17">
        <v>3013.8204999999998</v>
      </c>
      <c r="CD411" s="18">
        <f>SUM(Table2[[#This Row],[Tax Exempt Bond Savings Through FY17]:[Tax Exempt Bond Savings FY18 and After]])</f>
        <v>6293.9048999999995</v>
      </c>
      <c r="CE411" s="17">
        <v>6078.2978000000003</v>
      </c>
      <c r="CF411" s="17">
        <v>47818.307800000002</v>
      </c>
      <c r="CG411" s="17">
        <v>66445.313500000004</v>
      </c>
      <c r="CH411" s="18">
        <f>SUM(Table2[[#This Row],[Indirect and Induced Through FY17]:[Indirect and Induced FY18 and After]])</f>
        <v>114263.6213</v>
      </c>
      <c r="CI411" s="17">
        <v>12058.356</v>
      </c>
      <c r="CJ411" s="17">
        <v>88433.949699999997</v>
      </c>
      <c r="CK411" s="17">
        <v>134623.97219999999</v>
      </c>
      <c r="CL411" s="18">
        <f>SUM(Table2[[#This Row],[TOTAL Income Consumption Use Taxes Through FY17]:[TOTAL Income Consumption Use Taxes FY18 and After]])</f>
        <v>223057.92189999999</v>
      </c>
      <c r="CM411" s="17">
        <v>20054.217000000001</v>
      </c>
      <c r="CN411" s="17">
        <v>70526.0429</v>
      </c>
      <c r="CO411" s="17">
        <v>216416.739</v>
      </c>
      <c r="CP411" s="18">
        <f>SUM(Table2[[#This Row],[Assistance Provided Through FY17]:[Assistance Provided FY18 and After]])</f>
        <v>286942.7819</v>
      </c>
      <c r="CQ411" s="17">
        <v>0</v>
      </c>
      <c r="CR411" s="17">
        <v>0</v>
      </c>
      <c r="CS411" s="17">
        <v>0</v>
      </c>
      <c r="CT411" s="18">
        <f>SUM(Table2[[#This Row],[Recapture Cancellation Reduction Amount Through FY17]:[Recapture Cancellation Reduction Amount FY18 and After]])</f>
        <v>0</v>
      </c>
      <c r="CU411" s="17">
        <v>0</v>
      </c>
      <c r="CV411" s="17">
        <v>0</v>
      </c>
      <c r="CW411" s="17">
        <v>0</v>
      </c>
      <c r="CX411" s="18">
        <f>SUM(Table2[[#This Row],[Penalty Paid Through FY17]:[Penalty Paid FY18 and After]])</f>
        <v>0</v>
      </c>
      <c r="CY411" s="17">
        <v>20054.217000000001</v>
      </c>
      <c r="CZ411" s="17">
        <v>70526.0429</v>
      </c>
      <c r="DA411" s="17">
        <v>216416.739</v>
      </c>
      <c r="DB411" s="18">
        <f>SUM(Table2[[#This Row],[TOTAL Assistance Net of Recapture Penalties Through FY17]:[TOTAL Assistance Net of Recapture Penalties FY18 and After]])</f>
        <v>286942.7819</v>
      </c>
      <c r="DC411" s="17">
        <v>6512.56</v>
      </c>
      <c r="DD411" s="17">
        <v>76312.469800000006</v>
      </c>
      <c r="DE411" s="17">
        <v>71192.479200000002</v>
      </c>
      <c r="DF411" s="18">
        <f>SUM(Table2[[#This Row],[Company Direct Tax Revenue Before Assistance Through FY17]:[Company Direct Tax Revenue Before Assistance FY18 and After]])</f>
        <v>147504.94900000002</v>
      </c>
      <c r="DG411" s="17">
        <v>11601.4481</v>
      </c>
      <c r="DH411" s="17">
        <v>86389.788799999995</v>
      </c>
      <c r="DI411" s="17">
        <v>126821.9961</v>
      </c>
      <c r="DJ411" s="18">
        <f>SUM(Table2[[#This Row],[Indirect and Induced Tax Revenues Through FY17]:[Indirect and Induced Tax Revenues FY18 and After]])</f>
        <v>213211.7849</v>
      </c>
      <c r="DK411" s="17">
        <v>18114.008099999999</v>
      </c>
      <c r="DL411" s="17">
        <v>162702.2586</v>
      </c>
      <c r="DM411" s="17">
        <v>198014.47529999999</v>
      </c>
      <c r="DN411" s="17">
        <f>SUM(Table2[[#This Row],[TOTAL Tax Revenues Before Assistance Through FY17]:[TOTAL Tax Revenues Before Assistance FY18 and After]])</f>
        <v>360716.73389999999</v>
      </c>
      <c r="DO411" s="17">
        <v>-1940.2089000000001</v>
      </c>
      <c r="DP411" s="17">
        <v>92176.215700000001</v>
      </c>
      <c r="DQ411" s="17">
        <v>-18402.2637</v>
      </c>
      <c r="DR411" s="20">
        <f>SUM(Table2[[#This Row],[TOTAL Tax Revenues Net of Assistance Recapture and Penalty Through FY17]:[TOTAL Tax Revenues Net of Assistance Recapture and Penalty FY18 and After]])</f>
        <v>73773.952000000005</v>
      </c>
      <c r="DS411" s="20">
        <v>0</v>
      </c>
      <c r="DT411" s="20">
        <v>0</v>
      </c>
      <c r="DU411" s="20">
        <v>0</v>
      </c>
      <c r="DV411" s="20">
        <v>0</v>
      </c>
      <c r="DW411" s="15">
        <v>0</v>
      </c>
      <c r="DX411" s="15">
        <v>0</v>
      </c>
      <c r="DY411" s="15">
        <v>0</v>
      </c>
      <c r="DZ411" s="15">
        <v>0</v>
      </c>
      <c r="EA411" s="15">
        <v>0</v>
      </c>
      <c r="EB411" s="15">
        <v>0</v>
      </c>
      <c r="EC411" s="15">
        <v>0</v>
      </c>
      <c r="ED411" s="15">
        <v>0</v>
      </c>
      <c r="EE411" s="15">
        <v>0</v>
      </c>
      <c r="EF411" s="15">
        <v>0</v>
      </c>
      <c r="EG411" s="15">
        <v>0</v>
      </c>
      <c r="EH411" s="15">
        <v>0</v>
      </c>
      <c r="EI411" s="15">
        <f>SUM(Table2[[#This Row],[Total Industrial Employees FY17]:[Total Other Employees FY17]])</f>
        <v>0</v>
      </c>
      <c r="EJ411" s="15">
        <f>SUM(Table2[[#This Row],[Number of Industrial Employees Earning More than Living Wage FY17]:[Number of Other Employees Earning More than Living Wage FY17]])</f>
        <v>0</v>
      </c>
      <c r="EK411" s="15">
        <v>0</v>
      </c>
    </row>
    <row r="412" spans="1:141" x14ac:dyDescent="0.2">
      <c r="A412" s="6">
        <v>92624</v>
      </c>
      <c r="B412" s="6" t="s">
        <v>250</v>
      </c>
      <c r="C412" s="7" t="s">
        <v>251</v>
      </c>
      <c r="D412" s="7" t="s">
        <v>12</v>
      </c>
      <c r="E412" s="33">
        <v>27</v>
      </c>
      <c r="F412" s="8" t="s">
        <v>1989</v>
      </c>
      <c r="G412" s="41" t="s">
        <v>1947</v>
      </c>
      <c r="H412" s="35">
        <v>2700</v>
      </c>
      <c r="I412" s="35">
        <v>1848</v>
      </c>
      <c r="J412" s="39" t="s">
        <v>3194</v>
      </c>
      <c r="K412" s="11" t="s">
        <v>2501</v>
      </c>
      <c r="L412" s="13" t="s">
        <v>2570</v>
      </c>
      <c r="M412" s="13" t="s">
        <v>2576</v>
      </c>
      <c r="N412" s="23">
        <v>823100</v>
      </c>
      <c r="O412" s="6" t="s">
        <v>2518</v>
      </c>
      <c r="P412" s="15">
        <v>2</v>
      </c>
      <c r="Q412" s="15">
        <v>3</v>
      </c>
      <c r="R412" s="15">
        <v>13</v>
      </c>
      <c r="S412" s="15">
        <v>0</v>
      </c>
      <c r="T412" s="15">
        <v>1</v>
      </c>
      <c r="U412" s="15">
        <v>19</v>
      </c>
      <c r="V412" s="15">
        <v>16</v>
      </c>
      <c r="W412" s="15">
        <v>0</v>
      </c>
      <c r="X412" s="15">
        <v>0</v>
      </c>
      <c r="Y412" s="15">
        <v>0</v>
      </c>
      <c r="Z412" s="15">
        <v>0</v>
      </c>
      <c r="AA412" s="15">
        <v>100</v>
      </c>
      <c r="AB412" s="15">
        <v>0</v>
      </c>
      <c r="AC412" s="15">
        <v>0</v>
      </c>
      <c r="AD412" s="15">
        <v>0</v>
      </c>
      <c r="AE412" s="15">
        <v>0</v>
      </c>
      <c r="AF412" s="15">
        <v>100</v>
      </c>
      <c r="AG412" s="15" t="s">
        <v>1860</v>
      </c>
      <c r="AH412" s="15" t="s">
        <v>1861</v>
      </c>
      <c r="AI412" s="17">
        <v>0</v>
      </c>
      <c r="AJ412" s="17">
        <v>0</v>
      </c>
      <c r="AK412" s="17">
        <v>0</v>
      </c>
      <c r="AL412" s="17">
        <f>SUM(Table2[[#This Row],[Company Direct Land Through FY17]:[Company Direct Land FY18 and After]])</f>
        <v>0</v>
      </c>
      <c r="AM412" s="17">
        <v>0</v>
      </c>
      <c r="AN412" s="17">
        <v>0</v>
      </c>
      <c r="AO412" s="17">
        <v>0</v>
      </c>
      <c r="AP412" s="18">
        <f>SUM(Table2[[#This Row],[Company Direct Building Through FY17]:[Company Direct Building FY18 and After]])</f>
        <v>0</v>
      </c>
      <c r="AQ412" s="17">
        <v>0</v>
      </c>
      <c r="AR412" s="17">
        <v>14.4411</v>
      </c>
      <c r="AS412" s="17">
        <v>0</v>
      </c>
      <c r="AT412" s="18">
        <f>SUM(Table2[[#This Row],[Mortgage Recording Tax Through FY17]:[Mortgage Recording Tax FY18 and After]])</f>
        <v>14.4411</v>
      </c>
      <c r="AU412" s="17">
        <v>0</v>
      </c>
      <c r="AV412" s="17">
        <v>0</v>
      </c>
      <c r="AW412" s="17">
        <v>0</v>
      </c>
      <c r="AX412" s="18">
        <f>SUM(Table2[[#This Row],[Pilot Savings Through FY17]:[Pilot Savings FY18 and After]])</f>
        <v>0</v>
      </c>
      <c r="AY412" s="17">
        <v>0</v>
      </c>
      <c r="AZ412" s="17">
        <v>14.4411</v>
      </c>
      <c r="BA412" s="17">
        <v>0</v>
      </c>
      <c r="BB412" s="18">
        <f>SUM(Table2[[#This Row],[Mortgage Recording Tax Exemption Through FY17]:[Mortgage Recording Tax Exemption FY18 and After]])</f>
        <v>14.4411</v>
      </c>
      <c r="BC412" s="17">
        <v>9.3972999999999995</v>
      </c>
      <c r="BD412" s="17">
        <v>107.14700000000001</v>
      </c>
      <c r="BE412" s="17">
        <v>2.9462000000000002</v>
      </c>
      <c r="BF412" s="18">
        <f>SUM(Table2[[#This Row],[Indirect and Induced Land Through FY17]:[Indirect and Induced Land FY18 and After]])</f>
        <v>110.09320000000001</v>
      </c>
      <c r="BG412" s="17">
        <v>17.452200000000001</v>
      </c>
      <c r="BH412" s="17">
        <v>198.98759999999999</v>
      </c>
      <c r="BI412" s="17">
        <v>5.4715999999999996</v>
      </c>
      <c r="BJ412" s="18">
        <f>SUM(Table2[[#This Row],[Indirect and Induced Building Through FY17]:[Indirect and Induced Building FY18 and After]])</f>
        <v>204.45919999999998</v>
      </c>
      <c r="BK412" s="17">
        <v>26.849499999999999</v>
      </c>
      <c r="BL412" s="17">
        <v>306.13459999999998</v>
      </c>
      <c r="BM412" s="17">
        <v>8.4177999999999997</v>
      </c>
      <c r="BN412" s="18">
        <f>SUM(Table2[[#This Row],[TOTAL Real Property Related Taxes Through FY17]:[TOTAL Real Property Related Taxes FY18 and After]])</f>
        <v>314.55239999999998</v>
      </c>
      <c r="BO412" s="17">
        <v>26.558800000000002</v>
      </c>
      <c r="BP412" s="17">
        <v>342.61680000000001</v>
      </c>
      <c r="BQ412" s="17">
        <v>8.3267000000000007</v>
      </c>
      <c r="BR412" s="18">
        <f>SUM(Table2[[#This Row],[Company Direct Through FY17]:[Company Direct FY18 and After]])</f>
        <v>350.94350000000003</v>
      </c>
      <c r="BS412" s="17">
        <v>0</v>
      </c>
      <c r="BT412" s="17">
        <v>0</v>
      </c>
      <c r="BU412" s="17">
        <v>0</v>
      </c>
      <c r="BV412" s="18">
        <f>SUM(Table2[[#This Row],[Sales Tax Exemption Through FY17]:[Sales Tax Exemption FY18 and After]])</f>
        <v>0</v>
      </c>
      <c r="BW412" s="17">
        <v>0</v>
      </c>
      <c r="BX412" s="17">
        <v>0</v>
      </c>
      <c r="BY412" s="17">
        <v>0</v>
      </c>
      <c r="BZ412" s="17">
        <f>SUM(Table2[[#This Row],[Energy Tax Savings Through FY17]:[Energy Tax Savings FY18 and After]])</f>
        <v>0</v>
      </c>
      <c r="CA412" s="17">
        <v>6.6799999999999998E-2</v>
      </c>
      <c r="CB412" s="17">
        <v>4.5384000000000002</v>
      </c>
      <c r="CC412" s="17">
        <v>2.0199999999999999E-2</v>
      </c>
      <c r="CD412" s="18">
        <f>SUM(Table2[[#This Row],[Tax Exempt Bond Savings Through FY17]:[Tax Exempt Bond Savings FY18 and After]])</f>
        <v>4.5586000000000002</v>
      </c>
      <c r="CE412" s="17">
        <v>29.548300000000001</v>
      </c>
      <c r="CF412" s="17">
        <v>394.03879999999998</v>
      </c>
      <c r="CG412" s="17">
        <v>9.2639999999999993</v>
      </c>
      <c r="CH412" s="18">
        <f>SUM(Table2[[#This Row],[Indirect and Induced Through FY17]:[Indirect and Induced FY18 and After]])</f>
        <v>403.30279999999999</v>
      </c>
      <c r="CI412" s="17">
        <v>56.040300000000002</v>
      </c>
      <c r="CJ412" s="17">
        <v>732.11720000000003</v>
      </c>
      <c r="CK412" s="17">
        <v>17.570499999999999</v>
      </c>
      <c r="CL412" s="18">
        <f>SUM(Table2[[#This Row],[TOTAL Income Consumption Use Taxes Through FY17]:[TOTAL Income Consumption Use Taxes FY18 and After]])</f>
        <v>749.68770000000006</v>
      </c>
      <c r="CM412" s="17">
        <v>6.6799999999999998E-2</v>
      </c>
      <c r="CN412" s="17">
        <v>18.979500000000002</v>
      </c>
      <c r="CO412" s="17">
        <v>2.0199999999999999E-2</v>
      </c>
      <c r="CP412" s="18">
        <f>SUM(Table2[[#This Row],[Assistance Provided Through FY17]:[Assistance Provided FY18 and After]])</f>
        <v>18.999700000000001</v>
      </c>
      <c r="CQ412" s="17">
        <v>0</v>
      </c>
      <c r="CR412" s="17">
        <v>0</v>
      </c>
      <c r="CS412" s="17">
        <v>0</v>
      </c>
      <c r="CT412" s="18">
        <f>SUM(Table2[[#This Row],[Recapture Cancellation Reduction Amount Through FY17]:[Recapture Cancellation Reduction Amount FY18 and After]])</f>
        <v>0</v>
      </c>
      <c r="CU412" s="17">
        <v>0</v>
      </c>
      <c r="CV412" s="17">
        <v>0</v>
      </c>
      <c r="CW412" s="17">
        <v>0</v>
      </c>
      <c r="CX412" s="18">
        <f>SUM(Table2[[#This Row],[Penalty Paid Through FY17]:[Penalty Paid FY18 and After]])</f>
        <v>0</v>
      </c>
      <c r="CY412" s="17">
        <v>6.6799999999999998E-2</v>
      </c>
      <c r="CZ412" s="17">
        <v>18.979500000000002</v>
      </c>
      <c r="DA412" s="17">
        <v>2.0199999999999999E-2</v>
      </c>
      <c r="DB412" s="18">
        <f>SUM(Table2[[#This Row],[TOTAL Assistance Net of Recapture Penalties Through FY17]:[TOTAL Assistance Net of Recapture Penalties FY18 and After]])</f>
        <v>18.999700000000001</v>
      </c>
      <c r="DC412" s="17">
        <v>26.558800000000002</v>
      </c>
      <c r="DD412" s="17">
        <v>357.05790000000002</v>
      </c>
      <c r="DE412" s="17">
        <v>8.3267000000000007</v>
      </c>
      <c r="DF412" s="18">
        <f>SUM(Table2[[#This Row],[Company Direct Tax Revenue Before Assistance Through FY17]:[Company Direct Tax Revenue Before Assistance FY18 and After]])</f>
        <v>365.38460000000003</v>
      </c>
      <c r="DG412" s="17">
        <v>56.397799999999997</v>
      </c>
      <c r="DH412" s="17">
        <v>700.17340000000002</v>
      </c>
      <c r="DI412" s="17">
        <v>17.681799999999999</v>
      </c>
      <c r="DJ412" s="18">
        <f>SUM(Table2[[#This Row],[Indirect and Induced Tax Revenues Through FY17]:[Indirect and Induced Tax Revenues FY18 and After]])</f>
        <v>717.85519999999997</v>
      </c>
      <c r="DK412" s="17">
        <v>82.956599999999995</v>
      </c>
      <c r="DL412" s="17">
        <v>1057.2312999999999</v>
      </c>
      <c r="DM412" s="17">
        <v>26.008500000000002</v>
      </c>
      <c r="DN412" s="17">
        <f>SUM(Table2[[#This Row],[TOTAL Tax Revenues Before Assistance Through FY17]:[TOTAL Tax Revenues Before Assistance FY18 and After]])</f>
        <v>1083.2397999999998</v>
      </c>
      <c r="DO412" s="17">
        <v>82.889799999999994</v>
      </c>
      <c r="DP412" s="17">
        <v>1038.2518</v>
      </c>
      <c r="DQ412" s="17">
        <v>25.988299999999999</v>
      </c>
      <c r="DR412" s="20">
        <f>SUM(Table2[[#This Row],[TOTAL Tax Revenues Net of Assistance Recapture and Penalty Through FY17]:[TOTAL Tax Revenues Net of Assistance Recapture and Penalty FY18 and After]])</f>
        <v>1064.2401</v>
      </c>
      <c r="DS412" s="20">
        <v>0</v>
      </c>
      <c r="DT412" s="20">
        <v>0</v>
      </c>
      <c r="DU412" s="20">
        <v>0</v>
      </c>
      <c r="DV412" s="20">
        <v>0</v>
      </c>
      <c r="DW412" s="15">
        <v>0</v>
      </c>
      <c r="DX412" s="15">
        <v>0</v>
      </c>
      <c r="DY412" s="15">
        <v>0</v>
      </c>
      <c r="DZ412" s="15">
        <v>19</v>
      </c>
      <c r="EA412" s="15">
        <v>0</v>
      </c>
      <c r="EB412" s="15">
        <v>0</v>
      </c>
      <c r="EC412" s="15">
        <v>0</v>
      </c>
      <c r="ED412" s="15">
        <v>19</v>
      </c>
      <c r="EE412" s="15">
        <v>0</v>
      </c>
      <c r="EF412" s="15">
        <v>0</v>
      </c>
      <c r="EG412" s="15">
        <v>0</v>
      </c>
      <c r="EH412" s="15">
        <v>100</v>
      </c>
      <c r="EI412" s="15">
        <f>SUM(Table2[[#This Row],[Total Industrial Employees FY17]:[Total Other Employees FY17]])</f>
        <v>19</v>
      </c>
      <c r="EJ412" s="15">
        <f>SUM(Table2[[#This Row],[Number of Industrial Employees Earning More than Living Wage FY17]:[Number of Other Employees Earning More than Living Wage FY17]])</f>
        <v>19</v>
      </c>
      <c r="EK412" s="15">
        <v>100</v>
      </c>
    </row>
    <row r="413" spans="1:141" x14ac:dyDescent="0.2">
      <c r="A413" s="6">
        <v>93143</v>
      </c>
      <c r="B413" s="6" t="s">
        <v>415</v>
      </c>
      <c r="C413" s="7" t="s">
        <v>416</v>
      </c>
      <c r="D413" s="7" t="s">
        <v>12</v>
      </c>
      <c r="E413" s="33">
        <v>30</v>
      </c>
      <c r="F413" s="8" t="s">
        <v>2136</v>
      </c>
      <c r="G413" s="41" t="s">
        <v>1874</v>
      </c>
      <c r="H413" s="35">
        <v>2521</v>
      </c>
      <c r="I413" s="35">
        <v>2028</v>
      </c>
      <c r="J413" s="39" t="s">
        <v>3202</v>
      </c>
      <c r="K413" s="11" t="s">
        <v>2501</v>
      </c>
      <c r="L413" s="13" t="s">
        <v>2728</v>
      </c>
      <c r="M413" s="13" t="s">
        <v>2678</v>
      </c>
      <c r="N413" s="23">
        <v>940000</v>
      </c>
      <c r="O413" s="6" t="s">
        <v>2518</v>
      </c>
      <c r="P413" s="15">
        <v>3</v>
      </c>
      <c r="Q413" s="15">
        <v>0</v>
      </c>
      <c r="R413" s="15">
        <v>13</v>
      </c>
      <c r="S413" s="15">
        <v>0</v>
      </c>
      <c r="T413" s="15">
        <v>1</v>
      </c>
      <c r="U413" s="15">
        <v>17</v>
      </c>
      <c r="V413" s="15">
        <v>15</v>
      </c>
      <c r="W413" s="15">
        <v>0</v>
      </c>
      <c r="X413" s="15">
        <v>0</v>
      </c>
      <c r="Y413" s="15">
        <v>12</v>
      </c>
      <c r="Z413" s="15">
        <v>0</v>
      </c>
      <c r="AA413" s="15">
        <v>100</v>
      </c>
      <c r="AB413" s="15">
        <v>0</v>
      </c>
      <c r="AC413" s="15">
        <v>0</v>
      </c>
      <c r="AD413" s="15">
        <v>0</v>
      </c>
      <c r="AE413" s="15">
        <v>0</v>
      </c>
      <c r="AF413" s="15">
        <v>100</v>
      </c>
      <c r="AG413" s="15" t="s">
        <v>1860</v>
      </c>
      <c r="AH413" s="15" t="s">
        <v>1861</v>
      </c>
      <c r="AI413" s="17">
        <v>0</v>
      </c>
      <c r="AJ413" s="17">
        <v>0</v>
      </c>
      <c r="AK413" s="17">
        <v>0</v>
      </c>
      <c r="AL413" s="17">
        <f>SUM(Table2[[#This Row],[Company Direct Land Through FY17]:[Company Direct Land FY18 and After]])</f>
        <v>0</v>
      </c>
      <c r="AM413" s="17">
        <v>0</v>
      </c>
      <c r="AN413" s="17">
        <v>0</v>
      </c>
      <c r="AO413" s="17">
        <v>0</v>
      </c>
      <c r="AP413" s="18">
        <f>SUM(Table2[[#This Row],[Company Direct Building Through FY17]:[Company Direct Building FY18 and After]])</f>
        <v>0</v>
      </c>
      <c r="AQ413" s="17">
        <v>0</v>
      </c>
      <c r="AR413" s="17">
        <v>16.4923</v>
      </c>
      <c r="AS413" s="17">
        <v>0</v>
      </c>
      <c r="AT413" s="18">
        <f>SUM(Table2[[#This Row],[Mortgage Recording Tax Through FY17]:[Mortgage Recording Tax FY18 and After]])</f>
        <v>16.4923</v>
      </c>
      <c r="AU413" s="17">
        <v>0</v>
      </c>
      <c r="AV413" s="17">
        <v>0</v>
      </c>
      <c r="AW413" s="17">
        <v>0</v>
      </c>
      <c r="AX413" s="18">
        <f>SUM(Table2[[#This Row],[Pilot Savings Through FY17]:[Pilot Savings FY18 and After]])</f>
        <v>0</v>
      </c>
      <c r="AY413" s="17">
        <v>0</v>
      </c>
      <c r="AZ413" s="17">
        <v>16.4923</v>
      </c>
      <c r="BA413" s="17">
        <v>0</v>
      </c>
      <c r="BB413" s="18">
        <f>SUM(Table2[[#This Row],[Mortgage Recording Tax Exemption Through FY17]:[Mortgage Recording Tax Exemption FY18 and After]])</f>
        <v>16.4923</v>
      </c>
      <c r="BC413" s="17">
        <v>8.8107000000000006</v>
      </c>
      <c r="BD413" s="17">
        <v>61.601900000000001</v>
      </c>
      <c r="BE413" s="17">
        <v>52.303800000000003</v>
      </c>
      <c r="BF413" s="18">
        <f>SUM(Table2[[#This Row],[Indirect and Induced Land Through FY17]:[Indirect and Induced Land FY18 and After]])</f>
        <v>113.9057</v>
      </c>
      <c r="BG413" s="17">
        <v>16.3627</v>
      </c>
      <c r="BH413" s="17">
        <v>114.4037</v>
      </c>
      <c r="BI413" s="17">
        <v>97.134799999999998</v>
      </c>
      <c r="BJ413" s="18">
        <f>SUM(Table2[[#This Row],[Indirect and Induced Building Through FY17]:[Indirect and Induced Building FY18 and After]])</f>
        <v>211.5385</v>
      </c>
      <c r="BK413" s="17">
        <v>25.173400000000001</v>
      </c>
      <c r="BL413" s="17">
        <v>176.00559999999999</v>
      </c>
      <c r="BM413" s="17">
        <v>149.43860000000001</v>
      </c>
      <c r="BN413" s="18">
        <f>SUM(Table2[[#This Row],[TOTAL Real Property Related Taxes Through FY17]:[TOTAL Real Property Related Taxes FY18 and After]])</f>
        <v>325.44420000000002</v>
      </c>
      <c r="BO413" s="17">
        <v>24.898900000000001</v>
      </c>
      <c r="BP413" s="17">
        <v>190.69970000000001</v>
      </c>
      <c r="BQ413" s="17">
        <v>147.80799999999999</v>
      </c>
      <c r="BR413" s="18">
        <f>SUM(Table2[[#This Row],[Company Direct Through FY17]:[Company Direct FY18 and After]])</f>
        <v>338.5077</v>
      </c>
      <c r="BS413" s="17">
        <v>0</v>
      </c>
      <c r="BT413" s="17">
        <v>0</v>
      </c>
      <c r="BU413" s="17">
        <v>0</v>
      </c>
      <c r="BV413" s="18">
        <f>SUM(Table2[[#This Row],[Sales Tax Exemption Through FY17]:[Sales Tax Exemption FY18 and After]])</f>
        <v>0</v>
      </c>
      <c r="BW413" s="17">
        <v>0</v>
      </c>
      <c r="BX413" s="17">
        <v>0</v>
      </c>
      <c r="BY413" s="17">
        <v>0</v>
      </c>
      <c r="BZ413" s="17">
        <f>SUM(Table2[[#This Row],[Energy Tax Savings Through FY17]:[Energy Tax Savings FY18 and After]])</f>
        <v>0</v>
      </c>
      <c r="CA413" s="17">
        <v>0.1842</v>
      </c>
      <c r="CB413" s="17">
        <v>3.3540999999999999</v>
      </c>
      <c r="CC413" s="17">
        <v>0.86550000000000005</v>
      </c>
      <c r="CD413" s="18">
        <f>SUM(Table2[[#This Row],[Tax Exempt Bond Savings Through FY17]:[Tax Exempt Bond Savings FY18 and After]])</f>
        <v>4.2195999999999998</v>
      </c>
      <c r="CE413" s="17">
        <v>27.703600000000002</v>
      </c>
      <c r="CF413" s="17">
        <v>219.57759999999999</v>
      </c>
      <c r="CG413" s="17">
        <v>164.458</v>
      </c>
      <c r="CH413" s="18">
        <f>SUM(Table2[[#This Row],[Indirect and Induced Through FY17]:[Indirect and Induced FY18 and After]])</f>
        <v>384.03559999999999</v>
      </c>
      <c r="CI413" s="17">
        <v>52.418300000000002</v>
      </c>
      <c r="CJ413" s="17">
        <v>406.92320000000001</v>
      </c>
      <c r="CK413" s="17">
        <v>311.40050000000002</v>
      </c>
      <c r="CL413" s="18">
        <f>SUM(Table2[[#This Row],[TOTAL Income Consumption Use Taxes Through FY17]:[TOTAL Income Consumption Use Taxes FY18 and After]])</f>
        <v>718.32370000000003</v>
      </c>
      <c r="CM413" s="17">
        <v>0.1842</v>
      </c>
      <c r="CN413" s="17">
        <v>19.846399999999999</v>
      </c>
      <c r="CO413" s="17">
        <v>0.86550000000000005</v>
      </c>
      <c r="CP413" s="18">
        <f>SUM(Table2[[#This Row],[Assistance Provided Through FY17]:[Assistance Provided FY18 and After]])</f>
        <v>20.7119</v>
      </c>
      <c r="CQ413" s="17">
        <v>0</v>
      </c>
      <c r="CR413" s="17">
        <v>0</v>
      </c>
      <c r="CS413" s="17">
        <v>0</v>
      </c>
      <c r="CT413" s="18">
        <f>SUM(Table2[[#This Row],[Recapture Cancellation Reduction Amount Through FY17]:[Recapture Cancellation Reduction Amount FY18 and After]])</f>
        <v>0</v>
      </c>
      <c r="CU413" s="17">
        <v>0</v>
      </c>
      <c r="CV413" s="17">
        <v>0</v>
      </c>
      <c r="CW413" s="17">
        <v>0</v>
      </c>
      <c r="CX413" s="18">
        <f>SUM(Table2[[#This Row],[Penalty Paid Through FY17]:[Penalty Paid FY18 and After]])</f>
        <v>0</v>
      </c>
      <c r="CY413" s="17">
        <v>0.1842</v>
      </c>
      <c r="CZ413" s="17">
        <v>19.846399999999999</v>
      </c>
      <c r="DA413" s="17">
        <v>0.86550000000000005</v>
      </c>
      <c r="DB413" s="18">
        <f>SUM(Table2[[#This Row],[TOTAL Assistance Net of Recapture Penalties Through FY17]:[TOTAL Assistance Net of Recapture Penalties FY18 and After]])</f>
        <v>20.7119</v>
      </c>
      <c r="DC413" s="17">
        <v>24.898900000000001</v>
      </c>
      <c r="DD413" s="17">
        <v>207.19200000000001</v>
      </c>
      <c r="DE413" s="17">
        <v>147.80799999999999</v>
      </c>
      <c r="DF413" s="18">
        <f>SUM(Table2[[#This Row],[Company Direct Tax Revenue Before Assistance Through FY17]:[Company Direct Tax Revenue Before Assistance FY18 and After]])</f>
        <v>355</v>
      </c>
      <c r="DG413" s="17">
        <v>52.877000000000002</v>
      </c>
      <c r="DH413" s="17">
        <v>395.58319999999998</v>
      </c>
      <c r="DI413" s="17">
        <v>313.89659999999998</v>
      </c>
      <c r="DJ413" s="18">
        <f>SUM(Table2[[#This Row],[Indirect and Induced Tax Revenues Through FY17]:[Indirect and Induced Tax Revenues FY18 and After]])</f>
        <v>709.47979999999995</v>
      </c>
      <c r="DK413" s="17">
        <v>77.775899999999993</v>
      </c>
      <c r="DL413" s="17">
        <v>602.77520000000004</v>
      </c>
      <c r="DM413" s="17">
        <v>461.70460000000003</v>
      </c>
      <c r="DN413" s="17">
        <f>SUM(Table2[[#This Row],[TOTAL Tax Revenues Before Assistance Through FY17]:[TOTAL Tax Revenues Before Assistance FY18 and After]])</f>
        <v>1064.4798000000001</v>
      </c>
      <c r="DO413" s="17">
        <v>77.591700000000003</v>
      </c>
      <c r="DP413" s="17">
        <v>582.92880000000002</v>
      </c>
      <c r="DQ413" s="17">
        <v>460.83909999999997</v>
      </c>
      <c r="DR413" s="20">
        <f>SUM(Table2[[#This Row],[TOTAL Tax Revenues Net of Assistance Recapture and Penalty Through FY17]:[TOTAL Tax Revenues Net of Assistance Recapture and Penalty FY18 and After]])</f>
        <v>1043.7679000000001</v>
      </c>
      <c r="DS413" s="20">
        <v>0</v>
      </c>
      <c r="DT413" s="20">
        <v>0</v>
      </c>
      <c r="DU413" s="20">
        <v>0</v>
      </c>
      <c r="DV413" s="20">
        <v>0</v>
      </c>
      <c r="DW413" s="15">
        <v>0</v>
      </c>
      <c r="DX413" s="15">
        <v>0</v>
      </c>
      <c r="DY413" s="15">
        <v>0</v>
      </c>
      <c r="DZ413" s="15">
        <v>17</v>
      </c>
      <c r="EA413" s="15">
        <v>0</v>
      </c>
      <c r="EB413" s="15">
        <v>0</v>
      </c>
      <c r="EC413" s="15">
        <v>0</v>
      </c>
      <c r="ED413" s="15">
        <v>17</v>
      </c>
      <c r="EE413" s="15">
        <v>0</v>
      </c>
      <c r="EF413" s="15">
        <v>0</v>
      </c>
      <c r="EG413" s="15">
        <v>0</v>
      </c>
      <c r="EH413" s="15">
        <v>100</v>
      </c>
      <c r="EI413" s="15">
        <f>SUM(Table2[[#This Row],[Total Industrial Employees FY17]:[Total Other Employees FY17]])</f>
        <v>17</v>
      </c>
      <c r="EJ413" s="15">
        <f>SUM(Table2[[#This Row],[Number of Industrial Employees Earning More than Living Wage FY17]:[Number of Other Employees Earning More than Living Wage FY17]])</f>
        <v>17</v>
      </c>
      <c r="EK413" s="15">
        <v>100</v>
      </c>
    </row>
    <row r="414" spans="1:141" x14ac:dyDescent="0.2">
      <c r="A414" s="6">
        <v>92928</v>
      </c>
      <c r="B414" s="6" t="s">
        <v>324</v>
      </c>
      <c r="C414" s="7" t="s">
        <v>325</v>
      </c>
      <c r="D414" s="7" t="s">
        <v>12</v>
      </c>
      <c r="E414" s="33">
        <v>30</v>
      </c>
      <c r="F414" s="8" t="s">
        <v>1921</v>
      </c>
      <c r="G414" s="41" t="s">
        <v>1920</v>
      </c>
      <c r="H414" s="35">
        <v>37753</v>
      </c>
      <c r="I414" s="35">
        <v>37575</v>
      </c>
      <c r="J414" s="39" t="s">
        <v>3274</v>
      </c>
      <c r="K414" s="11" t="s">
        <v>2453</v>
      </c>
      <c r="L414" s="13" t="s">
        <v>2667</v>
      </c>
      <c r="M414" s="13" t="s">
        <v>2668</v>
      </c>
      <c r="N414" s="23">
        <v>3250000</v>
      </c>
      <c r="O414" s="6" t="s">
        <v>2669</v>
      </c>
      <c r="P414" s="15">
        <v>0</v>
      </c>
      <c r="Q414" s="15">
        <v>0</v>
      </c>
      <c r="R414" s="15">
        <v>48</v>
      </c>
      <c r="S414" s="15">
        <v>0</v>
      </c>
      <c r="T414" s="15">
        <v>0</v>
      </c>
      <c r="U414" s="15">
        <v>48</v>
      </c>
      <c r="V414" s="15">
        <v>48</v>
      </c>
      <c r="W414" s="15">
        <v>0</v>
      </c>
      <c r="X414" s="15">
        <v>0</v>
      </c>
      <c r="Y414" s="15">
        <v>0</v>
      </c>
      <c r="Z414" s="15">
        <v>11</v>
      </c>
      <c r="AA414" s="15">
        <v>100</v>
      </c>
      <c r="AB414" s="15">
        <v>0</v>
      </c>
      <c r="AC414" s="15">
        <v>0</v>
      </c>
      <c r="AD414" s="15">
        <v>0</v>
      </c>
      <c r="AE414" s="15">
        <v>0</v>
      </c>
      <c r="AF414" s="15">
        <v>100</v>
      </c>
      <c r="AG414" s="15" t="s">
        <v>1860</v>
      </c>
      <c r="AH414" s="15" t="s">
        <v>1861</v>
      </c>
      <c r="AI414" s="17">
        <v>30.5825</v>
      </c>
      <c r="AJ414" s="17">
        <v>331.85570000000001</v>
      </c>
      <c r="AK414" s="17">
        <v>130.9836</v>
      </c>
      <c r="AL414" s="17">
        <f>SUM(Table2[[#This Row],[Company Direct Land Through FY17]:[Company Direct Land FY18 and After]])</f>
        <v>462.83929999999998</v>
      </c>
      <c r="AM414" s="17">
        <v>108.0789</v>
      </c>
      <c r="AN414" s="17">
        <v>736.08540000000005</v>
      </c>
      <c r="AO414" s="17">
        <v>462.89670000000001</v>
      </c>
      <c r="AP414" s="18">
        <f>SUM(Table2[[#This Row],[Company Direct Building Through FY17]:[Company Direct Building FY18 and After]])</f>
        <v>1198.9821000000002</v>
      </c>
      <c r="AQ414" s="17">
        <v>0</v>
      </c>
      <c r="AR414" s="17">
        <v>49.476900000000001</v>
      </c>
      <c r="AS414" s="17">
        <v>0</v>
      </c>
      <c r="AT414" s="18">
        <f>SUM(Table2[[#This Row],[Mortgage Recording Tax Through FY17]:[Mortgage Recording Tax FY18 and After]])</f>
        <v>49.476900000000001</v>
      </c>
      <c r="AU414" s="17">
        <v>75.249499999999998</v>
      </c>
      <c r="AV414" s="17">
        <v>617.18730000000005</v>
      </c>
      <c r="AW414" s="17">
        <v>322.28949999999998</v>
      </c>
      <c r="AX414" s="18">
        <f>SUM(Table2[[#This Row],[Pilot Savings Through FY17]:[Pilot Savings FY18 and After]])</f>
        <v>939.47680000000003</v>
      </c>
      <c r="AY414" s="17">
        <v>0</v>
      </c>
      <c r="AZ414" s="17">
        <v>49.476900000000001</v>
      </c>
      <c r="BA414" s="17">
        <v>0</v>
      </c>
      <c r="BB414" s="18">
        <f>SUM(Table2[[#This Row],[Mortgage Recording Tax Exemption Through FY17]:[Mortgage Recording Tax Exemption FY18 and After]])</f>
        <v>49.476900000000001</v>
      </c>
      <c r="BC414" s="17">
        <v>88.300600000000003</v>
      </c>
      <c r="BD414" s="17">
        <v>943.35350000000005</v>
      </c>
      <c r="BE414" s="17">
        <v>378.18669999999997</v>
      </c>
      <c r="BF414" s="18">
        <f>SUM(Table2[[#This Row],[Indirect and Induced Land Through FY17]:[Indirect and Induced Land FY18 and After]])</f>
        <v>1321.5401999999999</v>
      </c>
      <c r="BG414" s="17">
        <v>163.98689999999999</v>
      </c>
      <c r="BH414" s="17">
        <v>1751.9422999999999</v>
      </c>
      <c r="BI414" s="17">
        <v>702.34749999999997</v>
      </c>
      <c r="BJ414" s="18">
        <f>SUM(Table2[[#This Row],[Indirect and Induced Building Through FY17]:[Indirect and Induced Building FY18 and After]])</f>
        <v>2454.2898</v>
      </c>
      <c r="BK414" s="17">
        <v>315.69940000000003</v>
      </c>
      <c r="BL414" s="17">
        <v>3146.0495999999998</v>
      </c>
      <c r="BM414" s="17">
        <v>1352.125</v>
      </c>
      <c r="BN414" s="18">
        <f>SUM(Table2[[#This Row],[TOTAL Real Property Related Taxes Through FY17]:[TOTAL Real Property Related Taxes FY18 and After]])</f>
        <v>4498.1746000000003</v>
      </c>
      <c r="BO414" s="17">
        <v>769.52430000000004</v>
      </c>
      <c r="BP414" s="17">
        <v>8162.0334000000003</v>
      </c>
      <c r="BQ414" s="17">
        <v>3295.8341</v>
      </c>
      <c r="BR414" s="18">
        <f>SUM(Table2[[#This Row],[Company Direct Through FY17]:[Company Direct FY18 and After]])</f>
        <v>11457.8675</v>
      </c>
      <c r="BS414" s="17">
        <v>0</v>
      </c>
      <c r="BT414" s="17">
        <v>0</v>
      </c>
      <c r="BU414" s="17">
        <v>0</v>
      </c>
      <c r="BV414" s="18">
        <f>SUM(Table2[[#This Row],[Sales Tax Exemption Through FY17]:[Sales Tax Exemption FY18 and After]])</f>
        <v>0</v>
      </c>
      <c r="BW414" s="17">
        <v>0</v>
      </c>
      <c r="BX414" s="17">
        <v>1.5926</v>
      </c>
      <c r="BY414" s="17">
        <v>0</v>
      </c>
      <c r="BZ414" s="17">
        <f>SUM(Table2[[#This Row],[Energy Tax Savings Through FY17]:[Energy Tax Savings FY18 and After]])</f>
        <v>1.5926</v>
      </c>
      <c r="CA414" s="17">
        <v>0</v>
      </c>
      <c r="CB414" s="17">
        <v>0</v>
      </c>
      <c r="CC414" s="17">
        <v>0</v>
      </c>
      <c r="CD414" s="18">
        <f>SUM(Table2[[#This Row],[Tax Exempt Bond Savings Through FY17]:[Tax Exempt Bond Savings FY18 and After]])</f>
        <v>0</v>
      </c>
      <c r="CE414" s="17">
        <v>277.6456</v>
      </c>
      <c r="CF414" s="17">
        <v>3426.7842999999998</v>
      </c>
      <c r="CG414" s="17">
        <v>1189.1422</v>
      </c>
      <c r="CH414" s="18">
        <f>SUM(Table2[[#This Row],[Indirect and Induced Through FY17]:[Indirect and Induced FY18 and After]])</f>
        <v>4615.9264999999996</v>
      </c>
      <c r="CI414" s="17">
        <v>1047.1699000000001</v>
      </c>
      <c r="CJ414" s="17">
        <v>11587.2251</v>
      </c>
      <c r="CK414" s="17">
        <v>4484.9763000000003</v>
      </c>
      <c r="CL414" s="18">
        <f>SUM(Table2[[#This Row],[TOTAL Income Consumption Use Taxes Through FY17]:[TOTAL Income Consumption Use Taxes FY18 and After]])</f>
        <v>16072.2014</v>
      </c>
      <c r="CM414" s="17">
        <v>75.249499999999998</v>
      </c>
      <c r="CN414" s="17">
        <v>668.2568</v>
      </c>
      <c r="CO414" s="17">
        <v>322.28949999999998</v>
      </c>
      <c r="CP414" s="18">
        <f>SUM(Table2[[#This Row],[Assistance Provided Through FY17]:[Assistance Provided FY18 and After]])</f>
        <v>990.54629999999997</v>
      </c>
      <c r="CQ414" s="17">
        <v>0</v>
      </c>
      <c r="CR414" s="17">
        <v>0</v>
      </c>
      <c r="CS414" s="17">
        <v>0</v>
      </c>
      <c r="CT414" s="18">
        <f>SUM(Table2[[#This Row],[Recapture Cancellation Reduction Amount Through FY17]:[Recapture Cancellation Reduction Amount FY18 and After]])</f>
        <v>0</v>
      </c>
      <c r="CU414" s="17">
        <v>0</v>
      </c>
      <c r="CV414" s="17">
        <v>0</v>
      </c>
      <c r="CW414" s="17">
        <v>0</v>
      </c>
      <c r="CX414" s="18">
        <f>SUM(Table2[[#This Row],[Penalty Paid Through FY17]:[Penalty Paid FY18 and After]])</f>
        <v>0</v>
      </c>
      <c r="CY414" s="17">
        <v>75.249499999999998</v>
      </c>
      <c r="CZ414" s="17">
        <v>668.2568</v>
      </c>
      <c r="DA414" s="17">
        <v>322.28949999999998</v>
      </c>
      <c r="DB414" s="18">
        <f>SUM(Table2[[#This Row],[TOTAL Assistance Net of Recapture Penalties Through FY17]:[TOTAL Assistance Net of Recapture Penalties FY18 and After]])</f>
        <v>990.54629999999997</v>
      </c>
      <c r="DC414" s="17">
        <v>908.1857</v>
      </c>
      <c r="DD414" s="17">
        <v>9279.4513999999999</v>
      </c>
      <c r="DE414" s="17">
        <v>3889.7143999999998</v>
      </c>
      <c r="DF414" s="18">
        <f>SUM(Table2[[#This Row],[Company Direct Tax Revenue Before Assistance Through FY17]:[Company Direct Tax Revenue Before Assistance FY18 and After]])</f>
        <v>13169.165799999999</v>
      </c>
      <c r="DG414" s="17">
        <v>529.93309999999997</v>
      </c>
      <c r="DH414" s="17">
        <v>6122.0801000000001</v>
      </c>
      <c r="DI414" s="17">
        <v>2269.6763999999998</v>
      </c>
      <c r="DJ414" s="18">
        <f>SUM(Table2[[#This Row],[Indirect and Induced Tax Revenues Through FY17]:[Indirect and Induced Tax Revenues FY18 and After]])</f>
        <v>8391.7564999999995</v>
      </c>
      <c r="DK414" s="17">
        <v>1438.1188</v>
      </c>
      <c r="DL414" s="17">
        <v>15401.531499999999</v>
      </c>
      <c r="DM414" s="17">
        <v>6159.3908000000001</v>
      </c>
      <c r="DN414" s="17">
        <f>SUM(Table2[[#This Row],[TOTAL Tax Revenues Before Assistance Through FY17]:[TOTAL Tax Revenues Before Assistance FY18 and After]])</f>
        <v>21560.922299999998</v>
      </c>
      <c r="DO414" s="17">
        <v>1362.8693000000001</v>
      </c>
      <c r="DP414" s="17">
        <v>14733.2747</v>
      </c>
      <c r="DQ414" s="17">
        <v>5837.1013000000003</v>
      </c>
      <c r="DR414" s="20">
        <f>SUM(Table2[[#This Row],[TOTAL Tax Revenues Net of Assistance Recapture and Penalty Through FY17]:[TOTAL Tax Revenues Net of Assistance Recapture and Penalty FY18 and After]])</f>
        <v>20570.376</v>
      </c>
      <c r="DS414" s="20">
        <v>0</v>
      </c>
      <c r="DT414" s="20">
        <v>0</v>
      </c>
      <c r="DU414" s="20">
        <v>0</v>
      </c>
      <c r="DV414" s="20">
        <v>0</v>
      </c>
      <c r="DW414" s="15">
        <v>0</v>
      </c>
      <c r="DX414" s="15">
        <v>0</v>
      </c>
      <c r="DY414" s="15">
        <v>0</v>
      </c>
      <c r="DZ414" s="15">
        <v>0</v>
      </c>
      <c r="EA414" s="15">
        <v>0</v>
      </c>
      <c r="EB414" s="15">
        <v>0</v>
      </c>
      <c r="EC414" s="15">
        <v>0</v>
      </c>
      <c r="ED414" s="15">
        <v>0</v>
      </c>
      <c r="EE414" s="15">
        <v>0</v>
      </c>
      <c r="EF414" s="15">
        <v>0</v>
      </c>
      <c r="EG414" s="15">
        <v>0</v>
      </c>
      <c r="EH414" s="15">
        <v>0</v>
      </c>
      <c r="EI414" s="15">
        <f>SUM(Table2[[#This Row],[Total Industrial Employees FY17]:[Total Other Employees FY17]])</f>
        <v>0</v>
      </c>
      <c r="EJ414" s="15">
        <f>SUM(Table2[[#This Row],[Number of Industrial Employees Earning More than Living Wage FY17]:[Number of Other Employees Earning More than Living Wage FY17]])</f>
        <v>0</v>
      </c>
      <c r="EK414" s="15">
        <v>0</v>
      </c>
    </row>
    <row r="415" spans="1:141" x14ac:dyDescent="0.2">
      <c r="A415" s="6">
        <v>93246</v>
      </c>
      <c r="B415" s="6" t="s">
        <v>518</v>
      </c>
      <c r="C415" s="7" t="s">
        <v>519</v>
      </c>
      <c r="D415" s="7" t="s">
        <v>6</v>
      </c>
      <c r="E415" s="33">
        <v>17</v>
      </c>
      <c r="F415" s="8" t="s">
        <v>2191</v>
      </c>
      <c r="G415" s="41" t="s">
        <v>1903</v>
      </c>
      <c r="H415" s="35">
        <v>137882</v>
      </c>
      <c r="I415" s="35">
        <v>288379</v>
      </c>
      <c r="J415" s="39" t="s">
        <v>3309</v>
      </c>
      <c r="K415" s="11" t="s">
        <v>2789</v>
      </c>
      <c r="L415" s="13" t="s">
        <v>2790</v>
      </c>
      <c r="M415" s="13" t="s">
        <v>2791</v>
      </c>
      <c r="N415" s="23">
        <v>4000000</v>
      </c>
      <c r="O415" s="6">
        <v>0</v>
      </c>
      <c r="P415" s="15">
        <v>75</v>
      </c>
      <c r="Q415" s="15">
        <v>0</v>
      </c>
      <c r="R415" s="15">
        <v>125</v>
      </c>
      <c r="S415" s="15">
        <v>26</v>
      </c>
      <c r="T415" s="15">
        <v>0</v>
      </c>
      <c r="U415" s="15">
        <v>226</v>
      </c>
      <c r="V415" s="15">
        <v>188</v>
      </c>
      <c r="W415" s="15">
        <v>0</v>
      </c>
      <c r="X415" s="15">
        <v>0</v>
      </c>
      <c r="Y415" s="15">
        <v>0</v>
      </c>
      <c r="Z415" s="15">
        <v>0</v>
      </c>
      <c r="AA415" s="15">
        <v>0</v>
      </c>
      <c r="AB415" s="15">
        <v>0</v>
      </c>
      <c r="AC415" s="15">
        <v>0</v>
      </c>
      <c r="AD415" s="15">
        <v>0</v>
      </c>
      <c r="AE415" s="15">
        <v>0</v>
      </c>
      <c r="AF415" s="15">
        <v>0</v>
      </c>
      <c r="AG415" s="15" t="s">
        <v>1860</v>
      </c>
      <c r="AH415" s="15" t="s">
        <v>1861</v>
      </c>
      <c r="AI415" s="17">
        <v>1457.2393999999999</v>
      </c>
      <c r="AJ415" s="17">
        <v>2708.7658999999999</v>
      </c>
      <c r="AK415" s="17">
        <v>8650.6743999999999</v>
      </c>
      <c r="AL415" s="17">
        <f>SUM(Table2[[#This Row],[Company Direct Land Through FY17]:[Company Direct Land FY18 and After]])</f>
        <v>11359.4403</v>
      </c>
      <c r="AM415" s="17">
        <v>195.54329999999999</v>
      </c>
      <c r="AN415" s="17">
        <v>4024.8591000000001</v>
      </c>
      <c r="AO415" s="17">
        <v>1160.8126999999999</v>
      </c>
      <c r="AP415" s="18">
        <f>SUM(Table2[[#This Row],[Company Direct Building Through FY17]:[Company Direct Building FY18 and After]])</f>
        <v>5185.6718000000001</v>
      </c>
      <c r="AQ415" s="17">
        <v>0</v>
      </c>
      <c r="AR415" s="17">
        <v>0</v>
      </c>
      <c r="AS415" s="17">
        <v>0</v>
      </c>
      <c r="AT415" s="18">
        <f>SUM(Table2[[#This Row],[Mortgage Recording Tax Through FY17]:[Mortgage Recording Tax FY18 and After]])</f>
        <v>0</v>
      </c>
      <c r="AU415" s="17">
        <v>0</v>
      </c>
      <c r="AV415" s="17">
        <v>0</v>
      </c>
      <c r="AW415" s="17">
        <v>0</v>
      </c>
      <c r="AX415" s="18">
        <f>SUM(Table2[[#This Row],[Pilot Savings Through FY17]:[Pilot Savings FY18 and After]])</f>
        <v>0</v>
      </c>
      <c r="AY415" s="17">
        <v>0</v>
      </c>
      <c r="AZ415" s="17">
        <v>0</v>
      </c>
      <c r="BA415" s="17">
        <v>0</v>
      </c>
      <c r="BB415" s="18">
        <f>SUM(Table2[[#This Row],[Mortgage Recording Tax Exemption Through FY17]:[Mortgage Recording Tax Exemption FY18 and After]])</f>
        <v>0</v>
      </c>
      <c r="BC415" s="17">
        <v>100.66670000000001</v>
      </c>
      <c r="BD415" s="17">
        <v>467.07459999999998</v>
      </c>
      <c r="BE415" s="17">
        <v>597.59230000000002</v>
      </c>
      <c r="BF415" s="18">
        <f>SUM(Table2[[#This Row],[Indirect and Induced Land Through FY17]:[Indirect and Induced Land FY18 and After]])</f>
        <v>1064.6668999999999</v>
      </c>
      <c r="BG415" s="17">
        <v>186.95240000000001</v>
      </c>
      <c r="BH415" s="17">
        <v>867.42439999999999</v>
      </c>
      <c r="BI415" s="17">
        <v>1109.8135</v>
      </c>
      <c r="BJ415" s="18">
        <f>SUM(Table2[[#This Row],[Indirect and Induced Building Through FY17]:[Indirect and Induced Building FY18 and After]])</f>
        <v>1977.2379000000001</v>
      </c>
      <c r="BK415" s="17">
        <v>1940.4018000000001</v>
      </c>
      <c r="BL415" s="17">
        <v>8068.1239999999998</v>
      </c>
      <c r="BM415" s="17">
        <v>11518.892900000001</v>
      </c>
      <c r="BN415" s="18">
        <f>SUM(Table2[[#This Row],[TOTAL Real Property Related Taxes Through FY17]:[TOTAL Real Property Related Taxes FY18 and After]])</f>
        <v>19587.016900000002</v>
      </c>
      <c r="BO415" s="17">
        <v>498.916</v>
      </c>
      <c r="BP415" s="17">
        <v>2416.8955999999998</v>
      </c>
      <c r="BQ415" s="17">
        <v>2961.7372999999998</v>
      </c>
      <c r="BR415" s="18">
        <f>SUM(Table2[[#This Row],[Company Direct Through FY17]:[Company Direct FY18 and After]])</f>
        <v>5378.6328999999996</v>
      </c>
      <c r="BS415" s="17">
        <v>0</v>
      </c>
      <c r="BT415" s="17">
        <v>0</v>
      </c>
      <c r="BU415" s="17">
        <v>0</v>
      </c>
      <c r="BV415" s="18">
        <f>SUM(Table2[[#This Row],[Sales Tax Exemption Through FY17]:[Sales Tax Exemption FY18 and After]])</f>
        <v>0</v>
      </c>
      <c r="BW415" s="17">
        <v>0</v>
      </c>
      <c r="BX415" s="17">
        <v>0</v>
      </c>
      <c r="BY415" s="17">
        <v>0</v>
      </c>
      <c r="BZ415" s="17">
        <f>SUM(Table2[[#This Row],[Energy Tax Savings Through FY17]:[Energy Tax Savings FY18 and After]])</f>
        <v>0</v>
      </c>
      <c r="CA415" s="17">
        <v>0</v>
      </c>
      <c r="CB415" s="17">
        <v>0</v>
      </c>
      <c r="CC415" s="17">
        <v>0</v>
      </c>
      <c r="CD415" s="18">
        <f>SUM(Table2[[#This Row],[Tax Exempt Bond Savings Through FY17]:[Tax Exempt Bond Savings FY18 and After]])</f>
        <v>0</v>
      </c>
      <c r="CE415" s="17">
        <v>317.69799999999998</v>
      </c>
      <c r="CF415" s="17">
        <v>1531.2067</v>
      </c>
      <c r="CG415" s="17">
        <v>1885.9641999999999</v>
      </c>
      <c r="CH415" s="18">
        <f>SUM(Table2[[#This Row],[Indirect and Induced Through FY17]:[Indirect and Induced FY18 and After]])</f>
        <v>3417.1709000000001</v>
      </c>
      <c r="CI415" s="17">
        <v>816.61400000000003</v>
      </c>
      <c r="CJ415" s="17">
        <v>3948.1023</v>
      </c>
      <c r="CK415" s="17">
        <v>4847.7015000000001</v>
      </c>
      <c r="CL415" s="18">
        <f>SUM(Table2[[#This Row],[TOTAL Income Consumption Use Taxes Through FY17]:[TOTAL Income Consumption Use Taxes FY18 and After]])</f>
        <v>8795.8037999999997</v>
      </c>
      <c r="CM415" s="17">
        <v>0</v>
      </c>
      <c r="CN415" s="17">
        <v>0</v>
      </c>
      <c r="CO415" s="17">
        <v>0</v>
      </c>
      <c r="CP415" s="18">
        <f>SUM(Table2[[#This Row],[Assistance Provided Through FY17]:[Assistance Provided FY18 and After]])</f>
        <v>0</v>
      </c>
      <c r="CQ415" s="17">
        <v>0</v>
      </c>
      <c r="CR415" s="17">
        <v>0</v>
      </c>
      <c r="CS415" s="17">
        <v>0</v>
      </c>
      <c r="CT415" s="18">
        <f>SUM(Table2[[#This Row],[Recapture Cancellation Reduction Amount Through FY17]:[Recapture Cancellation Reduction Amount FY18 and After]])</f>
        <v>0</v>
      </c>
      <c r="CU415" s="17">
        <v>0</v>
      </c>
      <c r="CV415" s="17">
        <v>0</v>
      </c>
      <c r="CW415" s="17">
        <v>0</v>
      </c>
      <c r="CX415" s="18">
        <f>SUM(Table2[[#This Row],[Penalty Paid Through FY17]:[Penalty Paid FY18 and After]])</f>
        <v>0</v>
      </c>
      <c r="CY415" s="17">
        <v>0</v>
      </c>
      <c r="CZ415" s="17">
        <v>0</v>
      </c>
      <c r="DA415" s="17">
        <v>0</v>
      </c>
      <c r="DB415" s="18">
        <f>SUM(Table2[[#This Row],[TOTAL Assistance Net of Recapture Penalties Through FY17]:[TOTAL Assistance Net of Recapture Penalties FY18 and After]])</f>
        <v>0</v>
      </c>
      <c r="DC415" s="17">
        <v>2151.6986999999999</v>
      </c>
      <c r="DD415" s="17">
        <v>9150.5205999999998</v>
      </c>
      <c r="DE415" s="17">
        <v>12773.224399999999</v>
      </c>
      <c r="DF415" s="18">
        <f>SUM(Table2[[#This Row],[Company Direct Tax Revenue Before Assistance Through FY17]:[Company Direct Tax Revenue Before Assistance FY18 and After]])</f>
        <v>21923.744999999999</v>
      </c>
      <c r="DG415" s="17">
        <v>605.31709999999998</v>
      </c>
      <c r="DH415" s="17">
        <v>2865.7057</v>
      </c>
      <c r="DI415" s="17">
        <v>3593.37</v>
      </c>
      <c r="DJ415" s="18">
        <f>SUM(Table2[[#This Row],[Indirect and Induced Tax Revenues Through FY17]:[Indirect and Induced Tax Revenues FY18 and After]])</f>
        <v>6459.0756999999994</v>
      </c>
      <c r="DK415" s="17">
        <v>2757.0158000000001</v>
      </c>
      <c r="DL415" s="17">
        <v>12016.2263</v>
      </c>
      <c r="DM415" s="17">
        <v>16366.5944</v>
      </c>
      <c r="DN415" s="17">
        <f>SUM(Table2[[#This Row],[TOTAL Tax Revenues Before Assistance Through FY17]:[TOTAL Tax Revenues Before Assistance FY18 and After]])</f>
        <v>28382.8207</v>
      </c>
      <c r="DO415" s="17">
        <v>2757.0158000000001</v>
      </c>
      <c r="DP415" s="17">
        <v>12016.2263</v>
      </c>
      <c r="DQ415" s="17">
        <v>16366.5944</v>
      </c>
      <c r="DR415" s="20">
        <f>SUM(Table2[[#This Row],[TOTAL Tax Revenues Net of Assistance Recapture and Penalty Through FY17]:[TOTAL Tax Revenues Net of Assistance Recapture and Penalty FY18 and After]])</f>
        <v>28382.8207</v>
      </c>
      <c r="DS415" s="20">
        <v>0</v>
      </c>
      <c r="DT415" s="20">
        <v>0</v>
      </c>
      <c r="DU415" s="20">
        <v>0</v>
      </c>
      <c r="DV415" s="20">
        <v>0</v>
      </c>
      <c r="DW415" s="15">
        <v>0</v>
      </c>
      <c r="DX415" s="15">
        <v>0</v>
      </c>
      <c r="DY415" s="15">
        <v>115</v>
      </c>
      <c r="DZ415" s="15">
        <v>95</v>
      </c>
      <c r="EA415" s="15">
        <v>0</v>
      </c>
      <c r="EB415" s="15">
        <v>0</v>
      </c>
      <c r="EC415" s="15">
        <v>43</v>
      </c>
      <c r="ED415" s="15">
        <v>91</v>
      </c>
      <c r="EE415" s="15">
        <v>0</v>
      </c>
      <c r="EF415" s="15">
        <v>0</v>
      </c>
      <c r="EG415" s="15">
        <v>37.39</v>
      </c>
      <c r="EH415" s="15">
        <v>95.79</v>
      </c>
      <c r="EI415" s="15">
        <f>SUM(Table2[[#This Row],[Total Industrial Employees FY17]:[Total Other Employees FY17]])</f>
        <v>210</v>
      </c>
      <c r="EJ415" s="15">
        <f>SUM(Table2[[#This Row],[Number of Industrial Employees Earning More than Living Wage FY17]:[Number of Other Employees Earning More than Living Wage FY17]])</f>
        <v>134</v>
      </c>
      <c r="EK415" s="15">
        <v>63.809523809523803</v>
      </c>
    </row>
    <row r="416" spans="1:141" x14ac:dyDescent="0.2">
      <c r="A416" s="6">
        <v>93848</v>
      </c>
      <c r="B416" s="6" t="s">
        <v>622</v>
      </c>
      <c r="C416" s="7" t="s">
        <v>623</v>
      </c>
      <c r="D416" s="7" t="s">
        <v>19</v>
      </c>
      <c r="E416" s="33">
        <v>8</v>
      </c>
      <c r="F416" s="8" t="s">
        <v>2253</v>
      </c>
      <c r="G416" s="41" t="s">
        <v>1918</v>
      </c>
      <c r="H416" s="35">
        <v>9500</v>
      </c>
      <c r="I416" s="35">
        <v>12700</v>
      </c>
      <c r="J416" s="39" t="s">
        <v>3325</v>
      </c>
      <c r="K416" s="11" t="s">
        <v>2833</v>
      </c>
      <c r="L416" s="13" t="s">
        <v>2875</v>
      </c>
      <c r="M416" s="13" t="s">
        <v>2876</v>
      </c>
      <c r="N416" s="23">
        <v>2650000</v>
      </c>
      <c r="O416" s="6" t="s">
        <v>2456</v>
      </c>
      <c r="P416" s="15">
        <v>16</v>
      </c>
      <c r="Q416" s="15">
        <v>0</v>
      </c>
      <c r="R416" s="15">
        <v>15</v>
      </c>
      <c r="S416" s="15">
        <v>0</v>
      </c>
      <c r="T416" s="15">
        <v>0</v>
      </c>
      <c r="U416" s="15">
        <v>31</v>
      </c>
      <c r="V416" s="15">
        <v>23</v>
      </c>
      <c r="W416" s="15">
        <v>0</v>
      </c>
      <c r="X416" s="15">
        <v>0</v>
      </c>
      <c r="Y416" s="15">
        <v>0</v>
      </c>
      <c r="Z416" s="15">
        <v>27</v>
      </c>
      <c r="AA416" s="15">
        <v>97</v>
      </c>
      <c r="AB416" s="15">
        <v>0</v>
      </c>
      <c r="AC416" s="15">
        <v>0</v>
      </c>
      <c r="AD416" s="15">
        <v>0</v>
      </c>
      <c r="AE416" s="15">
        <v>0</v>
      </c>
      <c r="AF416" s="15">
        <v>97</v>
      </c>
      <c r="AG416" s="15" t="s">
        <v>1861</v>
      </c>
      <c r="AH416" s="15" t="s">
        <v>1861</v>
      </c>
      <c r="AI416" s="17">
        <v>15.2043</v>
      </c>
      <c r="AJ416" s="17">
        <v>108.34310000000001</v>
      </c>
      <c r="AK416" s="17">
        <v>203.3622</v>
      </c>
      <c r="AL416" s="17">
        <f>SUM(Table2[[#This Row],[Company Direct Land Through FY17]:[Company Direct Land FY18 and After]])</f>
        <v>311.70530000000002</v>
      </c>
      <c r="AM416" s="17">
        <v>93.822800000000001</v>
      </c>
      <c r="AN416" s="17">
        <v>247.0737</v>
      </c>
      <c r="AO416" s="17">
        <v>1254.8948</v>
      </c>
      <c r="AP416" s="18">
        <f>SUM(Table2[[#This Row],[Company Direct Building Through FY17]:[Company Direct Building FY18 and After]])</f>
        <v>1501.9684999999999</v>
      </c>
      <c r="AQ416" s="17">
        <v>0</v>
      </c>
      <c r="AR416" s="17">
        <v>0</v>
      </c>
      <c r="AS416" s="17">
        <v>0</v>
      </c>
      <c r="AT416" s="18">
        <f>SUM(Table2[[#This Row],[Mortgage Recording Tax Through FY17]:[Mortgage Recording Tax FY18 and After]])</f>
        <v>0</v>
      </c>
      <c r="AU416" s="17">
        <v>99.103300000000004</v>
      </c>
      <c r="AV416" s="17">
        <v>224.1481</v>
      </c>
      <c r="AW416" s="17">
        <v>1325.5228</v>
      </c>
      <c r="AX416" s="18">
        <f>SUM(Table2[[#This Row],[Pilot Savings Through FY17]:[Pilot Savings FY18 and After]])</f>
        <v>1549.6709000000001</v>
      </c>
      <c r="AY416" s="17">
        <v>0</v>
      </c>
      <c r="AZ416" s="17">
        <v>0</v>
      </c>
      <c r="BA416" s="17">
        <v>0</v>
      </c>
      <c r="BB416" s="18">
        <f>SUM(Table2[[#This Row],[Mortgage Recording Tax Exemption Through FY17]:[Mortgage Recording Tax Exemption FY18 and After]])</f>
        <v>0</v>
      </c>
      <c r="BC416" s="17">
        <v>10.604100000000001</v>
      </c>
      <c r="BD416" s="17">
        <v>53.2577</v>
      </c>
      <c r="BE416" s="17">
        <v>141.83090000000001</v>
      </c>
      <c r="BF416" s="18">
        <f>SUM(Table2[[#This Row],[Indirect and Induced Land Through FY17]:[Indirect and Induced Land FY18 and After]])</f>
        <v>195.08860000000001</v>
      </c>
      <c r="BG416" s="17">
        <v>19.6934</v>
      </c>
      <c r="BH416" s="17">
        <v>98.907200000000003</v>
      </c>
      <c r="BI416" s="17">
        <v>263.40300000000002</v>
      </c>
      <c r="BJ416" s="18">
        <f>SUM(Table2[[#This Row],[Indirect and Induced Building Through FY17]:[Indirect and Induced Building FY18 and After]])</f>
        <v>362.31020000000001</v>
      </c>
      <c r="BK416" s="17">
        <v>40.221299999999999</v>
      </c>
      <c r="BL416" s="17">
        <v>283.43360000000001</v>
      </c>
      <c r="BM416" s="17">
        <v>537.96810000000005</v>
      </c>
      <c r="BN416" s="18">
        <f>SUM(Table2[[#This Row],[TOTAL Real Property Related Taxes Through FY17]:[TOTAL Real Property Related Taxes FY18 and After]])</f>
        <v>821.40170000000012</v>
      </c>
      <c r="BO416" s="17">
        <v>51.0411</v>
      </c>
      <c r="BP416" s="17">
        <v>258.18689999999998</v>
      </c>
      <c r="BQ416" s="17">
        <v>682.68439999999998</v>
      </c>
      <c r="BR416" s="18">
        <f>SUM(Table2[[#This Row],[Company Direct Through FY17]:[Company Direct FY18 and After]])</f>
        <v>940.87130000000002</v>
      </c>
      <c r="BS416" s="17">
        <v>0</v>
      </c>
      <c r="BT416" s="17">
        <v>0</v>
      </c>
      <c r="BU416" s="17">
        <v>0</v>
      </c>
      <c r="BV416" s="18">
        <f>SUM(Table2[[#This Row],[Sales Tax Exemption Through FY17]:[Sales Tax Exemption FY18 and After]])</f>
        <v>0</v>
      </c>
      <c r="BW416" s="17">
        <v>0</v>
      </c>
      <c r="BX416" s="17">
        <v>0</v>
      </c>
      <c r="BY416" s="17">
        <v>0</v>
      </c>
      <c r="BZ416" s="17">
        <f>SUM(Table2[[#This Row],[Energy Tax Savings Through FY17]:[Energy Tax Savings FY18 and After]])</f>
        <v>0</v>
      </c>
      <c r="CA416" s="17">
        <v>0</v>
      </c>
      <c r="CB416" s="17">
        <v>0</v>
      </c>
      <c r="CC416" s="17">
        <v>0</v>
      </c>
      <c r="CD416" s="18">
        <f>SUM(Table2[[#This Row],[Tax Exempt Bond Savings Through FY17]:[Tax Exempt Bond Savings FY18 and After]])</f>
        <v>0</v>
      </c>
      <c r="CE416" s="17">
        <v>30.345300000000002</v>
      </c>
      <c r="CF416" s="17">
        <v>154.03030000000001</v>
      </c>
      <c r="CG416" s="17">
        <v>405.87509999999997</v>
      </c>
      <c r="CH416" s="18">
        <f>SUM(Table2[[#This Row],[Indirect and Induced Through FY17]:[Indirect and Induced FY18 and After]])</f>
        <v>559.90539999999999</v>
      </c>
      <c r="CI416" s="17">
        <v>81.386399999999995</v>
      </c>
      <c r="CJ416" s="17">
        <v>412.21719999999999</v>
      </c>
      <c r="CK416" s="17">
        <v>1088.5595000000001</v>
      </c>
      <c r="CL416" s="18">
        <f>SUM(Table2[[#This Row],[TOTAL Income Consumption Use Taxes Through FY17]:[TOTAL Income Consumption Use Taxes FY18 and After]])</f>
        <v>1500.7767000000001</v>
      </c>
      <c r="CM416" s="17">
        <v>99.103300000000004</v>
      </c>
      <c r="CN416" s="17">
        <v>224.1481</v>
      </c>
      <c r="CO416" s="17">
        <v>1325.5228</v>
      </c>
      <c r="CP416" s="18">
        <f>SUM(Table2[[#This Row],[Assistance Provided Through FY17]:[Assistance Provided FY18 and After]])</f>
        <v>1549.6709000000001</v>
      </c>
      <c r="CQ416" s="17">
        <v>0</v>
      </c>
      <c r="CR416" s="17">
        <v>0</v>
      </c>
      <c r="CS416" s="17">
        <v>0</v>
      </c>
      <c r="CT416" s="18">
        <f>SUM(Table2[[#This Row],[Recapture Cancellation Reduction Amount Through FY17]:[Recapture Cancellation Reduction Amount FY18 and After]])</f>
        <v>0</v>
      </c>
      <c r="CU416" s="17">
        <v>0</v>
      </c>
      <c r="CV416" s="17">
        <v>0</v>
      </c>
      <c r="CW416" s="17">
        <v>0</v>
      </c>
      <c r="CX416" s="18">
        <f>SUM(Table2[[#This Row],[Penalty Paid Through FY17]:[Penalty Paid FY18 and After]])</f>
        <v>0</v>
      </c>
      <c r="CY416" s="17">
        <v>99.103300000000004</v>
      </c>
      <c r="CZ416" s="17">
        <v>224.1481</v>
      </c>
      <c r="DA416" s="17">
        <v>1325.5228</v>
      </c>
      <c r="DB416" s="18">
        <f>SUM(Table2[[#This Row],[TOTAL Assistance Net of Recapture Penalties Through FY17]:[TOTAL Assistance Net of Recapture Penalties FY18 and After]])</f>
        <v>1549.6709000000001</v>
      </c>
      <c r="DC416" s="17">
        <v>160.06819999999999</v>
      </c>
      <c r="DD416" s="17">
        <v>613.6037</v>
      </c>
      <c r="DE416" s="17">
        <v>2140.9414000000002</v>
      </c>
      <c r="DF416" s="18">
        <f>SUM(Table2[[#This Row],[Company Direct Tax Revenue Before Assistance Through FY17]:[Company Direct Tax Revenue Before Assistance FY18 and After]])</f>
        <v>2754.5451000000003</v>
      </c>
      <c r="DG416" s="17">
        <v>60.642800000000001</v>
      </c>
      <c r="DH416" s="17">
        <v>306.1952</v>
      </c>
      <c r="DI416" s="17">
        <v>811.10900000000004</v>
      </c>
      <c r="DJ416" s="18">
        <f>SUM(Table2[[#This Row],[Indirect and Induced Tax Revenues Through FY17]:[Indirect and Induced Tax Revenues FY18 and After]])</f>
        <v>1117.3042</v>
      </c>
      <c r="DK416" s="17">
        <v>220.71100000000001</v>
      </c>
      <c r="DL416" s="17">
        <v>919.7989</v>
      </c>
      <c r="DM416" s="17">
        <v>2952.0504000000001</v>
      </c>
      <c r="DN416" s="17">
        <f>SUM(Table2[[#This Row],[TOTAL Tax Revenues Before Assistance Through FY17]:[TOTAL Tax Revenues Before Assistance FY18 and After]])</f>
        <v>3871.8492999999999</v>
      </c>
      <c r="DO416" s="17">
        <v>121.60769999999999</v>
      </c>
      <c r="DP416" s="17">
        <v>695.6508</v>
      </c>
      <c r="DQ416" s="17">
        <v>1626.5275999999999</v>
      </c>
      <c r="DR416" s="20">
        <f>SUM(Table2[[#This Row],[TOTAL Tax Revenues Net of Assistance Recapture and Penalty Through FY17]:[TOTAL Tax Revenues Net of Assistance Recapture and Penalty FY18 and After]])</f>
        <v>2322.1783999999998</v>
      </c>
      <c r="DS416" s="20">
        <v>0</v>
      </c>
      <c r="DT416" s="20">
        <v>0</v>
      </c>
      <c r="DU416" s="20">
        <v>0</v>
      </c>
      <c r="DV416" s="20">
        <v>0</v>
      </c>
      <c r="DW416" s="15">
        <v>0</v>
      </c>
      <c r="DX416" s="15">
        <v>0</v>
      </c>
      <c r="DY416" s="15">
        <v>31</v>
      </c>
      <c r="DZ416" s="15">
        <v>0</v>
      </c>
      <c r="EA416" s="15">
        <v>0</v>
      </c>
      <c r="EB416" s="15">
        <v>0</v>
      </c>
      <c r="EC416" s="15">
        <v>31</v>
      </c>
      <c r="ED416" s="15">
        <v>0</v>
      </c>
      <c r="EE416" s="15">
        <v>0</v>
      </c>
      <c r="EF416" s="15">
        <v>0</v>
      </c>
      <c r="EG416" s="15">
        <v>100</v>
      </c>
      <c r="EH416" s="15">
        <v>0</v>
      </c>
      <c r="EI416" s="15">
        <f>SUM(Table2[[#This Row],[Total Industrial Employees FY17]:[Total Other Employees FY17]])</f>
        <v>31</v>
      </c>
      <c r="EJ416" s="15">
        <f>SUM(Table2[[#This Row],[Number of Industrial Employees Earning More than Living Wage FY17]:[Number of Other Employees Earning More than Living Wage FY17]])</f>
        <v>31</v>
      </c>
      <c r="EK416" s="15">
        <v>100</v>
      </c>
    </row>
    <row r="417" spans="1:141" x14ac:dyDescent="0.2">
      <c r="A417" s="6">
        <v>93841</v>
      </c>
      <c r="B417" s="6" t="s">
        <v>609</v>
      </c>
      <c r="C417" s="7" t="s">
        <v>610</v>
      </c>
      <c r="D417" s="7" t="s">
        <v>9</v>
      </c>
      <c r="E417" s="33">
        <v>33</v>
      </c>
      <c r="F417" s="8" t="s">
        <v>2251</v>
      </c>
      <c r="G417" s="41" t="s">
        <v>2005</v>
      </c>
      <c r="H417" s="35">
        <v>14500</v>
      </c>
      <c r="I417" s="35">
        <v>14000</v>
      </c>
      <c r="J417" s="39" t="s">
        <v>3256</v>
      </c>
      <c r="K417" s="11" t="s">
        <v>2453</v>
      </c>
      <c r="L417" s="13" t="s">
        <v>2872</v>
      </c>
      <c r="M417" s="13" t="s">
        <v>2873</v>
      </c>
      <c r="N417" s="23">
        <v>4696526</v>
      </c>
      <c r="O417" s="6" t="s">
        <v>2458</v>
      </c>
      <c r="P417" s="15">
        <v>0</v>
      </c>
      <c r="Q417" s="15">
        <v>0</v>
      </c>
      <c r="R417" s="15">
        <v>3</v>
      </c>
      <c r="S417" s="15">
        <v>21</v>
      </c>
      <c r="T417" s="15">
        <v>0</v>
      </c>
      <c r="U417" s="15">
        <v>24</v>
      </c>
      <c r="V417" s="15">
        <v>24</v>
      </c>
      <c r="W417" s="15">
        <v>20</v>
      </c>
      <c r="X417" s="15">
        <v>0</v>
      </c>
      <c r="Y417" s="15">
        <v>0</v>
      </c>
      <c r="Z417" s="15">
        <v>1</v>
      </c>
      <c r="AA417" s="15">
        <v>67</v>
      </c>
      <c r="AB417" s="15">
        <v>0</v>
      </c>
      <c r="AC417" s="15">
        <v>0</v>
      </c>
      <c r="AD417" s="15">
        <v>0</v>
      </c>
      <c r="AE417" s="15">
        <v>0</v>
      </c>
      <c r="AF417" s="15">
        <v>67</v>
      </c>
      <c r="AG417" s="15" t="s">
        <v>1860</v>
      </c>
      <c r="AH417" s="15" t="s">
        <v>1861</v>
      </c>
      <c r="AI417" s="17">
        <v>24.166499999999999</v>
      </c>
      <c r="AJ417" s="17">
        <v>71.638900000000007</v>
      </c>
      <c r="AK417" s="17">
        <v>312.85610000000003</v>
      </c>
      <c r="AL417" s="17">
        <f>SUM(Table2[[#This Row],[Company Direct Land Through FY17]:[Company Direct Land FY18 and After]])</f>
        <v>384.495</v>
      </c>
      <c r="AM417" s="17">
        <v>25.648</v>
      </c>
      <c r="AN417" s="17">
        <v>117.9526</v>
      </c>
      <c r="AO417" s="17">
        <v>332.03739999999999</v>
      </c>
      <c r="AP417" s="18">
        <f>SUM(Table2[[#This Row],[Company Direct Building Through FY17]:[Company Direct Building FY18 and After]])</f>
        <v>449.99</v>
      </c>
      <c r="AQ417" s="17">
        <v>0</v>
      </c>
      <c r="AR417" s="17">
        <v>32.796399999999998</v>
      </c>
      <c r="AS417" s="17">
        <v>0</v>
      </c>
      <c r="AT417" s="18">
        <f>SUM(Table2[[#This Row],[Mortgage Recording Tax Through FY17]:[Mortgage Recording Tax FY18 and After]])</f>
        <v>32.796399999999998</v>
      </c>
      <c r="AU417" s="17">
        <v>29.867699999999999</v>
      </c>
      <c r="AV417" s="17">
        <v>70.0745</v>
      </c>
      <c r="AW417" s="17">
        <v>386.66430000000003</v>
      </c>
      <c r="AX417" s="18">
        <f>SUM(Table2[[#This Row],[Pilot Savings Through FY17]:[Pilot Savings FY18 and After]])</f>
        <v>456.73880000000003</v>
      </c>
      <c r="AY417" s="17">
        <v>0</v>
      </c>
      <c r="AZ417" s="17">
        <v>32.796399999999998</v>
      </c>
      <c r="BA417" s="17">
        <v>0</v>
      </c>
      <c r="BB417" s="18">
        <f>SUM(Table2[[#This Row],[Mortgage Recording Tax Exemption Through FY17]:[Mortgage Recording Tax Exemption FY18 and After]])</f>
        <v>32.796399999999998</v>
      </c>
      <c r="BC417" s="17">
        <v>41.463000000000001</v>
      </c>
      <c r="BD417" s="17">
        <v>79.565399999999997</v>
      </c>
      <c r="BE417" s="17">
        <v>266.47000000000003</v>
      </c>
      <c r="BF417" s="18">
        <f>SUM(Table2[[#This Row],[Indirect and Induced Land Through FY17]:[Indirect and Induced Land FY18 and After]])</f>
        <v>346.03540000000004</v>
      </c>
      <c r="BG417" s="17">
        <v>77.002700000000004</v>
      </c>
      <c r="BH417" s="17">
        <v>147.76419999999999</v>
      </c>
      <c r="BI417" s="17">
        <v>494.87220000000002</v>
      </c>
      <c r="BJ417" s="18">
        <f>SUM(Table2[[#This Row],[Indirect and Induced Building Through FY17]:[Indirect and Induced Building FY18 and After]])</f>
        <v>642.63639999999998</v>
      </c>
      <c r="BK417" s="17">
        <v>138.41249999999999</v>
      </c>
      <c r="BL417" s="17">
        <v>346.84660000000002</v>
      </c>
      <c r="BM417" s="17">
        <v>1019.5714</v>
      </c>
      <c r="BN417" s="18">
        <f>SUM(Table2[[#This Row],[TOTAL Real Property Related Taxes Through FY17]:[TOTAL Real Property Related Taxes FY18 and After]])</f>
        <v>1366.4180000000001</v>
      </c>
      <c r="BO417" s="17">
        <v>328.49340000000001</v>
      </c>
      <c r="BP417" s="17">
        <v>618.90380000000005</v>
      </c>
      <c r="BQ417" s="17">
        <v>2492.0486000000001</v>
      </c>
      <c r="BR417" s="18">
        <f>SUM(Table2[[#This Row],[Company Direct Through FY17]:[Company Direct FY18 and After]])</f>
        <v>3110.9524000000001</v>
      </c>
      <c r="BS417" s="17">
        <v>2.0966</v>
      </c>
      <c r="BT417" s="17">
        <v>3.6732</v>
      </c>
      <c r="BU417" s="17">
        <v>0</v>
      </c>
      <c r="BV417" s="18">
        <f>SUM(Table2[[#This Row],[Sales Tax Exemption Through FY17]:[Sales Tax Exemption FY18 and After]])</f>
        <v>3.6732</v>
      </c>
      <c r="BW417" s="17">
        <v>0</v>
      </c>
      <c r="BX417" s="17">
        <v>0</v>
      </c>
      <c r="BY417" s="17">
        <v>0</v>
      </c>
      <c r="BZ417" s="17">
        <f>SUM(Table2[[#This Row],[Energy Tax Savings Through FY17]:[Energy Tax Savings FY18 and After]])</f>
        <v>0</v>
      </c>
      <c r="CA417" s="17">
        <v>0</v>
      </c>
      <c r="CB417" s="17">
        <v>0</v>
      </c>
      <c r="CC417" s="17">
        <v>0</v>
      </c>
      <c r="CD417" s="18">
        <f>SUM(Table2[[#This Row],[Tax Exempt Bond Savings Through FY17]:[Tax Exempt Bond Savings FY18 and After]])</f>
        <v>0</v>
      </c>
      <c r="CE417" s="17">
        <v>141.9331</v>
      </c>
      <c r="CF417" s="17">
        <v>273.34800000000001</v>
      </c>
      <c r="CG417" s="17">
        <v>1837.4494</v>
      </c>
      <c r="CH417" s="18">
        <f>SUM(Table2[[#This Row],[Indirect and Induced Through FY17]:[Indirect and Induced FY18 and After]])</f>
        <v>2110.7973999999999</v>
      </c>
      <c r="CI417" s="17">
        <v>468.32990000000001</v>
      </c>
      <c r="CJ417" s="17">
        <v>888.57860000000005</v>
      </c>
      <c r="CK417" s="17">
        <v>4329.4979999999996</v>
      </c>
      <c r="CL417" s="18">
        <f>SUM(Table2[[#This Row],[TOTAL Income Consumption Use Taxes Through FY17]:[TOTAL Income Consumption Use Taxes FY18 and After]])</f>
        <v>5218.0765999999994</v>
      </c>
      <c r="CM417" s="17">
        <v>31.964300000000001</v>
      </c>
      <c r="CN417" s="17">
        <v>106.5441</v>
      </c>
      <c r="CO417" s="17">
        <v>386.66430000000003</v>
      </c>
      <c r="CP417" s="18">
        <f>SUM(Table2[[#This Row],[Assistance Provided Through FY17]:[Assistance Provided FY18 and After]])</f>
        <v>493.20840000000004</v>
      </c>
      <c r="CQ417" s="17">
        <v>0</v>
      </c>
      <c r="CR417" s="17">
        <v>0</v>
      </c>
      <c r="CS417" s="17">
        <v>0</v>
      </c>
      <c r="CT417" s="18">
        <f>SUM(Table2[[#This Row],[Recapture Cancellation Reduction Amount Through FY17]:[Recapture Cancellation Reduction Amount FY18 and After]])</f>
        <v>0</v>
      </c>
      <c r="CU417" s="17">
        <v>0</v>
      </c>
      <c r="CV417" s="17">
        <v>0</v>
      </c>
      <c r="CW417" s="17">
        <v>0</v>
      </c>
      <c r="CX417" s="18">
        <f>SUM(Table2[[#This Row],[Penalty Paid Through FY17]:[Penalty Paid FY18 and After]])</f>
        <v>0</v>
      </c>
      <c r="CY417" s="17">
        <v>31.964300000000001</v>
      </c>
      <c r="CZ417" s="17">
        <v>106.5441</v>
      </c>
      <c r="DA417" s="17">
        <v>386.66430000000003</v>
      </c>
      <c r="DB417" s="18">
        <f>SUM(Table2[[#This Row],[TOTAL Assistance Net of Recapture Penalties Through FY17]:[TOTAL Assistance Net of Recapture Penalties FY18 and After]])</f>
        <v>493.20840000000004</v>
      </c>
      <c r="DC417" s="17">
        <v>378.30790000000002</v>
      </c>
      <c r="DD417" s="17">
        <v>841.29169999999999</v>
      </c>
      <c r="DE417" s="17">
        <v>3136.9421000000002</v>
      </c>
      <c r="DF417" s="18">
        <f>SUM(Table2[[#This Row],[Company Direct Tax Revenue Before Assistance Through FY17]:[Company Direct Tax Revenue Before Assistance FY18 and After]])</f>
        <v>3978.2338</v>
      </c>
      <c r="DG417" s="17">
        <v>260.39879999999999</v>
      </c>
      <c r="DH417" s="17">
        <v>500.67759999999998</v>
      </c>
      <c r="DI417" s="17">
        <v>2598.7916</v>
      </c>
      <c r="DJ417" s="18">
        <f>SUM(Table2[[#This Row],[Indirect and Induced Tax Revenues Through FY17]:[Indirect and Induced Tax Revenues FY18 and After]])</f>
        <v>3099.4692</v>
      </c>
      <c r="DK417" s="17">
        <v>638.70669999999996</v>
      </c>
      <c r="DL417" s="17">
        <v>1341.9693</v>
      </c>
      <c r="DM417" s="17">
        <v>5735.7336999999998</v>
      </c>
      <c r="DN417" s="17">
        <f>SUM(Table2[[#This Row],[TOTAL Tax Revenues Before Assistance Through FY17]:[TOTAL Tax Revenues Before Assistance FY18 and After]])</f>
        <v>7077.7029999999995</v>
      </c>
      <c r="DO417" s="17">
        <v>606.74239999999998</v>
      </c>
      <c r="DP417" s="17">
        <v>1235.4251999999999</v>
      </c>
      <c r="DQ417" s="17">
        <v>5349.0694000000003</v>
      </c>
      <c r="DR417" s="20">
        <f>SUM(Table2[[#This Row],[TOTAL Tax Revenues Net of Assistance Recapture and Penalty Through FY17]:[TOTAL Tax Revenues Net of Assistance Recapture and Penalty FY18 and After]])</f>
        <v>6584.4946</v>
      </c>
      <c r="DS417" s="20">
        <v>0</v>
      </c>
      <c r="DT417" s="20">
        <v>0</v>
      </c>
      <c r="DU417" s="20">
        <v>0</v>
      </c>
      <c r="DV417" s="20">
        <v>0</v>
      </c>
      <c r="DW417" s="15">
        <v>0</v>
      </c>
      <c r="DX417" s="15">
        <v>0</v>
      </c>
      <c r="DY417" s="15">
        <v>0</v>
      </c>
      <c r="DZ417" s="15">
        <v>24</v>
      </c>
      <c r="EA417" s="15">
        <v>0</v>
      </c>
      <c r="EB417" s="15">
        <v>0</v>
      </c>
      <c r="EC417" s="15">
        <v>0</v>
      </c>
      <c r="ED417" s="15">
        <v>24</v>
      </c>
      <c r="EE417" s="15">
        <v>0</v>
      </c>
      <c r="EF417" s="15">
        <v>0</v>
      </c>
      <c r="EG417" s="15">
        <v>0</v>
      </c>
      <c r="EH417" s="15">
        <v>100</v>
      </c>
      <c r="EI417" s="15">
        <f>SUM(Table2[[#This Row],[Total Industrial Employees FY17]:[Total Other Employees FY17]])</f>
        <v>24</v>
      </c>
      <c r="EJ417" s="15">
        <f>SUM(Table2[[#This Row],[Number of Industrial Employees Earning More than Living Wage FY17]:[Number of Other Employees Earning More than Living Wage FY17]])</f>
        <v>24</v>
      </c>
      <c r="EK417" s="15">
        <v>100</v>
      </c>
    </row>
    <row r="418" spans="1:141" x14ac:dyDescent="0.2">
      <c r="A418" s="6">
        <v>92448</v>
      </c>
      <c r="B418" s="6" t="s">
        <v>153</v>
      </c>
      <c r="C418" s="7" t="s">
        <v>154</v>
      </c>
      <c r="D418" s="7" t="s">
        <v>9</v>
      </c>
      <c r="E418" s="33">
        <v>42</v>
      </c>
      <c r="F418" s="8" t="s">
        <v>1942</v>
      </c>
      <c r="G418" s="41" t="s">
        <v>1863</v>
      </c>
      <c r="H418" s="35">
        <v>63187</v>
      </c>
      <c r="I418" s="35">
        <v>40000</v>
      </c>
      <c r="J418" s="39" t="s">
        <v>3214</v>
      </c>
      <c r="K418" s="11" t="s">
        <v>2453</v>
      </c>
      <c r="L418" s="13" t="s">
        <v>2538</v>
      </c>
      <c r="M418" s="13" t="s">
        <v>2493</v>
      </c>
      <c r="N418" s="23">
        <v>3500000</v>
      </c>
      <c r="O418" s="6" t="s">
        <v>2458</v>
      </c>
      <c r="P418" s="15">
        <v>1</v>
      </c>
      <c r="Q418" s="15">
        <v>0</v>
      </c>
      <c r="R418" s="15">
        <v>18</v>
      </c>
      <c r="S418" s="15">
        <v>0</v>
      </c>
      <c r="T418" s="15">
        <v>0</v>
      </c>
      <c r="U418" s="15">
        <v>19</v>
      </c>
      <c r="V418" s="15">
        <v>18</v>
      </c>
      <c r="W418" s="15">
        <v>0</v>
      </c>
      <c r="X418" s="15">
        <v>0</v>
      </c>
      <c r="Y418" s="15">
        <v>0</v>
      </c>
      <c r="Z418" s="15">
        <v>3</v>
      </c>
      <c r="AA418" s="15">
        <v>74</v>
      </c>
      <c r="AB418" s="15">
        <v>0</v>
      </c>
      <c r="AC418" s="15">
        <v>0</v>
      </c>
      <c r="AD418" s="15">
        <v>0</v>
      </c>
      <c r="AE418" s="15">
        <v>0</v>
      </c>
      <c r="AF418" s="15">
        <v>74</v>
      </c>
      <c r="AG418" s="15" t="s">
        <v>1860</v>
      </c>
      <c r="AH418" s="15" t="s">
        <v>1861</v>
      </c>
      <c r="AI418" s="17">
        <v>26.610700000000001</v>
      </c>
      <c r="AJ418" s="17">
        <v>363.65219999999999</v>
      </c>
      <c r="AK418" s="17">
        <v>50.1479</v>
      </c>
      <c r="AL418" s="17">
        <f>SUM(Table2[[#This Row],[Company Direct Land Through FY17]:[Company Direct Land FY18 and After]])</f>
        <v>413.80009999999999</v>
      </c>
      <c r="AM418" s="17">
        <v>73.539000000000001</v>
      </c>
      <c r="AN418" s="17">
        <v>341.4624</v>
      </c>
      <c r="AO418" s="17">
        <v>138.5839</v>
      </c>
      <c r="AP418" s="18">
        <f>SUM(Table2[[#This Row],[Company Direct Building Through FY17]:[Company Direct Building FY18 and After]])</f>
        <v>480.04629999999997</v>
      </c>
      <c r="AQ418" s="17">
        <v>0</v>
      </c>
      <c r="AR418" s="17">
        <v>28.628299999999999</v>
      </c>
      <c r="AS418" s="17">
        <v>0</v>
      </c>
      <c r="AT418" s="18">
        <f>SUM(Table2[[#This Row],[Mortgage Recording Tax Through FY17]:[Mortgage Recording Tax FY18 and After]])</f>
        <v>28.628299999999999</v>
      </c>
      <c r="AU418" s="17">
        <v>81.025099999999995</v>
      </c>
      <c r="AV418" s="17">
        <v>421.13479999999998</v>
      </c>
      <c r="AW418" s="17">
        <v>152.69130000000001</v>
      </c>
      <c r="AX418" s="18">
        <f>SUM(Table2[[#This Row],[Pilot Savings Through FY17]:[Pilot Savings FY18 and After]])</f>
        <v>573.8261</v>
      </c>
      <c r="AY418" s="17">
        <v>0</v>
      </c>
      <c r="AZ418" s="17">
        <v>28.628299999999999</v>
      </c>
      <c r="BA418" s="17">
        <v>0</v>
      </c>
      <c r="BB418" s="18">
        <f>SUM(Table2[[#This Row],[Mortgage Recording Tax Exemption Through FY17]:[Mortgage Recording Tax Exemption FY18 and After]])</f>
        <v>28.628299999999999</v>
      </c>
      <c r="BC418" s="17">
        <v>12.001099999999999</v>
      </c>
      <c r="BD418" s="17">
        <v>179.827</v>
      </c>
      <c r="BE418" s="17">
        <v>22.6159</v>
      </c>
      <c r="BF418" s="18">
        <f>SUM(Table2[[#This Row],[Indirect and Induced Land Through FY17]:[Indirect and Induced Land FY18 and After]])</f>
        <v>202.44290000000001</v>
      </c>
      <c r="BG418" s="17">
        <v>22.287700000000001</v>
      </c>
      <c r="BH418" s="17">
        <v>333.96460000000002</v>
      </c>
      <c r="BI418" s="17">
        <v>42.001199999999997</v>
      </c>
      <c r="BJ418" s="18">
        <f>SUM(Table2[[#This Row],[Indirect and Induced Building Through FY17]:[Indirect and Induced Building FY18 and After]])</f>
        <v>375.9658</v>
      </c>
      <c r="BK418" s="17">
        <v>53.413400000000003</v>
      </c>
      <c r="BL418" s="17">
        <v>797.77139999999997</v>
      </c>
      <c r="BM418" s="17">
        <v>100.6576</v>
      </c>
      <c r="BN418" s="18">
        <f>SUM(Table2[[#This Row],[TOTAL Real Property Related Taxes Through FY17]:[TOTAL Real Property Related Taxes FY18 and After]])</f>
        <v>898.42899999999997</v>
      </c>
      <c r="BO418" s="17">
        <v>61.262900000000002</v>
      </c>
      <c r="BP418" s="17">
        <v>1106.0507</v>
      </c>
      <c r="BQ418" s="17">
        <v>115.4494</v>
      </c>
      <c r="BR418" s="18">
        <f>SUM(Table2[[#This Row],[Company Direct Through FY17]:[Company Direct FY18 and After]])</f>
        <v>1221.5001</v>
      </c>
      <c r="BS418" s="17">
        <v>0</v>
      </c>
      <c r="BT418" s="17">
        <v>5.5162000000000004</v>
      </c>
      <c r="BU418" s="17">
        <v>0</v>
      </c>
      <c r="BV418" s="18">
        <f>SUM(Table2[[#This Row],[Sales Tax Exemption Through FY17]:[Sales Tax Exemption FY18 and After]])</f>
        <v>5.5162000000000004</v>
      </c>
      <c r="BW418" s="17">
        <v>0</v>
      </c>
      <c r="BX418" s="17">
        <v>0</v>
      </c>
      <c r="BY418" s="17">
        <v>0</v>
      </c>
      <c r="BZ418" s="17">
        <f>SUM(Table2[[#This Row],[Energy Tax Savings Through FY17]:[Energy Tax Savings FY18 and After]])</f>
        <v>0</v>
      </c>
      <c r="CA418" s="17">
        <v>0</v>
      </c>
      <c r="CB418" s="17">
        <v>0</v>
      </c>
      <c r="CC418" s="17">
        <v>0</v>
      </c>
      <c r="CD418" s="18">
        <f>SUM(Table2[[#This Row],[Tax Exempt Bond Savings Through FY17]:[Tax Exempt Bond Savings FY18 and After]])</f>
        <v>0</v>
      </c>
      <c r="CE418" s="17">
        <v>41.081200000000003</v>
      </c>
      <c r="CF418" s="17">
        <v>755.27520000000004</v>
      </c>
      <c r="CG418" s="17">
        <v>77.417299999999997</v>
      </c>
      <c r="CH418" s="18">
        <f>SUM(Table2[[#This Row],[Indirect and Induced Through FY17]:[Indirect and Induced FY18 and After]])</f>
        <v>832.6925</v>
      </c>
      <c r="CI418" s="17">
        <v>102.3441</v>
      </c>
      <c r="CJ418" s="17">
        <v>1855.8097</v>
      </c>
      <c r="CK418" s="17">
        <v>192.86670000000001</v>
      </c>
      <c r="CL418" s="18">
        <f>SUM(Table2[[#This Row],[TOTAL Income Consumption Use Taxes Through FY17]:[TOTAL Income Consumption Use Taxes FY18 and After]])</f>
        <v>2048.6763999999998</v>
      </c>
      <c r="CM418" s="17">
        <v>81.025099999999995</v>
      </c>
      <c r="CN418" s="17">
        <v>455.27929999999998</v>
      </c>
      <c r="CO418" s="17">
        <v>152.69130000000001</v>
      </c>
      <c r="CP418" s="18">
        <f>SUM(Table2[[#This Row],[Assistance Provided Through FY17]:[Assistance Provided FY18 and After]])</f>
        <v>607.97059999999999</v>
      </c>
      <c r="CQ418" s="17">
        <v>0</v>
      </c>
      <c r="CR418" s="17">
        <v>0</v>
      </c>
      <c r="CS418" s="17">
        <v>0</v>
      </c>
      <c r="CT418" s="18">
        <f>SUM(Table2[[#This Row],[Recapture Cancellation Reduction Amount Through FY17]:[Recapture Cancellation Reduction Amount FY18 and After]])</f>
        <v>0</v>
      </c>
      <c r="CU418" s="17">
        <v>0</v>
      </c>
      <c r="CV418" s="17">
        <v>0</v>
      </c>
      <c r="CW418" s="17">
        <v>0</v>
      </c>
      <c r="CX418" s="18">
        <f>SUM(Table2[[#This Row],[Penalty Paid Through FY17]:[Penalty Paid FY18 and After]])</f>
        <v>0</v>
      </c>
      <c r="CY418" s="17">
        <v>81.025099999999995</v>
      </c>
      <c r="CZ418" s="17">
        <v>455.27929999999998</v>
      </c>
      <c r="DA418" s="17">
        <v>152.69130000000001</v>
      </c>
      <c r="DB418" s="18">
        <f>SUM(Table2[[#This Row],[TOTAL Assistance Net of Recapture Penalties Through FY17]:[TOTAL Assistance Net of Recapture Penalties FY18 and After]])</f>
        <v>607.97059999999999</v>
      </c>
      <c r="DC418" s="17">
        <v>161.4126</v>
      </c>
      <c r="DD418" s="17">
        <v>1839.7936</v>
      </c>
      <c r="DE418" s="17">
        <v>304.18119999999999</v>
      </c>
      <c r="DF418" s="18">
        <f>SUM(Table2[[#This Row],[Company Direct Tax Revenue Before Assistance Through FY17]:[Company Direct Tax Revenue Before Assistance FY18 and After]])</f>
        <v>2143.9748</v>
      </c>
      <c r="DG418" s="17">
        <v>75.37</v>
      </c>
      <c r="DH418" s="17">
        <v>1269.0668000000001</v>
      </c>
      <c r="DI418" s="17">
        <v>142.03440000000001</v>
      </c>
      <c r="DJ418" s="18">
        <f>SUM(Table2[[#This Row],[Indirect and Induced Tax Revenues Through FY17]:[Indirect and Induced Tax Revenues FY18 and After]])</f>
        <v>1411.1012000000001</v>
      </c>
      <c r="DK418" s="17">
        <v>236.7826</v>
      </c>
      <c r="DL418" s="17">
        <v>3108.8604</v>
      </c>
      <c r="DM418" s="17">
        <v>446.21559999999999</v>
      </c>
      <c r="DN418" s="17">
        <f>SUM(Table2[[#This Row],[TOTAL Tax Revenues Before Assistance Through FY17]:[TOTAL Tax Revenues Before Assistance FY18 and After]])</f>
        <v>3555.076</v>
      </c>
      <c r="DO418" s="17">
        <v>155.75749999999999</v>
      </c>
      <c r="DP418" s="17">
        <v>2653.5810999999999</v>
      </c>
      <c r="DQ418" s="17">
        <v>293.52429999999998</v>
      </c>
      <c r="DR418" s="20">
        <f>SUM(Table2[[#This Row],[TOTAL Tax Revenues Net of Assistance Recapture and Penalty Through FY17]:[TOTAL Tax Revenues Net of Assistance Recapture and Penalty FY18 and After]])</f>
        <v>2947.1053999999999</v>
      </c>
      <c r="DS418" s="20">
        <v>0</v>
      </c>
      <c r="DT418" s="20">
        <v>0</v>
      </c>
      <c r="DU418" s="20">
        <v>0</v>
      </c>
      <c r="DV418" s="20">
        <v>0</v>
      </c>
      <c r="DW418" s="15">
        <v>0</v>
      </c>
      <c r="DX418" s="15">
        <v>0</v>
      </c>
      <c r="DY418" s="15">
        <v>0</v>
      </c>
      <c r="DZ418" s="15">
        <v>0</v>
      </c>
      <c r="EA418" s="15">
        <v>0</v>
      </c>
      <c r="EB418" s="15">
        <v>0</v>
      </c>
      <c r="EC418" s="15">
        <v>0</v>
      </c>
      <c r="ED418" s="15">
        <v>0</v>
      </c>
      <c r="EE418" s="15">
        <v>0</v>
      </c>
      <c r="EF418" s="15">
        <v>0</v>
      </c>
      <c r="EG418" s="15">
        <v>0</v>
      </c>
      <c r="EH418" s="15">
        <v>0</v>
      </c>
      <c r="EI418" s="15">
        <f>SUM(Table2[[#This Row],[Total Industrial Employees FY17]:[Total Other Employees FY17]])</f>
        <v>0</v>
      </c>
      <c r="EJ418" s="15">
        <f>SUM(Table2[[#This Row],[Number of Industrial Employees Earning More than Living Wage FY17]:[Number of Other Employees Earning More than Living Wage FY17]])</f>
        <v>0</v>
      </c>
      <c r="EK418" s="15">
        <v>0</v>
      </c>
    </row>
    <row r="419" spans="1:141" x14ac:dyDescent="0.2">
      <c r="A419" s="6">
        <v>93212</v>
      </c>
      <c r="B419" s="6" t="s">
        <v>471</v>
      </c>
      <c r="C419" s="7" t="s">
        <v>472</v>
      </c>
      <c r="D419" s="7" t="s">
        <v>9</v>
      </c>
      <c r="E419" s="33">
        <v>39</v>
      </c>
      <c r="F419" s="8" t="s">
        <v>2178</v>
      </c>
      <c r="G419" s="41" t="s">
        <v>1947</v>
      </c>
      <c r="H419" s="35">
        <v>2626</v>
      </c>
      <c r="I419" s="35">
        <v>8192</v>
      </c>
      <c r="J419" s="39" t="s">
        <v>3282</v>
      </c>
      <c r="K419" s="11" t="s">
        <v>2501</v>
      </c>
      <c r="L419" s="13" t="s">
        <v>2776</v>
      </c>
      <c r="M419" s="13" t="s">
        <v>2778</v>
      </c>
      <c r="N419" s="23">
        <v>5260000</v>
      </c>
      <c r="O419" s="6" t="s">
        <v>2518</v>
      </c>
      <c r="P419" s="15">
        <v>5</v>
      </c>
      <c r="Q419" s="15">
        <v>0</v>
      </c>
      <c r="R419" s="15">
        <v>26</v>
      </c>
      <c r="S419" s="15">
        <v>0</v>
      </c>
      <c r="T419" s="15">
        <v>22</v>
      </c>
      <c r="U419" s="15">
        <v>53</v>
      </c>
      <c r="V419" s="15">
        <v>50</v>
      </c>
      <c r="W419" s="15">
        <v>0</v>
      </c>
      <c r="X419" s="15">
        <v>0</v>
      </c>
      <c r="Y419" s="15">
        <v>0</v>
      </c>
      <c r="Z419" s="15">
        <v>6</v>
      </c>
      <c r="AA419" s="15">
        <v>81</v>
      </c>
      <c r="AB419" s="15">
        <v>0</v>
      </c>
      <c r="AC419" s="15">
        <v>0</v>
      </c>
      <c r="AD419" s="15">
        <v>0</v>
      </c>
      <c r="AE419" s="15">
        <v>0</v>
      </c>
      <c r="AF419" s="15">
        <v>81</v>
      </c>
      <c r="AG419" s="15" t="s">
        <v>1860</v>
      </c>
      <c r="AH419" s="15" t="s">
        <v>1861</v>
      </c>
      <c r="AI419" s="17">
        <v>0</v>
      </c>
      <c r="AJ419" s="17">
        <v>0</v>
      </c>
      <c r="AK419" s="17">
        <v>0</v>
      </c>
      <c r="AL419" s="17">
        <f>SUM(Table2[[#This Row],[Company Direct Land Through FY17]:[Company Direct Land FY18 and After]])</f>
        <v>0</v>
      </c>
      <c r="AM419" s="17">
        <v>0</v>
      </c>
      <c r="AN419" s="17">
        <v>0</v>
      </c>
      <c r="AO419" s="17">
        <v>0</v>
      </c>
      <c r="AP419" s="18">
        <f>SUM(Table2[[#This Row],[Company Direct Building Through FY17]:[Company Direct Building FY18 and After]])</f>
        <v>0</v>
      </c>
      <c r="AQ419" s="17">
        <v>0</v>
      </c>
      <c r="AR419" s="17">
        <v>82.710300000000004</v>
      </c>
      <c r="AS419" s="17">
        <v>0</v>
      </c>
      <c r="AT419" s="18">
        <f>SUM(Table2[[#This Row],[Mortgage Recording Tax Through FY17]:[Mortgage Recording Tax FY18 and After]])</f>
        <v>82.710300000000004</v>
      </c>
      <c r="AU419" s="17">
        <v>0</v>
      </c>
      <c r="AV419" s="17">
        <v>0</v>
      </c>
      <c r="AW419" s="17">
        <v>0</v>
      </c>
      <c r="AX419" s="18">
        <f>SUM(Table2[[#This Row],[Pilot Savings Through FY17]:[Pilot Savings FY18 and After]])</f>
        <v>0</v>
      </c>
      <c r="AY419" s="17">
        <v>0</v>
      </c>
      <c r="AZ419" s="17">
        <v>82.710300000000004</v>
      </c>
      <c r="BA419" s="17">
        <v>0</v>
      </c>
      <c r="BB419" s="18">
        <f>SUM(Table2[[#This Row],[Mortgage Recording Tax Exemption Through FY17]:[Mortgage Recording Tax Exemption FY18 and After]])</f>
        <v>82.710300000000004</v>
      </c>
      <c r="BC419" s="17">
        <v>45.165500000000002</v>
      </c>
      <c r="BD419" s="17">
        <v>481.0043</v>
      </c>
      <c r="BE419" s="17">
        <v>378.37400000000002</v>
      </c>
      <c r="BF419" s="18">
        <f>SUM(Table2[[#This Row],[Indirect and Induced Land Through FY17]:[Indirect and Induced Land FY18 and After]])</f>
        <v>859.37830000000008</v>
      </c>
      <c r="BG419" s="17">
        <v>83.878799999999998</v>
      </c>
      <c r="BH419" s="17">
        <v>893.29380000000003</v>
      </c>
      <c r="BI419" s="17">
        <v>702.6943</v>
      </c>
      <c r="BJ419" s="18">
        <f>SUM(Table2[[#This Row],[Indirect and Induced Building Through FY17]:[Indirect and Induced Building FY18 and After]])</f>
        <v>1595.9881</v>
      </c>
      <c r="BK419" s="17">
        <v>129.04429999999999</v>
      </c>
      <c r="BL419" s="17">
        <v>1374.2981</v>
      </c>
      <c r="BM419" s="17">
        <v>1081.0682999999999</v>
      </c>
      <c r="BN419" s="18">
        <f>SUM(Table2[[#This Row],[TOTAL Real Property Related Taxes Through FY17]:[TOTAL Real Property Related Taxes FY18 and After]])</f>
        <v>2455.3663999999999</v>
      </c>
      <c r="BO419" s="17">
        <v>133.04769999999999</v>
      </c>
      <c r="BP419" s="17">
        <v>1557.3085000000001</v>
      </c>
      <c r="BQ419" s="17">
        <v>1114.6061</v>
      </c>
      <c r="BR419" s="18">
        <f>SUM(Table2[[#This Row],[Company Direct Through FY17]:[Company Direct FY18 and After]])</f>
        <v>2671.9146000000001</v>
      </c>
      <c r="BS419" s="17">
        <v>0</v>
      </c>
      <c r="BT419" s="17">
        <v>0</v>
      </c>
      <c r="BU419" s="17">
        <v>0</v>
      </c>
      <c r="BV419" s="18">
        <f>SUM(Table2[[#This Row],[Sales Tax Exemption Through FY17]:[Sales Tax Exemption FY18 and After]])</f>
        <v>0</v>
      </c>
      <c r="BW419" s="17">
        <v>0</v>
      </c>
      <c r="BX419" s="17">
        <v>0</v>
      </c>
      <c r="BY419" s="17">
        <v>0</v>
      </c>
      <c r="BZ419" s="17">
        <f>SUM(Table2[[#This Row],[Energy Tax Savings Through FY17]:[Energy Tax Savings FY18 and After]])</f>
        <v>0</v>
      </c>
      <c r="CA419" s="17">
        <v>3.0825999999999998</v>
      </c>
      <c r="CB419" s="17">
        <v>26.589700000000001</v>
      </c>
      <c r="CC419" s="17">
        <v>18.898199999999999</v>
      </c>
      <c r="CD419" s="18">
        <f>SUM(Table2[[#This Row],[Tax Exempt Bond Savings Through FY17]:[Tax Exempt Bond Savings FY18 and After]])</f>
        <v>45.487899999999996</v>
      </c>
      <c r="CE419" s="17">
        <v>154.60740000000001</v>
      </c>
      <c r="CF419" s="17">
        <v>1946.3516999999999</v>
      </c>
      <c r="CG419" s="17">
        <v>1295.2238</v>
      </c>
      <c r="CH419" s="18">
        <f>SUM(Table2[[#This Row],[Indirect and Induced Through FY17]:[Indirect and Induced FY18 and After]])</f>
        <v>3241.5754999999999</v>
      </c>
      <c r="CI419" s="17">
        <v>284.57249999999999</v>
      </c>
      <c r="CJ419" s="17">
        <v>3477.0704999999998</v>
      </c>
      <c r="CK419" s="17">
        <v>2390.9317000000001</v>
      </c>
      <c r="CL419" s="18">
        <f>SUM(Table2[[#This Row],[TOTAL Income Consumption Use Taxes Through FY17]:[TOTAL Income Consumption Use Taxes FY18 and After]])</f>
        <v>5868.0021999999999</v>
      </c>
      <c r="CM419" s="17">
        <v>3.0825999999999998</v>
      </c>
      <c r="CN419" s="17">
        <v>109.3</v>
      </c>
      <c r="CO419" s="17">
        <v>18.898199999999999</v>
      </c>
      <c r="CP419" s="18">
        <f>SUM(Table2[[#This Row],[Assistance Provided Through FY17]:[Assistance Provided FY18 and After]])</f>
        <v>128.19819999999999</v>
      </c>
      <c r="CQ419" s="17">
        <v>0</v>
      </c>
      <c r="CR419" s="17">
        <v>0</v>
      </c>
      <c r="CS419" s="17">
        <v>0</v>
      </c>
      <c r="CT419" s="18">
        <f>SUM(Table2[[#This Row],[Recapture Cancellation Reduction Amount Through FY17]:[Recapture Cancellation Reduction Amount FY18 and After]])</f>
        <v>0</v>
      </c>
      <c r="CU419" s="17">
        <v>0</v>
      </c>
      <c r="CV419" s="17">
        <v>0</v>
      </c>
      <c r="CW419" s="17">
        <v>0</v>
      </c>
      <c r="CX419" s="18">
        <f>SUM(Table2[[#This Row],[Penalty Paid Through FY17]:[Penalty Paid FY18 and After]])</f>
        <v>0</v>
      </c>
      <c r="CY419" s="17">
        <v>3.0825999999999998</v>
      </c>
      <c r="CZ419" s="17">
        <v>109.3</v>
      </c>
      <c r="DA419" s="17">
        <v>18.898199999999999</v>
      </c>
      <c r="DB419" s="18">
        <f>SUM(Table2[[#This Row],[TOTAL Assistance Net of Recapture Penalties Through FY17]:[TOTAL Assistance Net of Recapture Penalties FY18 and After]])</f>
        <v>128.19819999999999</v>
      </c>
      <c r="DC419" s="17">
        <v>133.04769999999999</v>
      </c>
      <c r="DD419" s="17">
        <v>1640.0188000000001</v>
      </c>
      <c r="DE419" s="17">
        <v>1114.6061</v>
      </c>
      <c r="DF419" s="18">
        <f>SUM(Table2[[#This Row],[Company Direct Tax Revenue Before Assistance Through FY17]:[Company Direct Tax Revenue Before Assistance FY18 and After]])</f>
        <v>2754.6248999999998</v>
      </c>
      <c r="DG419" s="17">
        <v>283.65170000000001</v>
      </c>
      <c r="DH419" s="17">
        <v>3320.6498000000001</v>
      </c>
      <c r="DI419" s="17">
        <v>2376.2921000000001</v>
      </c>
      <c r="DJ419" s="18">
        <f>SUM(Table2[[#This Row],[Indirect and Induced Tax Revenues Through FY17]:[Indirect and Induced Tax Revenues FY18 and After]])</f>
        <v>5696.9418999999998</v>
      </c>
      <c r="DK419" s="17">
        <v>416.69940000000003</v>
      </c>
      <c r="DL419" s="17">
        <v>4960.6686</v>
      </c>
      <c r="DM419" s="17">
        <v>3490.8982000000001</v>
      </c>
      <c r="DN419" s="17">
        <f>SUM(Table2[[#This Row],[TOTAL Tax Revenues Before Assistance Through FY17]:[TOTAL Tax Revenues Before Assistance FY18 and After]])</f>
        <v>8451.5668000000005</v>
      </c>
      <c r="DO419" s="17">
        <v>413.61680000000001</v>
      </c>
      <c r="DP419" s="17">
        <v>4851.3685999999998</v>
      </c>
      <c r="DQ419" s="17">
        <v>3472</v>
      </c>
      <c r="DR419" s="20">
        <f>SUM(Table2[[#This Row],[TOTAL Tax Revenues Net of Assistance Recapture and Penalty Through FY17]:[TOTAL Tax Revenues Net of Assistance Recapture and Penalty FY18 and After]])</f>
        <v>8323.3685999999998</v>
      </c>
      <c r="DS419" s="20">
        <v>0</v>
      </c>
      <c r="DT419" s="20">
        <v>0</v>
      </c>
      <c r="DU419" s="20">
        <v>0</v>
      </c>
      <c r="DV419" s="20">
        <v>0</v>
      </c>
      <c r="DW419" s="15">
        <v>0</v>
      </c>
      <c r="DX419" s="15">
        <v>0</v>
      </c>
      <c r="DY419" s="15">
        <v>0</v>
      </c>
      <c r="DZ419" s="15">
        <v>0</v>
      </c>
      <c r="EA419" s="15">
        <v>0</v>
      </c>
      <c r="EB419" s="15">
        <v>0</v>
      </c>
      <c r="EC419" s="15">
        <v>0</v>
      </c>
      <c r="ED419" s="15">
        <v>0</v>
      </c>
      <c r="EE419" s="15">
        <v>0</v>
      </c>
      <c r="EF419" s="15">
        <v>0</v>
      </c>
      <c r="EG419" s="15">
        <v>0</v>
      </c>
      <c r="EH419" s="15">
        <v>0</v>
      </c>
      <c r="EI419" s="15">
        <f>SUM(Table2[[#This Row],[Total Industrial Employees FY17]:[Total Other Employees FY17]])</f>
        <v>0</v>
      </c>
      <c r="EJ419" s="15">
        <f>SUM(Table2[[#This Row],[Number of Industrial Employees Earning More than Living Wage FY17]:[Number of Other Employees Earning More than Living Wage FY17]])</f>
        <v>0</v>
      </c>
      <c r="EK419" s="15">
        <v>0</v>
      </c>
    </row>
    <row r="420" spans="1:141" x14ac:dyDescent="0.2">
      <c r="A420" s="6">
        <v>94081</v>
      </c>
      <c r="B420" s="6" t="s">
        <v>1601</v>
      </c>
      <c r="C420" s="7" t="s">
        <v>1646</v>
      </c>
      <c r="D420" s="7" t="s">
        <v>6</v>
      </c>
      <c r="E420" s="33">
        <v>11</v>
      </c>
      <c r="F420" s="8" t="s">
        <v>2406</v>
      </c>
      <c r="G420" s="41" t="s">
        <v>2407</v>
      </c>
      <c r="H420" s="35">
        <v>840705</v>
      </c>
      <c r="I420" s="35">
        <v>0</v>
      </c>
      <c r="J420" s="39" t="s">
        <v>3204</v>
      </c>
      <c r="K420" s="11" t="s">
        <v>2895</v>
      </c>
      <c r="L420" s="13" t="s">
        <v>3100</v>
      </c>
      <c r="M420" s="13" t="s">
        <v>3101</v>
      </c>
      <c r="N420" s="23">
        <v>51800000</v>
      </c>
      <c r="O420" s="6" t="s">
        <v>2518</v>
      </c>
      <c r="P420" s="15">
        <v>30</v>
      </c>
      <c r="Q420" s="15">
        <v>104</v>
      </c>
      <c r="R420" s="15">
        <v>320</v>
      </c>
      <c r="S420" s="15">
        <v>12</v>
      </c>
      <c r="T420" s="15">
        <v>0</v>
      </c>
      <c r="U420" s="15">
        <v>466</v>
      </c>
      <c r="V420" s="15">
        <v>399</v>
      </c>
      <c r="W420" s="15">
        <v>78</v>
      </c>
      <c r="X420" s="15">
        <v>0</v>
      </c>
      <c r="Y420" s="15">
        <v>341</v>
      </c>
      <c r="Z420" s="15">
        <v>0</v>
      </c>
      <c r="AA420" s="15">
        <v>42</v>
      </c>
      <c r="AB420" s="15">
        <v>19</v>
      </c>
      <c r="AC420" s="15">
        <v>6</v>
      </c>
      <c r="AD420" s="15">
        <v>7</v>
      </c>
      <c r="AE420" s="15">
        <v>0</v>
      </c>
      <c r="AF420" s="15">
        <v>42</v>
      </c>
      <c r="AG420" s="15" t="s">
        <v>1860</v>
      </c>
      <c r="AH420" s="15" t="s">
        <v>1861</v>
      </c>
      <c r="AI420" s="17">
        <v>0</v>
      </c>
      <c r="AJ420" s="17">
        <v>0</v>
      </c>
      <c r="AK420" s="17">
        <v>0</v>
      </c>
      <c r="AL420" s="17">
        <f>SUM(Table2[[#This Row],[Company Direct Land Through FY17]:[Company Direct Land FY18 and After]])</f>
        <v>0</v>
      </c>
      <c r="AM420" s="17">
        <v>0</v>
      </c>
      <c r="AN420" s="17">
        <v>0</v>
      </c>
      <c r="AO420" s="17">
        <v>0</v>
      </c>
      <c r="AP420" s="18">
        <f>SUM(Table2[[#This Row],[Company Direct Building Through FY17]:[Company Direct Building FY18 and After]])</f>
        <v>0</v>
      </c>
      <c r="AQ420" s="17">
        <v>0</v>
      </c>
      <c r="AR420" s="17">
        <v>848.25</v>
      </c>
      <c r="AS420" s="17">
        <v>0</v>
      </c>
      <c r="AT420" s="18">
        <f>SUM(Table2[[#This Row],[Mortgage Recording Tax Through FY17]:[Mortgage Recording Tax FY18 and After]])</f>
        <v>848.25</v>
      </c>
      <c r="AU420" s="17">
        <v>0</v>
      </c>
      <c r="AV420" s="17">
        <v>0</v>
      </c>
      <c r="AW420" s="17">
        <v>0</v>
      </c>
      <c r="AX420" s="18">
        <f>SUM(Table2[[#This Row],[Pilot Savings Through FY17]:[Pilot Savings FY18 and After]])</f>
        <v>0</v>
      </c>
      <c r="AY420" s="17">
        <v>0</v>
      </c>
      <c r="AZ420" s="17">
        <v>848.25</v>
      </c>
      <c r="BA420" s="17">
        <v>0</v>
      </c>
      <c r="BB420" s="18">
        <f>SUM(Table2[[#This Row],[Mortgage Recording Tax Exemption Through FY17]:[Mortgage Recording Tax Exemption FY18 and After]])</f>
        <v>848.25</v>
      </c>
      <c r="BC420" s="17">
        <v>480.81619999999998</v>
      </c>
      <c r="BD420" s="17">
        <v>904.05179999999996</v>
      </c>
      <c r="BE420" s="17">
        <v>7178.098</v>
      </c>
      <c r="BF420" s="18">
        <f>SUM(Table2[[#This Row],[Indirect and Induced Land Through FY17]:[Indirect and Induced Land FY18 and After]])</f>
        <v>8082.1498000000001</v>
      </c>
      <c r="BG420" s="17">
        <v>892.94439999999997</v>
      </c>
      <c r="BH420" s="17">
        <v>1678.9534000000001</v>
      </c>
      <c r="BI420" s="17">
        <v>13330.750400000001</v>
      </c>
      <c r="BJ420" s="18">
        <f>SUM(Table2[[#This Row],[Indirect and Induced Building Through FY17]:[Indirect and Induced Building FY18 and After]])</f>
        <v>15009.703800000001</v>
      </c>
      <c r="BK420" s="17">
        <v>1373.7606000000001</v>
      </c>
      <c r="BL420" s="17">
        <v>2583.0052000000001</v>
      </c>
      <c r="BM420" s="17">
        <v>20508.848399999999</v>
      </c>
      <c r="BN420" s="18">
        <f>SUM(Table2[[#This Row],[TOTAL Real Property Related Taxes Through FY17]:[TOTAL Real Property Related Taxes FY18 and After]])</f>
        <v>23091.853599999999</v>
      </c>
      <c r="BO420" s="17">
        <v>1305.8042</v>
      </c>
      <c r="BP420" s="17">
        <v>2462.4520000000002</v>
      </c>
      <c r="BQ420" s="17">
        <v>17592.665400000002</v>
      </c>
      <c r="BR420" s="18">
        <f>SUM(Table2[[#This Row],[Company Direct Through FY17]:[Company Direct FY18 and After]])</f>
        <v>20055.117400000003</v>
      </c>
      <c r="BS420" s="17">
        <v>0</v>
      </c>
      <c r="BT420" s="17">
        <v>0</v>
      </c>
      <c r="BU420" s="17">
        <v>0</v>
      </c>
      <c r="BV420" s="18">
        <f>SUM(Table2[[#This Row],[Sales Tax Exemption Through FY17]:[Sales Tax Exemption FY18 and After]])</f>
        <v>0</v>
      </c>
      <c r="BW420" s="17">
        <v>0</v>
      </c>
      <c r="BX420" s="17">
        <v>0</v>
      </c>
      <c r="BY420" s="17">
        <v>0</v>
      </c>
      <c r="BZ420" s="17">
        <f>SUM(Table2[[#This Row],[Energy Tax Savings Through FY17]:[Energy Tax Savings FY18 and After]])</f>
        <v>0</v>
      </c>
      <c r="CA420" s="17">
        <v>0</v>
      </c>
      <c r="CB420" s="17">
        <v>0</v>
      </c>
      <c r="CC420" s="17">
        <v>0</v>
      </c>
      <c r="CD420" s="18">
        <f>SUM(Table2[[#This Row],[Tax Exempt Bond Savings Through FY17]:[Tax Exempt Bond Savings FY18 and After]])</f>
        <v>0</v>
      </c>
      <c r="CE420" s="17">
        <v>1517.4267</v>
      </c>
      <c r="CF420" s="17">
        <v>2870.4132</v>
      </c>
      <c r="CG420" s="17">
        <v>27272.4162</v>
      </c>
      <c r="CH420" s="18">
        <f>SUM(Table2[[#This Row],[Indirect and Induced Through FY17]:[Indirect and Induced FY18 and After]])</f>
        <v>30142.829399999999</v>
      </c>
      <c r="CI420" s="17">
        <v>2823.2309</v>
      </c>
      <c r="CJ420" s="17">
        <v>5332.8652000000002</v>
      </c>
      <c r="CK420" s="17">
        <v>44865.081599999998</v>
      </c>
      <c r="CL420" s="18">
        <f>SUM(Table2[[#This Row],[TOTAL Income Consumption Use Taxes Through FY17]:[TOTAL Income Consumption Use Taxes FY18 and After]])</f>
        <v>50197.946799999998</v>
      </c>
      <c r="CM420" s="17">
        <v>0</v>
      </c>
      <c r="CN420" s="17">
        <v>848.25</v>
      </c>
      <c r="CO420" s="17">
        <v>0</v>
      </c>
      <c r="CP420" s="18">
        <f>SUM(Table2[[#This Row],[Assistance Provided Through FY17]:[Assistance Provided FY18 and After]])</f>
        <v>848.25</v>
      </c>
      <c r="CQ420" s="17">
        <v>0</v>
      </c>
      <c r="CR420" s="17">
        <v>0</v>
      </c>
      <c r="CS420" s="17">
        <v>0</v>
      </c>
      <c r="CT420" s="18">
        <f>SUM(Table2[[#This Row],[Recapture Cancellation Reduction Amount Through FY17]:[Recapture Cancellation Reduction Amount FY18 and After]])</f>
        <v>0</v>
      </c>
      <c r="CU420" s="17">
        <v>0</v>
      </c>
      <c r="CV420" s="17">
        <v>0</v>
      </c>
      <c r="CW420" s="17">
        <v>0</v>
      </c>
      <c r="CX420" s="18">
        <f>SUM(Table2[[#This Row],[Penalty Paid Through FY17]:[Penalty Paid FY18 and After]])</f>
        <v>0</v>
      </c>
      <c r="CY420" s="17">
        <v>0</v>
      </c>
      <c r="CZ420" s="17">
        <v>848.25</v>
      </c>
      <c r="DA420" s="17">
        <v>0</v>
      </c>
      <c r="DB420" s="18">
        <f>SUM(Table2[[#This Row],[TOTAL Assistance Net of Recapture Penalties Through FY17]:[TOTAL Assistance Net of Recapture Penalties FY18 and After]])</f>
        <v>848.25</v>
      </c>
      <c r="DC420" s="17">
        <v>1305.8042</v>
      </c>
      <c r="DD420" s="17">
        <v>3310.7020000000002</v>
      </c>
      <c r="DE420" s="17">
        <v>17592.665400000002</v>
      </c>
      <c r="DF420" s="18">
        <f>SUM(Table2[[#This Row],[Company Direct Tax Revenue Before Assistance Through FY17]:[Company Direct Tax Revenue Before Assistance FY18 and After]])</f>
        <v>20903.367400000003</v>
      </c>
      <c r="DG420" s="17">
        <v>2891.1873000000001</v>
      </c>
      <c r="DH420" s="17">
        <v>5453.4183999999996</v>
      </c>
      <c r="DI420" s="17">
        <v>47781.264600000002</v>
      </c>
      <c r="DJ420" s="18">
        <f>SUM(Table2[[#This Row],[Indirect and Induced Tax Revenues Through FY17]:[Indirect and Induced Tax Revenues FY18 and After]])</f>
        <v>53234.683000000005</v>
      </c>
      <c r="DK420" s="17">
        <v>4196.9915000000001</v>
      </c>
      <c r="DL420" s="17">
        <v>8764.1203999999998</v>
      </c>
      <c r="DM420" s="17">
        <v>65373.93</v>
      </c>
      <c r="DN420" s="17">
        <f>SUM(Table2[[#This Row],[TOTAL Tax Revenues Before Assistance Through FY17]:[TOTAL Tax Revenues Before Assistance FY18 and After]])</f>
        <v>74138.050400000007</v>
      </c>
      <c r="DO420" s="17">
        <v>4196.9915000000001</v>
      </c>
      <c r="DP420" s="17">
        <v>7915.8703999999998</v>
      </c>
      <c r="DQ420" s="17">
        <v>65373.93</v>
      </c>
      <c r="DR420" s="20">
        <f>SUM(Table2[[#This Row],[TOTAL Tax Revenues Net of Assistance Recapture and Penalty Through FY17]:[TOTAL Tax Revenues Net of Assistance Recapture and Penalty FY18 and After]])</f>
        <v>73289.800400000007</v>
      </c>
      <c r="DS420" s="20">
        <v>0</v>
      </c>
      <c r="DT420" s="20">
        <v>0</v>
      </c>
      <c r="DU420" s="20">
        <v>0</v>
      </c>
      <c r="DV420" s="20">
        <v>0</v>
      </c>
      <c r="DW420" s="15">
        <v>0</v>
      </c>
      <c r="DX420" s="15">
        <v>0</v>
      </c>
      <c r="DY420" s="15">
        <v>0</v>
      </c>
      <c r="DZ420" s="15">
        <v>466</v>
      </c>
      <c r="EA420" s="15">
        <v>0</v>
      </c>
      <c r="EB420" s="15">
        <v>0</v>
      </c>
      <c r="EC420" s="15">
        <v>0</v>
      </c>
      <c r="ED420" s="15">
        <v>466</v>
      </c>
      <c r="EE420" s="15">
        <v>0</v>
      </c>
      <c r="EF420" s="15">
        <v>0</v>
      </c>
      <c r="EG420" s="15">
        <v>0</v>
      </c>
      <c r="EH420" s="15">
        <v>100</v>
      </c>
      <c r="EI420" s="15">
        <f>SUM(Table2[[#This Row],[Total Industrial Employees FY17]:[Total Other Employees FY17]])</f>
        <v>466</v>
      </c>
      <c r="EJ420" s="15">
        <f>SUM(Table2[[#This Row],[Number of Industrial Employees Earning More than Living Wage FY17]:[Number of Other Employees Earning More than Living Wage FY17]])</f>
        <v>466</v>
      </c>
      <c r="EK420" s="15">
        <v>100</v>
      </c>
    </row>
    <row r="421" spans="1:141" x14ac:dyDescent="0.2">
      <c r="A421" s="6">
        <v>94127</v>
      </c>
      <c r="B421" s="6" t="s">
        <v>1712</v>
      </c>
      <c r="C421" s="7" t="s">
        <v>1765</v>
      </c>
      <c r="D421" s="7" t="s">
        <v>71</v>
      </c>
      <c r="E421" s="33">
        <v>51</v>
      </c>
      <c r="F421" s="8" t="s">
        <v>2439</v>
      </c>
      <c r="G421" s="41" t="s">
        <v>1950</v>
      </c>
      <c r="H421" s="35">
        <v>58000</v>
      </c>
      <c r="I421" s="35">
        <v>21000</v>
      </c>
      <c r="J421" s="39" t="s">
        <v>3396</v>
      </c>
      <c r="K421" s="11" t="s">
        <v>2453</v>
      </c>
      <c r="L421" s="13" t="s">
        <v>3154</v>
      </c>
      <c r="M421" s="13" t="s">
        <v>3135</v>
      </c>
      <c r="N421" s="23">
        <v>4500000</v>
      </c>
      <c r="O421" s="6" t="s">
        <v>2458</v>
      </c>
      <c r="P421" s="15">
        <v>5</v>
      </c>
      <c r="Q421" s="15">
        <v>3</v>
      </c>
      <c r="R421" s="15">
        <v>29</v>
      </c>
      <c r="S421" s="15">
        <v>0</v>
      </c>
      <c r="T421" s="15">
        <v>0</v>
      </c>
      <c r="U421" s="15">
        <v>37</v>
      </c>
      <c r="V421" s="15">
        <v>32</v>
      </c>
      <c r="W421" s="15">
        <v>0</v>
      </c>
      <c r="X421" s="15">
        <v>0</v>
      </c>
      <c r="Y421" s="15">
        <v>34</v>
      </c>
      <c r="Z421" s="15">
        <v>10</v>
      </c>
      <c r="AA421" s="15">
        <v>65</v>
      </c>
      <c r="AB421" s="15">
        <v>0</v>
      </c>
      <c r="AC421" s="15">
        <v>0</v>
      </c>
      <c r="AD421" s="15">
        <v>0</v>
      </c>
      <c r="AE421" s="15">
        <v>0</v>
      </c>
      <c r="AF421" s="15">
        <v>65</v>
      </c>
      <c r="AG421" s="15" t="s">
        <v>1860</v>
      </c>
      <c r="AH421" s="15" t="s">
        <v>1861</v>
      </c>
      <c r="AI421" s="17">
        <v>5.7385000000000002</v>
      </c>
      <c r="AJ421" s="17">
        <v>5.7385000000000002</v>
      </c>
      <c r="AK421" s="17">
        <v>103.854</v>
      </c>
      <c r="AL421" s="17">
        <f>SUM(Table2[[#This Row],[Company Direct Land Through FY17]:[Company Direct Land FY18 and After]])</f>
        <v>109.5925</v>
      </c>
      <c r="AM421" s="17">
        <v>1.9984999999999999</v>
      </c>
      <c r="AN421" s="17">
        <v>1.9984999999999999</v>
      </c>
      <c r="AO421" s="17">
        <v>36.167299999999997</v>
      </c>
      <c r="AP421" s="18">
        <f>SUM(Table2[[#This Row],[Company Direct Building Through FY17]:[Company Direct Building FY18 and After]])</f>
        <v>38.165799999999997</v>
      </c>
      <c r="AQ421" s="17">
        <v>54.75</v>
      </c>
      <c r="AR421" s="17">
        <v>54.75</v>
      </c>
      <c r="AS421" s="17">
        <v>0</v>
      </c>
      <c r="AT421" s="18">
        <f>SUM(Table2[[#This Row],[Mortgage Recording Tax Through FY17]:[Mortgage Recording Tax FY18 and After]])</f>
        <v>54.75</v>
      </c>
      <c r="AU421" s="17">
        <v>0</v>
      </c>
      <c r="AV421" s="17">
        <v>0</v>
      </c>
      <c r="AW421" s="17">
        <v>0</v>
      </c>
      <c r="AX421" s="18">
        <f>SUM(Table2[[#This Row],[Pilot Savings Through FY17]:[Pilot Savings FY18 and After]])</f>
        <v>0</v>
      </c>
      <c r="AY421" s="17">
        <v>54.75</v>
      </c>
      <c r="AZ421" s="17">
        <v>54.75</v>
      </c>
      <c r="BA421" s="17">
        <v>0</v>
      </c>
      <c r="BB421" s="18">
        <f>SUM(Table2[[#This Row],[Mortgage Recording Tax Exemption Through FY17]:[Mortgage Recording Tax Exemption FY18 and After]])</f>
        <v>54.75</v>
      </c>
      <c r="BC421" s="17">
        <v>52.37</v>
      </c>
      <c r="BD421" s="17">
        <v>52.37</v>
      </c>
      <c r="BE421" s="17">
        <v>947.7826</v>
      </c>
      <c r="BF421" s="18">
        <f>SUM(Table2[[#This Row],[Indirect and Induced Land Through FY17]:[Indirect and Induced Land FY18 and After]])</f>
        <v>1000.1526</v>
      </c>
      <c r="BG421" s="17">
        <v>97.258600000000001</v>
      </c>
      <c r="BH421" s="17">
        <v>97.258600000000001</v>
      </c>
      <c r="BI421" s="17">
        <v>1760.1650999999999</v>
      </c>
      <c r="BJ421" s="18">
        <f>SUM(Table2[[#This Row],[Indirect and Induced Building Through FY17]:[Indirect and Induced Building FY18 and After]])</f>
        <v>1857.4236999999998</v>
      </c>
      <c r="BK421" s="17">
        <v>157.3656</v>
      </c>
      <c r="BL421" s="17">
        <v>157.3656</v>
      </c>
      <c r="BM421" s="17">
        <v>2847.9690000000001</v>
      </c>
      <c r="BN421" s="18">
        <f>SUM(Table2[[#This Row],[TOTAL Real Property Related Taxes Through FY17]:[TOTAL Real Property Related Taxes FY18 and After]])</f>
        <v>3005.3346000000001</v>
      </c>
      <c r="BO421" s="17">
        <v>280.12639999999999</v>
      </c>
      <c r="BP421" s="17">
        <v>280.12639999999999</v>
      </c>
      <c r="BQ421" s="17">
        <v>5069.6671999999999</v>
      </c>
      <c r="BR421" s="18">
        <f>SUM(Table2[[#This Row],[Company Direct Through FY17]:[Company Direct FY18 and After]])</f>
        <v>5349.7936</v>
      </c>
      <c r="BS421" s="17">
        <v>0</v>
      </c>
      <c r="BT421" s="17">
        <v>0</v>
      </c>
      <c r="BU421" s="17">
        <v>84.7821</v>
      </c>
      <c r="BV421" s="18">
        <f>SUM(Table2[[#This Row],[Sales Tax Exemption Through FY17]:[Sales Tax Exemption FY18 and After]])</f>
        <v>84.7821</v>
      </c>
      <c r="BW421" s="17">
        <v>0</v>
      </c>
      <c r="BX421" s="17">
        <v>0</v>
      </c>
      <c r="BY421" s="17">
        <v>0</v>
      </c>
      <c r="BZ421" s="17">
        <f>SUM(Table2[[#This Row],[Energy Tax Savings Through FY17]:[Energy Tax Savings FY18 and After]])</f>
        <v>0</v>
      </c>
      <c r="CA421" s="17">
        <v>0</v>
      </c>
      <c r="CB421" s="17">
        <v>0</v>
      </c>
      <c r="CC421" s="17">
        <v>0</v>
      </c>
      <c r="CD421" s="18">
        <f>SUM(Table2[[#This Row],[Tax Exempt Bond Savings Through FY17]:[Tax Exempt Bond Savings FY18 and After]])</f>
        <v>0</v>
      </c>
      <c r="CE421" s="17">
        <v>184.5419</v>
      </c>
      <c r="CF421" s="17">
        <v>184.5419</v>
      </c>
      <c r="CG421" s="17">
        <v>3339.7993000000001</v>
      </c>
      <c r="CH421" s="18">
        <f>SUM(Table2[[#This Row],[Indirect and Induced Through FY17]:[Indirect and Induced FY18 and After]])</f>
        <v>3524.3412000000003</v>
      </c>
      <c r="CI421" s="17">
        <v>464.66829999999999</v>
      </c>
      <c r="CJ421" s="17">
        <v>464.66829999999999</v>
      </c>
      <c r="CK421" s="17">
        <v>8324.6844000000001</v>
      </c>
      <c r="CL421" s="18">
        <f>SUM(Table2[[#This Row],[TOTAL Income Consumption Use Taxes Through FY17]:[TOTAL Income Consumption Use Taxes FY18 and After]])</f>
        <v>8789.3526999999995</v>
      </c>
      <c r="CM421" s="17">
        <v>54.75</v>
      </c>
      <c r="CN421" s="17">
        <v>54.75</v>
      </c>
      <c r="CO421" s="17">
        <v>84.7821</v>
      </c>
      <c r="CP421" s="18">
        <f>SUM(Table2[[#This Row],[Assistance Provided Through FY17]:[Assistance Provided FY18 and After]])</f>
        <v>139.53210000000001</v>
      </c>
      <c r="CQ421" s="17">
        <v>0</v>
      </c>
      <c r="CR421" s="17">
        <v>0</v>
      </c>
      <c r="CS421" s="17">
        <v>0</v>
      </c>
      <c r="CT421" s="18">
        <f>SUM(Table2[[#This Row],[Recapture Cancellation Reduction Amount Through FY17]:[Recapture Cancellation Reduction Amount FY18 and After]])</f>
        <v>0</v>
      </c>
      <c r="CU421" s="17">
        <v>0</v>
      </c>
      <c r="CV421" s="17">
        <v>0</v>
      </c>
      <c r="CW421" s="17">
        <v>0</v>
      </c>
      <c r="CX421" s="18">
        <f>SUM(Table2[[#This Row],[Penalty Paid Through FY17]:[Penalty Paid FY18 and After]])</f>
        <v>0</v>
      </c>
      <c r="CY421" s="17">
        <v>54.75</v>
      </c>
      <c r="CZ421" s="17">
        <v>54.75</v>
      </c>
      <c r="DA421" s="17">
        <v>84.7821</v>
      </c>
      <c r="DB421" s="18">
        <f>SUM(Table2[[#This Row],[TOTAL Assistance Net of Recapture Penalties Through FY17]:[TOTAL Assistance Net of Recapture Penalties FY18 and After]])</f>
        <v>139.53210000000001</v>
      </c>
      <c r="DC421" s="17">
        <v>342.61340000000001</v>
      </c>
      <c r="DD421" s="17">
        <v>342.61340000000001</v>
      </c>
      <c r="DE421" s="17">
        <v>5209.6885000000002</v>
      </c>
      <c r="DF421" s="18">
        <f>SUM(Table2[[#This Row],[Company Direct Tax Revenue Before Assistance Through FY17]:[Company Direct Tax Revenue Before Assistance FY18 and After]])</f>
        <v>5552.3019000000004</v>
      </c>
      <c r="DG421" s="17">
        <v>334.1705</v>
      </c>
      <c r="DH421" s="17">
        <v>334.1705</v>
      </c>
      <c r="DI421" s="17">
        <v>6047.7470000000003</v>
      </c>
      <c r="DJ421" s="18">
        <f>SUM(Table2[[#This Row],[Indirect and Induced Tax Revenues Through FY17]:[Indirect and Induced Tax Revenues FY18 and After]])</f>
        <v>6381.9175000000005</v>
      </c>
      <c r="DK421" s="17">
        <v>676.78390000000002</v>
      </c>
      <c r="DL421" s="17">
        <v>676.78390000000002</v>
      </c>
      <c r="DM421" s="17">
        <v>11257.4355</v>
      </c>
      <c r="DN421" s="17">
        <f>SUM(Table2[[#This Row],[TOTAL Tax Revenues Before Assistance Through FY17]:[TOTAL Tax Revenues Before Assistance FY18 and After]])</f>
        <v>11934.2194</v>
      </c>
      <c r="DO421" s="17">
        <v>622.03390000000002</v>
      </c>
      <c r="DP421" s="17">
        <v>622.03390000000002</v>
      </c>
      <c r="DQ421" s="17">
        <v>11172.653399999999</v>
      </c>
      <c r="DR421" s="20">
        <f>SUM(Table2[[#This Row],[TOTAL Tax Revenues Net of Assistance Recapture and Penalty Through FY17]:[TOTAL Tax Revenues Net of Assistance Recapture and Penalty FY18 and After]])</f>
        <v>11794.6873</v>
      </c>
      <c r="DS421" s="20">
        <v>0</v>
      </c>
      <c r="DT421" s="20">
        <v>0</v>
      </c>
      <c r="DU421" s="20">
        <v>0</v>
      </c>
      <c r="DV421" s="20">
        <v>0</v>
      </c>
      <c r="DW421" s="15">
        <v>37</v>
      </c>
      <c r="DX421" s="15">
        <v>0</v>
      </c>
      <c r="DY421" s="15">
        <v>0</v>
      </c>
      <c r="DZ421" s="15">
        <v>0</v>
      </c>
      <c r="EA421" s="15">
        <v>37</v>
      </c>
      <c r="EB421" s="15">
        <v>0</v>
      </c>
      <c r="EC421" s="15">
        <v>0</v>
      </c>
      <c r="ED421" s="15">
        <v>0</v>
      </c>
      <c r="EE421" s="15">
        <v>100</v>
      </c>
      <c r="EF421" s="15">
        <v>0</v>
      </c>
      <c r="EG421" s="15">
        <v>0</v>
      </c>
      <c r="EH421" s="15">
        <v>0</v>
      </c>
      <c r="EI421" s="15">
        <f>SUM(Table2[[#This Row],[Total Industrial Employees FY17]:[Total Other Employees FY17]])</f>
        <v>37</v>
      </c>
      <c r="EJ421" s="15">
        <f>SUM(Table2[[#This Row],[Number of Industrial Employees Earning More than Living Wage FY17]:[Number of Other Employees Earning More than Living Wage FY17]])</f>
        <v>37</v>
      </c>
      <c r="EK421" s="15">
        <v>100</v>
      </c>
    </row>
    <row r="422" spans="1:141" x14ac:dyDescent="0.2">
      <c r="A422" s="6">
        <v>93390</v>
      </c>
      <c r="B422" s="6" t="s">
        <v>27</v>
      </c>
      <c r="C422" s="7" t="s">
        <v>28</v>
      </c>
      <c r="D422" s="7" t="s">
        <v>19</v>
      </c>
      <c r="E422" s="33">
        <v>5</v>
      </c>
      <c r="F422" s="8" t="s">
        <v>2231</v>
      </c>
      <c r="G422" s="41" t="s">
        <v>1894</v>
      </c>
      <c r="H422" s="35">
        <v>10217</v>
      </c>
      <c r="I422" s="35">
        <v>82600</v>
      </c>
      <c r="J422" s="39" t="s">
        <v>3292</v>
      </c>
      <c r="K422" s="11" t="s">
        <v>2519</v>
      </c>
      <c r="L422" s="13" t="s">
        <v>2841</v>
      </c>
      <c r="M422" s="13" t="s">
        <v>2842</v>
      </c>
      <c r="N422" s="23">
        <v>23200000</v>
      </c>
      <c r="O422" s="6" t="s">
        <v>2503</v>
      </c>
      <c r="P422" s="15">
        <v>0</v>
      </c>
      <c r="Q422" s="15">
        <v>0</v>
      </c>
      <c r="R422" s="15">
        <v>0</v>
      </c>
      <c r="S422" s="15">
        <v>0</v>
      </c>
      <c r="T422" s="15">
        <v>0</v>
      </c>
      <c r="U422" s="15">
        <v>0</v>
      </c>
      <c r="V422" s="15">
        <v>57</v>
      </c>
      <c r="W422" s="15">
        <v>0</v>
      </c>
      <c r="X422" s="15">
        <v>0</v>
      </c>
      <c r="Y422" s="15">
        <v>0</v>
      </c>
      <c r="Z422" s="15">
        <v>6</v>
      </c>
      <c r="AA422" s="15">
        <v>0</v>
      </c>
      <c r="AB422" s="15">
        <v>0</v>
      </c>
      <c r="AC422" s="15">
        <v>0</v>
      </c>
      <c r="AD422" s="15">
        <v>0</v>
      </c>
      <c r="AE422" s="15">
        <v>0</v>
      </c>
      <c r="AF422" s="15">
        <v>0</v>
      </c>
      <c r="AG422" s="15"/>
      <c r="AH422" s="15"/>
      <c r="AI422" s="17">
        <v>0</v>
      </c>
      <c r="AJ422" s="17">
        <v>0</v>
      </c>
      <c r="AK422" s="17">
        <v>0</v>
      </c>
      <c r="AL422" s="17">
        <f>SUM(Table2[[#This Row],[Company Direct Land Through FY17]:[Company Direct Land FY18 and After]])</f>
        <v>0</v>
      </c>
      <c r="AM422" s="17">
        <v>0</v>
      </c>
      <c r="AN422" s="17">
        <v>0</v>
      </c>
      <c r="AO422" s="17">
        <v>0</v>
      </c>
      <c r="AP422" s="18">
        <f>SUM(Table2[[#This Row],[Company Direct Building Through FY17]:[Company Direct Building FY18 and After]])</f>
        <v>0</v>
      </c>
      <c r="AQ422" s="17">
        <v>0</v>
      </c>
      <c r="AR422" s="17">
        <v>370.66250000000002</v>
      </c>
      <c r="AS422" s="17">
        <v>0</v>
      </c>
      <c r="AT422" s="18">
        <f>SUM(Table2[[#This Row],[Mortgage Recording Tax Through FY17]:[Mortgage Recording Tax FY18 and After]])</f>
        <v>370.66250000000002</v>
      </c>
      <c r="AU422" s="17">
        <v>0</v>
      </c>
      <c r="AV422" s="17">
        <v>0</v>
      </c>
      <c r="AW422" s="17">
        <v>0</v>
      </c>
      <c r="AX422" s="18">
        <f>SUM(Table2[[#This Row],[Pilot Savings Through FY17]:[Pilot Savings FY18 and After]])</f>
        <v>0</v>
      </c>
      <c r="AY422" s="17">
        <v>0</v>
      </c>
      <c r="AZ422" s="17">
        <v>0</v>
      </c>
      <c r="BA422" s="17">
        <v>0</v>
      </c>
      <c r="BB422" s="18">
        <f>SUM(Table2[[#This Row],[Mortgage Recording Tax Exemption Through FY17]:[Mortgage Recording Tax Exemption FY18 and After]])</f>
        <v>0</v>
      </c>
      <c r="BC422" s="17">
        <v>51.49</v>
      </c>
      <c r="BD422" s="17">
        <v>194.3203</v>
      </c>
      <c r="BE422" s="17">
        <v>26.771999999999998</v>
      </c>
      <c r="BF422" s="18">
        <f>SUM(Table2[[#This Row],[Indirect and Induced Land Through FY17]:[Indirect and Induced Land FY18 and After]])</f>
        <v>221.09229999999999</v>
      </c>
      <c r="BG422" s="17">
        <v>95.624300000000005</v>
      </c>
      <c r="BH422" s="17">
        <v>360.87979999999999</v>
      </c>
      <c r="BI422" s="17">
        <v>49.7194</v>
      </c>
      <c r="BJ422" s="18">
        <f>SUM(Table2[[#This Row],[Indirect and Induced Building Through FY17]:[Indirect and Induced Building FY18 and After]])</f>
        <v>410.5992</v>
      </c>
      <c r="BK422" s="17">
        <v>147.11429999999999</v>
      </c>
      <c r="BL422" s="17">
        <v>925.86260000000004</v>
      </c>
      <c r="BM422" s="17">
        <v>76.491399999999999</v>
      </c>
      <c r="BN422" s="18">
        <f>SUM(Table2[[#This Row],[TOTAL Real Property Related Taxes Through FY17]:[TOTAL Real Property Related Taxes FY18 and After]])</f>
        <v>1002.354</v>
      </c>
      <c r="BO422" s="17">
        <v>126.7957</v>
      </c>
      <c r="BP422" s="17">
        <v>570.61059999999998</v>
      </c>
      <c r="BQ422" s="17">
        <v>65.926900000000003</v>
      </c>
      <c r="BR422" s="18">
        <f>SUM(Table2[[#This Row],[Company Direct Through FY17]:[Company Direct FY18 and After]])</f>
        <v>636.53750000000002</v>
      </c>
      <c r="BS422" s="17">
        <v>0</v>
      </c>
      <c r="BT422" s="17">
        <v>0</v>
      </c>
      <c r="BU422" s="17">
        <v>0</v>
      </c>
      <c r="BV422" s="18">
        <f>SUM(Table2[[#This Row],[Sales Tax Exemption Through FY17]:[Sales Tax Exemption FY18 and After]])</f>
        <v>0</v>
      </c>
      <c r="BW422" s="17">
        <v>0</v>
      </c>
      <c r="BX422" s="17">
        <v>0</v>
      </c>
      <c r="BY422" s="17">
        <v>0</v>
      </c>
      <c r="BZ422" s="17">
        <f>SUM(Table2[[#This Row],[Energy Tax Savings Through FY17]:[Energy Tax Savings FY18 and After]])</f>
        <v>0</v>
      </c>
      <c r="CA422" s="17">
        <v>1.2628999999999999</v>
      </c>
      <c r="CB422" s="17">
        <v>40.693899999999999</v>
      </c>
      <c r="CC422" s="17">
        <v>0.60399999999999998</v>
      </c>
      <c r="CD422" s="18">
        <f>SUM(Table2[[#This Row],[Tax Exempt Bond Savings Through FY17]:[Tax Exempt Bond Savings FY18 and After]])</f>
        <v>41.297899999999998</v>
      </c>
      <c r="CE422" s="17">
        <v>147.346</v>
      </c>
      <c r="CF422" s="17">
        <v>640.08079999999995</v>
      </c>
      <c r="CG422" s="17">
        <v>76.611900000000006</v>
      </c>
      <c r="CH422" s="18">
        <f>SUM(Table2[[#This Row],[Indirect and Induced Through FY17]:[Indirect and Induced FY18 and After]])</f>
        <v>716.69269999999995</v>
      </c>
      <c r="CI422" s="17">
        <v>272.87880000000001</v>
      </c>
      <c r="CJ422" s="17">
        <v>1169.9974999999999</v>
      </c>
      <c r="CK422" s="17">
        <v>141.9348</v>
      </c>
      <c r="CL422" s="18">
        <f>SUM(Table2[[#This Row],[TOTAL Income Consumption Use Taxes Through FY17]:[TOTAL Income Consumption Use Taxes FY18 and After]])</f>
        <v>1311.9322999999999</v>
      </c>
      <c r="CM422" s="17">
        <v>1.2628999999999999</v>
      </c>
      <c r="CN422" s="17">
        <v>40.693899999999999</v>
      </c>
      <c r="CO422" s="17">
        <v>0.60399999999999998</v>
      </c>
      <c r="CP422" s="18">
        <f>SUM(Table2[[#This Row],[Assistance Provided Through FY17]:[Assistance Provided FY18 and After]])</f>
        <v>41.297899999999998</v>
      </c>
      <c r="CQ422" s="17">
        <v>0</v>
      </c>
      <c r="CR422" s="17">
        <v>0</v>
      </c>
      <c r="CS422" s="17">
        <v>0</v>
      </c>
      <c r="CT422" s="18">
        <f>SUM(Table2[[#This Row],[Recapture Cancellation Reduction Amount Through FY17]:[Recapture Cancellation Reduction Amount FY18 and After]])</f>
        <v>0</v>
      </c>
      <c r="CU422" s="17">
        <v>0</v>
      </c>
      <c r="CV422" s="17">
        <v>0</v>
      </c>
      <c r="CW422" s="17">
        <v>0</v>
      </c>
      <c r="CX422" s="18">
        <f>SUM(Table2[[#This Row],[Penalty Paid Through FY17]:[Penalty Paid FY18 and After]])</f>
        <v>0</v>
      </c>
      <c r="CY422" s="17">
        <v>1.2628999999999999</v>
      </c>
      <c r="CZ422" s="17">
        <v>40.693899999999999</v>
      </c>
      <c r="DA422" s="17">
        <v>0.60399999999999998</v>
      </c>
      <c r="DB422" s="18">
        <f>SUM(Table2[[#This Row],[TOTAL Assistance Net of Recapture Penalties Through FY17]:[TOTAL Assistance Net of Recapture Penalties FY18 and After]])</f>
        <v>41.297899999999998</v>
      </c>
      <c r="DC422" s="17">
        <v>126.7957</v>
      </c>
      <c r="DD422" s="17">
        <v>941.2731</v>
      </c>
      <c r="DE422" s="17">
        <v>65.926900000000003</v>
      </c>
      <c r="DF422" s="18">
        <f>SUM(Table2[[#This Row],[Company Direct Tax Revenue Before Assistance Through FY17]:[Company Direct Tax Revenue Before Assistance FY18 and After]])</f>
        <v>1007.2</v>
      </c>
      <c r="DG422" s="17">
        <v>294.46030000000002</v>
      </c>
      <c r="DH422" s="17">
        <v>1195.2809</v>
      </c>
      <c r="DI422" s="17">
        <v>153.10329999999999</v>
      </c>
      <c r="DJ422" s="18">
        <f>SUM(Table2[[#This Row],[Indirect and Induced Tax Revenues Through FY17]:[Indirect and Induced Tax Revenues FY18 and After]])</f>
        <v>1348.3842</v>
      </c>
      <c r="DK422" s="17">
        <v>421.25599999999997</v>
      </c>
      <c r="DL422" s="17">
        <v>2136.5540000000001</v>
      </c>
      <c r="DM422" s="17">
        <v>219.03020000000001</v>
      </c>
      <c r="DN422" s="17">
        <f>SUM(Table2[[#This Row],[TOTAL Tax Revenues Before Assistance Through FY17]:[TOTAL Tax Revenues Before Assistance FY18 and After]])</f>
        <v>2355.5842000000002</v>
      </c>
      <c r="DO422" s="17">
        <v>419.99310000000003</v>
      </c>
      <c r="DP422" s="17">
        <v>2095.8600999999999</v>
      </c>
      <c r="DQ422" s="17">
        <v>218.42619999999999</v>
      </c>
      <c r="DR422" s="20">
        <f>SUM(Table2[[#This Row],[TOTAL Tax Revenues Net of Assistance Recapture and Penalty Through FY17]:[TOTAL Tax Revenues Net of Assistance Recapture and Penalty FY18 and After]])</f>
        <v>2314.2862999999998</v>
      </c>
      <c r="DS422" s="20">
        <v>0</v>
      </c>
      <c r="DT422" s="20">
        <v>0</v>
      </c>
      <c r="DU422" s="20">
        <v>0</v>
      </c>
      <c r="DV422" s="20">
        <v>0</v>
      </c>
      <c r="DW422" s="15">
        <v>0</v>
      </c>
      <c r="DX422" s="15">
        <v>0</v>
      </c>
      <c r="DY422" s="15">
        <v>0</v>
      </c>
      <c r="DZ422" s="15">
        <v>0</v>
      </c>
      <c r="EA422" s="15">
        <v>0</v>
      </c>
      <c r="EB422" s="15">
        <v>0</v>
      </c>
      <c r="EC422" s="15">
        <v>0</v>
      </c>
      <c r="ED422" s="15">
        <v>0</v>
      </c>
      <c r="EE422" s="15">
        <v>0</v>
      </c>
      <c r="EF422" s="15">
        <v>0</v>
      </c>
      <c r="EG422" s="15">
        <v>0</v>
      </c>
      <c r="EH422" s="15">
        <v>0</v>
      </c>
      <c r="EI422" s="15">
        <v>0</v>
      </c>
      <c r="EJ422" s="15">
        <v>0</v>
      </c>
      <c r="EK422" s="15">
        <v>0</v>
      </c>
    </row>
    <row r="423" spans="1:141" ht="25.5" x14ac:dyDescent="0.2">
      <c r="A423" s="6">
        <v>92589</v>
      </c>
      <c r="B423" s="6" t="s">
        <v>245</v>
      </c>
      <c r="C423" s="7" t="s">
        <v>246</v>
      </c>
      <c r="D423" s="7" t="s">
        <v>12</v>
      </c>
      <c r="E423" s="33">
        <v>24</v>
      </c>
      <c r="F423" s="8" t="s">
        <v>1984</v>
      </c>
      <c r="G423" s="41" t="s">
        <v>1985</v>
      </c>
      <c r="H423" s="35">
        <v>49225</v>
      </c>
      <c r="I423" s="35">
        <v>36290</v>
      </c>
      <c r="J423" s="39" t="s">
        <v>3232</v>
      </c>
      <c r="K423" s="11" t="s">
        <v>2477</v>
      </c>
      <c r="L423" s="13" t="s">
        <v>2570</v>
      </c>
      <c r="M423" s="13" t="s">
        <v>2571</v>
      </c>
      <c r="N423" s="23">
        <v>4200000</v>
      </c>
      <c r="O423" s="6" t="s">
        <v>2487</v>
      </c>
      <c r="P423" s="15">
        <v>0</v>
      </c>
      <c r="Q423" s="15">
        <v>0</v>
      </c>
      <c r="R423" s="15">
        <v>266</v>
      </c>
      <c r="S423" s="15">
        <v>0</v>
      </c>
      <c r="T423" s="15">
        <v>0</v>
      </c>
      <c r="U423" s="15">
        <v>266</v>
      </c>
      <c r="V423" s="15">
        <v>266</v>
      </c>
      <c r="W423" s="15">
        <v>0</v>
      </c>
      <c r="X423" s="15">
        <v>0</v>
      </c>
      <c r="Y423" s="15">
        <v>100</v>
      </c>
      <c r="Z423" s="15">
        <v>130</v>
      </c>
      <c r="AA423" s="15">
        <v>88</v>
      </c>
      <c r="AB423" s="15">
        <v>60</v>
      </c>
      <c r="AC423" s="15">
        <v>23</v>
      </c>
      <c r="AD423" s="15">
        <v>8</v>
      </c>
      <c r="AE423" s="15">
        <v>0</v>
      </c>
      <c r="AF423" s="15">
        <v>88</v>
      </c>
      <c r="AG423" s="15" t="s">
        <v>1860</v>
      </c>
      <c r="AH423" s="15" t="s">
        <v>1861</v>
      </c>
      <c r="AI423" s="17">
        <v>20.759399999999999</v>
      </c>
      <c r="AJ423" s="17">
        <v>383.9282</v>
      </c>
      <c r="AK423" s="17">
        <v>59.020099999999999</v>
      </c>
      <c r="AL423" s="17">
        <f>SUM(Table2[[#This Row],[Company Direct Land Through FY17]:[Company Direct Land FY18 and After]])</f>
        <v>442.94830000000002</v>
      </c>
      <c r="AM423" s="17">
        <v>176.12710000000001</v>
      </c>
      <c r="AN423" s="17">
        <v>999.11199999999997</v>
      </c>
      <c r="AO423" s="17">
        <v>500.73570000000001</v>
      </c>
      <c r="AP423" s="18">
        <f>SUM(Table2[[#This Row],[Company Direct Building Through FY17]:[Company Direct Building FY18 and After]])</f>
        <v>1499.8477</v>
      </c>
      <c r="AQ423" s="17">
        <v>0</v>
      </c>
      <c r="AR423" s="17">
        <v>73.688999999999993</v>
      </c>
      <c r="AS423" s="17">
        <v>0</v>
      </c>
      <c r="AT423" s="18">
        <f>SUM(Table2[[#This Row],[Mortgage Recording Tax Through FY17]:[Mortgage Recording Tax FY18 and After]])</f>
        <v>73.688999999999993</v>
      </c>
      <c r="AU423" s="17">
        <v>166.53319999999999</v>
      </c>
      <c r="AV423" s="17">
        <v>872.33119999999997</v>
      </c>
      <c r="AW423" s="17">
        <v>473.46030000000002</v>
      </c>
      <c r="AX423" s="18">
        <f>SUM(Table2[[#This Row],[Pilot Savings Through FY17]:[Pilot Savings FY18 and After]])</f>
        <v>1345.7915</v>
      </c>
      <c r="AY423" s="17">
        <v>0</v>
      </c>
      <c r="AZ423" s="17">
        <v>73.688999999999993</v>
      </c>
      <c r="BA423" s="17">
        <v>0</v>
      </c>
      <c r="BB423" s="18">
        <f>SUM(Table2[[#This Row],[Mortgage Recording Tax Exemption Through FY17]:[Mortgage Recording Tax Exemption FY18 and After]])</f>
        <v>73.688999999999993</v>
      </c>
      <c r="BC423" s="17">
        <v>469.08359999999999</v>
      </c>
      <c r="BD423" s="17">
        <v>2593.9254000000001</v>
      </c>
      <c r="BE423" s="17">
        <v>1333.6224</v>
      </c>
      <c r="BF423" s="18">
        <f>SUM(Table2[[#This Row],[Indirect and Induced Land Through FY17]:[Indirect and Induced Land FY18 and After]])</f>
        <v>3927.5478000000003</v>
      </c>
      <c r="BG423" s="17">
        <v>871.15530000000001</v>
      </c>
      <c r="BH423" s="17">
        <v>4817.2902000000004</v>
      </c>
      <c r="BI423" s="17">
        <v>2476.7276999999999</v>
      </c>
      <c r="BJ423" s="18">
        <f>SUM(Table2[[#This Row],[Indirect and Induced Building Through FY17]:[Indirect and Induced Building FY18 and After]])</f>
        <v>7294.0179000000007</v>
      </c>
      <c r="BK423" s="17">
        <v>1370.5922</v>
      </c>
      <c r="BL423" s="17">
        <v>7921.9246000000003</v>
      </c>
      <c r="BM423" s="17">
        <v>3896.6455999999998</v>
      </c>
      <c r="BN423" s="18">
        <f>SUM(Table2[[#This Row],[TOTAL Real Property Related Taxes Through FY17]:[TOTAL Real Property Related Taxes FY18 and After]])</f>
        <v>11818.5702</v>
      </c>
      <c r="BO423" s="17">
        <v>3415.4319999999998</v>
      </c>
      <c r="BP423" s="17">
        <v>22283.290499999999</v>
      </c>
      <c r="BQ423" s="17">
        <v>9710.2037</v>
      </c>
      <c r="BR423" s="18">
        <f>SUM(Table2[[#This Row],[Company Direct Through FY17]:[Company Direct FY18 and After]])</f>
        <v>31993.494200000001</v>
      </c>
      <c r="BS423" s="17">
        <v>0</v>
      </c>
      <c r="BT423" s="17">
        <v>41.779899999999998</v>
      </c>
      <c r="BU423" s="17">
        <v>0</v>
      </c>
      <c r="BV423" s="18">
        <f>SUM(Table2[[#This Row],[Sales Tax Exemption Through FY17]:[Sales Tax Exemption FY18 and After]])</f>
        <v>41.779899999999998</v>
      </c>
      <c r="BW423" s="17">
        <v>0</v>
      </c>
      <c r="BX423" s="17">
        <v>11.532500000000001</v>
      </c>
      <c r="BY423" s="17">
        <v>0</v>
      </c>
      <c r="BZ423" s="17">
        <f>SUM(Table2[[#This Row],[Energy Tax Savings Through FY17]:[Energy Tax Savings FY18 and After]])</f>
        <v>11.532500000000001</v>
      </c>
      <c r="CA423" s="17">
        <v>1.5960000000000001</v>
      </c>
      <c r="CB423" s="17">
        <v>28.296399999999998</v>
      </c>
      <c r="CC423" s="17">
        <v>3.7645</v>
      </c>
      <c r="CD423" s="18">
        <f>SUM(Table2[[#This Row],[Tax Exempt Bond Savings Through FY17]:[Tax Exempt Bond Savings FY18 and After]])</f>
        <v>32.060899999999997</v>
      </c>
      <c r="CE423" s="17">
        <v>1474.9501</v>
      </c>
      <c r="CF423" s="17">
        <v>9368.4516999999996</v>
      </c>
      <c r="CG423" s="17">
        <v>4193.3395</v>
      </c>
      <c r="CH423" s="18">
        <f>SUM(Table2[[#This Row],[Indirect and Induced Through FY17]:[Indirect and Induced FY18 and After]])</f>
        <v>13561.7912</v>
      </c>
      <c r="CI423" s="17">
        <v>4888.7861000000003</v>
      </c>
      <c r="CJ423" s="17">
        <v>31570.133399999999</v>
      </c>
      <c r="CK423" s="17">
        <v>13899.778700000001</v>
      </c>
      <c r="CL423" s="18">
        <f>SUM(Table2[[#This Row],[TOTAL Income Consumption Use Taxes Through FY17]:[TOTAL Income Consumption Use Taxes FY18 and After]])</f>
        <v>45469.912100000001</v>
      </c>
      <c r="CM423" s="17">
        <v>168.1292</v>
      </c>
      <c r="CN423" s="17">
        <v>1027.6289999999999</v>
      </c>
      <c r="CO423" s="17">
        <v>477.22480000000002</v>
      </c>
      <c r="CP423" s="18">
        <f>SUM(Table2[[#This Row],[Assistance Provided Through FY17]:[Assistance Provided FY18 and After]])</f>
        <v>1504.8537999999999</v>
      </c>
      <c r="CQ423" s="17">
        <v>0</v>
      </c>
      <c r="CR423" s="17">
        <v>0</v>
      </c>
      <c r="CS423" s="17">
        <v>0</v>
      </c>
      <c r="CT423" s="18">
        <f>SUM(Table2[[#This Row],[Recapture Cancellation Reduction Amount Through FY17]:[Recapture Cancellation Reduction Amount FY18 and After]])</f>
        <v>0</v>
      </c>
      <c r="CU423" s="17">
        <v>0</v>
      </c>
      <c r="CV423" s="17">
        <v>0</v>
      </c>
      <c r="CW423" s="17">
        <v>0</v>
      </c>
      <c r="CX423" s="18">
        <f>SUM(Table2[[#This Row],[Penalty Paid Through FY17]:[Penalty Paid FY18 and After]])</f>
        <v>0</v>
      </c>
      <c r="CY423" s="17">
        <v>168.1292</v>
      </c>
      <c r="CZ423" s="17">
        <v>1027.6289999999999</v>
      </c>
      <c r="DA423" s="17">
        <v>477.22480000000002</v>
      </c>
      <c r="DB423" s="18">
        <f>SUM(Table2[[#This Row],[TOTAL Assistance Net of Recapture Penalties Through FY17]:[TOTAL Assistance Net of Recapture Penalties FY18 and After]])</f>
        <v>1504.8537999999999</v>
      </c>
      <c r="DC423" s="17">
        <v>3612.3184999999999</v>
      </c>
      <c r="DD423" s="17">
        <v>23740.019700000001</v>
      </c>
      <c r="DE423" s="17">
        <v>10269.959500000001</v>
      </c>
      <c r="DF423" s="18">
        <f>SUM(Table2[[#This Row],[Company Direct Tax Revenue Before Assistance Through FY17]:[Company Direct Tax Revenue Before Assistance FY18 and After]])</f>
        <v>34009.979200000002</v>
      </c>
      <c r="DG423" s="17">
        <v>2815.1889999999999</v>
      </c>
      <c r="DH423" s="17">
        <v>16779.667300000001</v>
      </c>
      <c r="DI423" s="17">
        <v>8003.6895999999997</v>
      </c>
      <c r="DJ423" s="18">
        <f>SUM(Table2[[#This Row],[Indirect and Induced Tax Revenues Through FY17]:[Indirect and Induced Tax Revenues FY18 and After]])</f>
        <v>24783.356899999999</v>
      </c>
      <c r="DK423" s="17">
        <v>6427.5074999999997</v>
      </c>
      <c r="DL423" s="17">
        <v>40519.686999999998</v>
      </c>
      <c r="DM423" s="17">
        <v>18273.649099999999</v>
      </c>
      <c r="DN423" s="17">
        <f>SUM(Table2[[#This Row],[TOTAL Tax Revenues Before Assistance Through FY17]:[TOTAL Tax Revenues Before Assistance FY18 and After]])</f>
        <v>58793.3361</v>
      </c>
      <c r="DO423" s="17">
        <v>6259.3783000000003</v>
      </c>
      <c r="DP423" s="17">
        <v>39492.057999999997</v>
      </c>
      <c r="DQ423" s="17">
        <v>17796.424299999999</v>
      </c>
      <c r="DR423" s="20">
        <f>SUM(Table2[[#This Row],[TOTAL Tax Revenues Net of Assistance Recapture and Penalty Through FY17]:[TOTAL Tax Revenues Net of Assistance Recapture and Penalty FY18 and After]])</f>
        <v>57288.482299999996</v>
      </c>
      <c r="DS423" s="20">
        <v>0</v>
      </c>
      <c r="DT423" s="20">
        <v>0</v>
      </c>
      <c r="DU423" s="20">
        <v>0</v>
      </c>
      <c r="DV423" s="20">
        <v>0</v>
      </c>
      <c r="DW423" s="15">
        <v>212</v>
      </c>
      <c r="DX423" s="15">
        <v>0</v>
      </c>
      <c r="DY423" s="15">
        <v>0</v>
      </c>
      <c r="DZ423" s="15">
        <v>54</v>
      </c>
      <c r="EA423" s="15">
        <v>212</v>
      </c>
      <c r="EB423" s="15">
        <v>0</v>
      </c>
      <c r="EC423" s="15">
        <v>0</v>
      </c>
      <c r="ED423" s="15">
        <v>54</v>
      </c>
      <c r="EE423" s="15">
        <v>100</v>
      </c>
      <c r="EF423" s="15">
        <v>0</v>
      </c>
      <c r="EG423" s="15">
        <v>0</v>
      </c>
      <c r="EH423" s="15">
        <v>100</v>
      </c>
      <c r="EI423" s="15">
        <f>SUM(Table2[[#This Row],[Total Industrial Employees FY17]:[Total Other Employees FY17]])</f>
        <v>266</v>
      </c>
      <c r="EJ423" s="15">
        <f>SUM(Table2[[#This Row],[Number of Industrial Employees Earning More than Living Wage FY17]:[Number of Other Employees Earning More than Living Wage FY17]])</f>
        <v>266</v>
      </c>
      <c r="EK423" s="15">
        <v>100</v>
      </c>
    </row>
    <row r="424" spans="1:141" x14ac:dyDescent="0.2">
      <c r="A424" s="6">
        <v>93921</v>
      </c>
      <c r="B424" s="6" t="s">
        <v>1694</v>
      </c>
      <c r="C424" s="7" t="s">
        <v>1743</v>
      </c>
      <c r="D424" s="7" t="s">
        <v>6</v>
      </c>
      <c r="E424" s="33">
        <v>39</v>
      </c>
      <c r="F424" s="8" t="s">
        <v>2302</v>
      </c>
      <c r="G424" s="41" t="s">
        <v>2303</v>
      </c>
      <c r="H424" s="35">
        <v>10000</v>
      </c>
      <c r="I424" s="35">
        <v>10000</v>
      </c>
      <c r="J424" s="39" t="s">
        <v>3385</v>
      </c>
      <c r="K424" s="11" t="s">
        <v>2704</v>
      </c>
      <c r="L424" s="13" t="s">
        <v>2941</v>
      </c>
      <c r="M424" s="13" t="s">
        <v>2942</v>
      </c>
      <c r="N424" s="23">
        <v>0</v>
      </c>
      <c r="O424" s="6" t="s">
        <v>2707</v>
      </c>
      <c r="P424" s="15">
        <v>0</v>
      </c>
      <c r="Q424" s="15">
        <v>0</v>
      </c>
      <c r="R424" s="15">
        <v>0</v>
      </c>
      <c r="S424" s="15">
        <v>0</v>
      </c>
      <c r="T424" s="15">
        <v>0</v>
      </c>
      <c r="U424" s="15">
        <v>0</v>
      </c>
      <c r="V424" s="15">
        <v>65</v>
      </c>
      <c r="W424" s="15">
        <v>0</v>
      </c>
      <c r="X424" s="15">
        <v>0</v>
      </c>
      <c r="Y424" s="15">
        <v>55</v>
      </c>
      <c r="Z424" s="15">
        <v>6</v>
      </c>
      <c r="AA424" s="15">
        <v>0</v>
      </c>
      <c r="AB424" s="15">
        <v>0</v>
      </c>
      <c r="AC424" s="15">
        <v>0</v>
      </c>
      <c r="AD424" s="15">
        <v>0</v>
      </c>
      <c r="AE424" s="15">
        <v>0</v>
      </c>
      <c r="AF424" s="15">
        <v>0</v>
      </c>
      <c r="AG424" s="15"/>
      <c r="AH424" s="15"/>
      <c r="AI424" s="17">
        <v>32.091200000000001</v>
      </c>
      <c r="AJ424" s="17">
        <v>107.20140000000001</v>
      </c>
      <c r="AK424" s="17">
        <v>0</v>
      </c>
      <c r="AL424" s="17">
        <f>SUM(Table2[[#This Row],[Company Direct Land Through FY17]:[Company Direct Land FY18 and After]])</f>
        <v>107.20140000000001</v>
      </c>
      <c r="AM424" s="17">
        <v>6.0991999999999997</v>
      </c>
      <c r="AN424" s="17">
        <v>133.78229999999999</v>
      </c>
      <c r="AO424" s="17">
        <v>0</v>
      </c>
      <c r="AP424" s="18">
        <f>SUM(Table2[[#This Row],[Company Direct Building Through FY17]:[Company Direct Building FY18 and After]])</f>
        <v>133.78229999999999</v>
      </c>
      <c r="AQ424" s="17">
        <v>0</v>
      </c>
      <c r="AR424" s="17">
        <v>0</v>
      </c>
      <c r="AS424" s="17">
        <v>0</v>
      </c>
      <c r="AT424" s="18">
        <f>SUM(Table2[[#This Row],[Mortgage Recording Tax Through FY17]:[Mortgage Recording Tax FY18 and After]])</f>
        <v>0</v>
      </c>
      <c r="AU424" s="17">
        <v>0</v>
      </c>
      <c r="AV424" s="17">
        <v>0</v>
      </c>
      <c r="AW424" s="17">
        <v>0</v>
      </c>
      <c r="AX424" s="18">
        <f>SUM(Table2[[#This Row],[Pilot Savings Through FY17]:[Pilot Savings FY18 and After]])</f>
        <v>0</v>
      </c>
      <c r="AY424" s="17">
        <v>0</v>
      </c>
      <c r="AZ424" s="17">
        <v>0</v>
      </c>
      <c r="BA424" s="17">
        <v>0</v>
      </c>
      <c r="BB424" s="18">
        <f>SUM(Table2[[#This Row],[Mortgage Recording Tax Exemption Through FY17]:[Mortgage Recording Tax Exemption FY18 and After]])</f>
        <v>0</v>
      </c>
      <c r="BC424" s="17">
        <v>80.194199999999995</v>
      </c>
      <c r="BD424" s="17">
        <v>436.85309999999998</v>
      </c>
      <c r="BE424" s="17">
        <v>0</v>
      </c>
      <c r="BF424" s="18">
        <f>SUM(Table2[[#This Row],[Indirect and Induced Land Through FY17]:[Indirect and Induced Land FY18 and After]])</f>
        <v>436.85309999999998</v>
      </c>
      <c r="BG424" s="17">
        <v>148.93199999999999</v>
      </c>
      <c r="BH424" s="17">
        <v>811.29849999999999</v>
      </c>
      <c r="BI424" s="17">
        <v>0</v>
      </c>
      <c r="BJ424" s="18">
        <f>SUM(Table2[[#This Row],[Indirect and Induced Building Through FY17]:[Indirect and Induced Building FY18 and After]])</f>
        <v>811.29849999999999</v>
      </c>
      <c r="BK424" s="17">
        <v>267.31659999999999</v>
      </c>
      <c r="BL424" s="17">
        <v>1489.1352999999999</v>
      </c>
      <c r="BM424" s="17">
        <v>0</v>
      </c>
      <c r="BN424" s="18">
        <f>SUM(Table2[[#This Row],[TOTAL Real Property Related Taxes Through FY17]:[TOTAL Real Property Related Taxes FY18 and After]])</f>
        <v>1489.1352999999999</v>
      </c>
      <c r="BO424" s="17">
        <v>426.5702</v>
      </c>
      <c r="BP424" s="17">
        <v>2283.8683999999998</v>
      </c>
      <c r="BQ424" s="17">
        <v>0</v>
      </c>
      <c r="BR424" s="18">
        <f>SUM(Table2[[#This Row],[Company Direct Through FY17]:[Company Direct FY18 and After]])</f>
        <v>2283.8683999999998</v>
      </c>
      <c r="BS424" s="17">
        <v>0</v>
      </c>
      <c r="BT424" s="17">
        <v>0</v>
      </c>
      <c r="BU424" s="17">
        <v>0</v>
      </c>
      <c r="BV424" s="18">
        <f>SUM(Table2[[#This Row],[Sales Tax Exemption Through FY17]:[Sales Tax Exemption FY18 and After]])</f>
        <v>0</v>
      </c>
      <c r="BW424" s="17">
        <v>0</v>
      </c>
      <c r="BX424" s="17">
        <v>0.37980000000000003</v>
      </c>
      <c r="BY424" s="17">
        <v>0</v>
      </c>
      <c r="BZ424" s="17">
        <f>SUM(Table2[[#This Row],[Energy Tax Savings Through FY17]:[Energy Tax Savings FY18 and After]])</f>
        <v>0.37980000000000003</v>
      </c>
      <c r="CA424" s="17">
        <v>0</v>
      </c>
      <c r="CB424" s="17">
        <v>0</v>
      </c>
      <c r="CC424" s="17">
        <v>0</v>
      </c>
      <c r="CD424" s="18">
        <f>SUM(Table2[[#This Row],[Tax Exempt Bond Savings Through FY17]:[Tax Exempt Bond Savings FY18 and After]])</f>
        <v>0</v>
      </c>
      <c r="CE424" s="17">
        <v>253.08789999999999</v>
      </c>
      <c r="CF424" s="17">
        <v>1446.6242</v>
      </c>
      <c r="CG424" s="17">
        <v>0</v>
      </c>
      <c r="CH424" s="18">
        <f>SUM(Table2[[#This Row],[Indirect and Induced Through FY17]:[Indirect and Induced FY18 and After]])</f>
        <v>1446.6242</v>
      </c>
      <c r="CI424" s="17">
        <v>679.65809999999999</v>
      </c>
      <c r="CJ424" s="17">
        <v>3730.1127999999999</v>
      </c>
      <c r="CK424" s="17">
        <v>0</v>
      </c>
      <c r="CL424" s="18">
        <f>SUM(Table2[[#This Row],[TOTAL Income Consumption Use Taxes Through FY17]:[TOTAL Income Consumption Use Taxes FY18 and After]])</f>
        <v>3730.1127999999999</v>
      </c>
      <c r="CM424" s="17">
        <v>0</v>
      </c>
      <c r="CN424" s="17">
        <v>0.37980000000000003</v>
      </c>
      <c r="CO424" s="17">
        <v>0</v>
      </c>
      <c r="CP424" s="18">
        <f>SUM(Table2[[#This Row],[Assistance Provided Through FY17]:[Assistance Provided FY18 and After]])</f>
        <v>0.37980000000000003</v>
      </c>
      <c r="CQ424" s="17">
        <v>0</v>
      </c>
      <c r="CR424" s="17">
        <v>0</v>
      </c>
      <c r="CS424" s="17">
        <v>0</v>
      </c>
      <c r="CT424" s="18">
        <f>SUM(Table2[[#This Row],[Recapture Cancellation Reduction Amount Through FY17]:[Recapture Cancellation Reduction Amount FY18 and After]])</f>
        <v>0</v>
      </c>
      <c r="CU424" s="17">
        <v>0</v>
      </c>
      <c r="CV424" s="17">
        <v>0</v>
      </c>
      <c r="CW424" s="17">
        <v>0</v>
      </c>
      <c r="CX424" s="18">
        <f>SUM(Table2[[#This Row],[Penalty Paid Through FY17]:[Penalty Paid FY18 and After]])</f>
        <v>0</v>
      </c>
      <c r="CY424" s="17">
        <v>0</v>
      </c>
      <c r="CZ424" s="17">
        <v>0.37980000000000003</v>
      </c>
      <c r="DA424" s="17">
        <v>0</v>
      </c>
      <c r="DB424" s="18">
        <f>SUM(Table2[[#This Row],[TOTAL Assistance Net of Recapture Penalties Through FY17]:[TOTAL Assistance Net of Recapture Penalties FY18 and After]])</f>
        <v>0.37980000000000003</v>
      </c>
      <c r="DC424" s="17">
        <v>464.76060000000001</v>
      </c>
      <c r="DD424" s="17">
        <v>2524.8521000000001</v>
      </c>
      <c r="DE424" s="17">
        <v>0</v>
      </c>
      <c r="DF424" s="18">
        <f>SUM(Table2[[#This Row],[Company Direct Tax Revenue Before Assistance Through FY17]:[Company Direct Tax Revenue Before Assistance FY18 and After]])</f>
        <v>2524.8521000000001</v>
      </c>
      <c r="DG424" s="17">
        <v>482.21409999999997</v>
      </c>
      <c r="DH424" s="17">
        <v>2694.7757999999999</v>
      </c>
      <c r="DI424" s="17">
        <v>0</v>
      </c>
      <c r="DJ424" s="18">
        <f>SUM(Table2[[#This Row],[Indirect and Induced Tax Revenues Through FY17]:[Indirect and Induced Tax Revenues FY18 and After]])</f>
        <v>2694.7757999999999</v>
      </c>
      <c r="DK424" s="17">
        <v>946.97469999999998</v>
      </c>
      <c r="DL424" s="17">
        <v>5219.6279000000004</v>
      </c>
      <c r="DM424" s="17">
        <v>0</v>
      </c>
      <c r="DN424" s="17">
        <f>SUM(Table2[[#This Row],[TOTAL Tax Revenues Before Assistance Through FY17]:[TOTAL Tax Revenues Before Assistance FY18 and After]])</f>
        <v>5219.6279000000004</v>
      </c>
      <c r="DO424" s="17">
        <v>946.97469999999998</v>
      </c>
      <c r="DP424" s="17">
        <v>5219.2480999999998</v>
      </c>
      <c r="DQ424" s="17">
        <v>0</v>
      </c>
      <c r="DR424" s="20">
        <f>SUM(Table2[[#This Row],[TOTAL Tax Revenues Net of Assistance Recapture and Penalty Through FY17]:[TOTAL Tax Revenues Net of Assistance Recapture and Penalty FY18 and After]])</f>
        <v>5219.2480999999998</v>
      </c>
      <c r="DS424" s="20">
        <v>0</v>
      </c>
      <c r="DT424" s="20">
        <v>0</v>
      </c>
      <c r="DU424" s="20">
        <v>0</v>
      </c>
      <c r="DV424" s="20">
        <v>0</v>
      </c>
      <c r="DW424" s="15">
        <v>0</v>
      </c>
      <c r="DX424" s="15">
        <v>0</v>
      </c>
      <c r="DY424" s="15">
        <v>0</v>
      </c>
      <c r="DZ424" s="15">
        <v>0</v>
      </c>
      <c r="EA424" s="15">
        <v>0</v>
      </c>
      <c r="EB424" s="15">
        <v>0</v>
      </c>
      <c r="EC424" s="15">
        <v>0</v>
      </c>
      <c r="ED424" s="15">
        <v>0</v>
      </c>
      <c r="EE424" s="15">
        <v>0</v>
      </c>
      <c r="EF424" s="15">
        <v>0</v>
      </c>
      <c r="EG424" s="15">
        <v>0</v>
      </c>
      <c r="EH424" s="15">
        <v>0</v>
      </c>
      <c r="EI424" s="15">
        <v>0</v>
      </c>
      <c r="EJ424" s="15">
        <v>0</v>
      </c>
      <c r="EK424" s="15">
        <v>0</v>
      </c>
    </row>
    <row r="425" spans="1:141" x14ac:dyDescent="0.2">
      <c r="A425" s="6">
        <v>92806</v>
      </c>
      <c r="B425" s="6" t="s">
        <v>243</v>
      </c>
      <c r="C425" s="7" t="s">
        <v>244</v>
      </c>
      <c r="D425" s="7" t="s">
        <v>19</v>
      </c>
      <c r="E425" s="33">
        <v>3</v>
      </c>
      <c r="F425" s="8" t="s">
        <v>2064</v>
      </c>
      <c r="G425" s="41" t="s">
        <v>2005</v>
      </c>
      <c r="H425" s="35">
        <v>17577</v>
      </c>
      <c r="I425" s="35">
        <v>73010</v>
      </c>
      <c r="J425" s="39" t="s">
        <v>3266</v>
      </c>
      <c r="K425" s="11" t="s">
        <v>2519</v>
      </c>
      <c r="L425" s="13" t="s">
        <v>2648</v>
      </c>
      <c r="M425" s="13" t="s">
        <v>2649</v>
      </c>
      <c r="N425" s="23">
        <v>17720000</v>
      </c>
      <c r="O425" s="6" t="s">
        <v>2518</v>
      </c>
      <c r="P425" s="15">
        <v>0</v>
      </c>
      <c r="Q425" s="15">
        <v>0</v>
      </c>
      <c r="R425" s="15">
        <v>0</v>
      </c>
      <c r="S425" s="15">
        <v>0</v>
      </c>
      <c r="T425" s="15">
        <v>0</v>
      </c>
      <c r="U425" s="15">
        <v>0</v>
      </c>
      <c r="V425" s="15">
        <v>143</v>
      </c>
      <c r="W425" s="15">
        <v>0</v>
      </c>
      <c r="X425" s="15">
        <v>0</v>
      </c>
      <c r="Y425" s="15">
        <v>87</v>
      </c>
      <c r="Z425" s="15">
        <v>56</v>
      </c>
      <c r="AA425" s="15">
        <v>0</v>
      </c>
      <c r="AB425" s="15">
        <v>0</v>
      </c>
      <c r="AC425" s="15">
        <v>0</v>
      </c>
      <c r="AD425" s="15">
        <v>0</v>
      </c>
      <c r="AE425" s="15">
        <v>0</v>
      </c>
      <c r="AF425" s="15">
        <v>0</v>
      </c>
      <c r="AG425" s="15"/>
      <c r="AH425" s="15"/>
      <c r="AI425" s="17">
        <v>0</v>
      </c>
      <c r="AJ425" s="17">
        <v>0</v>
      </c>
      <c r="AK425" s="17">
        <v>0</v>
      </c>
      <c r="AL425" s="17">
        <f>SUM(Table2[[#This Row],[Company Direct Land Through FY17]:[Company Direct Land FY18 and After]])</f>
        <v>0</v>
      </c>
      <c r="AM425" s="17">
        <v>0</v>
      </c>
      <c r="AN425" s="17">
        <v>0</v>
      </c>
      <c r="AO425" s="17">
        <v>0</v>
      </c>
      <c r="AP425" s="18">
        <f>SUM(Table2[[#This Row],[Company Direct Building Through FY17]:[Company Direct Building FY18 and After]])</f>
        <v>0</v>
      </c>
      <c r="AQ425" s="17">
        <v>0</v>
      </c>
      <c r="AR425" s="17">
        <v>310.8974</v>
      </c>
      <c r="AS425" s="17">
        <v>0</v>
      </c>
      <c r="AT425" s="18">
        <f>SUM(Table2[[#This Row],[Mortgage Recording Tax Through FY17]:[Mortgage Recording Tax FY18 and After]])</f>
        <v>310.8974</v>
      </c>
      <c r="AU425" s="17">
        <v>0</v>
      </c>
      <c r="AV425" s="17">
        <v>0</v>
      </c>
      <c r="AW425" s="17">
        <v>0</v>
      </c>
      <c r="AX425" s="18">
        <f>SUM(Table2[[#This Row],[Pilot Savings Through FY17]:[Pilot Savings FY18 and After]])</f>
        <v>0</v>
      </c>
      <c r="AY425" s="17">
        <v>0</v>
      </c>
      <c r="AZ425" s="17">
        <v>310.8974</v>
      </c>
      <c r="BA425" s="17">
        <v>0</v>
      </c>
      <c r="BB425" s="18">
        <f>SUM(Table2[[#This Row],[Mortgage Recording Tax Exemption Through FY17]:[Mortgage Recording Tax Exemption FY18 and After]])</f>
        <v>310.8974</v>
      </c>
      <c r="BC425" s="17">
        <v>144.88149999999999</v>
      </c>
      <c r="BD425" s="17">
        <v>515.3759</v>
      </c>
      <c r="BE425" s="17">
        <v>662.44780000000003</v>
      </c>
      <c r="BF425" s="18">
        <f>SUM(Table2[[#This Row],[Indirect and Induced Land Through FY17]:[Indirect and Induced Land FY18 and After]])</f>
        <v>1177.8236999999999</v>
      </c>
      <c r="BG425" s="17">
        <v>269.06569999999999</v>
      </c>
      <c r="BH425" s="17">
        <v>957.12649999999996</v>
      </c>
      <c r="BI425" s="17">
        <v>1230.2608</v>
      </c>
      <c r="BJ425" s="18">
        <f>SUM(Table2[[#This Row],[Indirect and Induced Building Through FY17]:[Indirect and Induced Building FY18 and After]])</f>
        <v>2187.3872999999999</v>
      </c>
      <c r="BK425" s="17">
        <v>413.94720000000001</v>
      </c>
      <c r="BL425" s="17">
        <v>1472.5024000000001</v>
      </c>
      <c r="BM425" s="17">
        <v>1892.7085999999999</v>
      </c>
      <c r="BN425" s="18">
        <f>SUM(Table2[[#This Row],[TOTAL Real Property Related Taxes Through FY17]:[TOTAL Real Property Related Taxes FY18 and After]])</f>
        <v>3365.2110000000002</v>
      </c>
      <c r="BO425" s="17">
        <v>297.02260000000001</v>
      </c>
      <c r="BP425" s="17">
        <v>1150.4257</v>
      </c>
      <c r="BQ425" s="17">
        <v>1358.0890999999999</v>
      </c>
      <c r="BR425" s="18">
        <f>SUM(Table2[[#This Row],[Company Direct Through FY17]:[Company Direct FY18 and After]])</f>
        <v>2508.5147999999999</v>
      </c>
      <c r="BS425" s="17">
        <v>0</v>
      </c>
      <c r="BT425" s="17">
        <v>0</v>
      </c>
      <c r="BU425" s="17">
        <v>0</v>
      </c>
      <c r="BV425" s="18">
        <f>SUM(Table2[[#This Row],[Sales Tax Exemption Through FY17]:[Sales Tax Exemption FY18 and After]])</f>
        <v>0</v>
      </c>
      <c r="BW425" s="17">
        <v>0</v>
      </c>
      <c r="BX425" s="17">
        <v>0</v>
      </c>
      <c r="BY425" s="17">
        <v>0</v>
      </c>
      <c r="BZ425" s="17">
        <f>SUM(Table2[[#This Row],[Energy Tax Savings Through FY17]:[Energy Tax Savings FY18 and After]])</f>
        <v>0</v>
      </c>
      <c r="CA425" s="17">
        <v>5.4535999999999998</v>
      </c>
      <c r="CB425" s="17">
        <v>109.3702</v>
      </c>
      <c r="CC425" s="17">
        <v>19.1694</v>
      </c>
      <c r="CD425" s="18">
        <f>SUM(Table2[[#This Row],[Tax Exempt Bond Savings Through FY17]:[Tax Exempt Bond Savings FY18 and After]])</f>
        <v>128.53960000000001</v>
      </c>
      <c r="CE425" s="17">
        <v>414.5992</v>
      </c>
      <c r="CF425" s="17">
        <v>1659.1286</v>
      </c>
      <c r="CG425" s="17">
        <v>1895.6902</v>
      </c>
      <c r="CH425" s="18">
        <f>SUM(Table2[[#This Row],[Indirect and Induced Through FY17]:[Indirect and Induced FY18 and After]])</f>
        <v>3554.8188</v>
      </c>
      <c r="CI425" s="17">
        <v>706.16819999999996</v>
      </c>
      <c r="CJ425" s="17">
        <v>2700.1840999999999</v>
      </c>
      <c r="CK425" s="17">
        <v>3234.6098999999999</v>
      </c>
      <c r="CL425" s="18">
        <f>SUM(Table2[[#This Row],[TOTAL Income Consumption Use Taxes Through FY17]:[TOTAL Income Consumption Use Taxes FY18 and After]])</f>
        <v>5934.7939999999999</v>
      </c>
      <c r="CM425" s="17">
        <v>5.4535999999999998</v>
      </c>
      <c r="CN425" s="17">
        <v>420.26760000000002</v>
      </c>
      <c r="CO425" s="17">
        <v>19.1694</v>
      </c>
      <c r="CP425" s="18">
        <f>SUM(Table2[[#This Row],[Assistance Provided Through FY17]:[Assistance Provided FY18 and After]])</f>
        <v>439.43700000000001</v>
      </c>
      <c r="CQ425" s="17">
        <v>0</v>
      </c>
      <c r="CR425" s="17">
        <v>0</v>
      </c>
      <c r="CS425" s="17">
        <v>0</v>
      </c>
      <c r="CT425" s="18">
        <f>SUM(Table2[[#This Row],[Recapture Cancellation Reduction Amount Through FY17]:[Recapture Cancellation Reduction Amount FY18 and After]])</f>
        <v>0</v>
      </c>
      <c r="CU425" s="17">
        <v>0</v>
      </c>
      <c r="CV425" s="17">
        <v>0</v>
      </c>
      <c r="CW425" s="17">
        <v>0</v>
      </c>
      <c r="CX425" s="18">
        <f>SUM(Table2[[#This Row],[Penalty Paid Through FY17]:[Penalty Paid FY18 and After]])</f>
        <v>0</v>
      </c>
      <c r="CY425" s="17">
        <v>5.4535999999999998</v>
      </c>
      <c r="CZ425" s="17">
        <v>420.26760000000002</v>
      </c>
      <c r="DA425" s="17">
        <v>19.1694</v>
      </c>
      <c r="DB425" s="18">
        <f>SUM(Table2[[#This Row],[TOTAL Assistance Net of Recapture Penalties Through FY17]:[TOTAL Assistance Net of Recapture Penalties FY18 and After]])</f>
        <v>439.43700000000001</v>
      </c>
      <c r="DC425" s="17">
        <v>297.02260000000001</v>
      </c>
      <c r="DD425" s="17">
        <v>1461.3231000000001</v>
      </c>
      <c r="DE425" s="17">
        <v>1358.0890999999999</v>
      </c>
      <c r="DF425" s="18">
        <f>SUM(Table2[[#This Row],[Company Direct Tax Revenue Before Assistance Through FY17]:[Company Direct Tax Revenue Before Assistance FY18 and After]])</f>
        <v>2819.4121999999998</v>
      </c>
      <c r="DG425" s="17">
        <v>828.54639999999995</v>
      </c>
      <c r="DH425" s="17">
        <v>3131.6309999999999</v>
      </c>
      <c r="DI425" s="17">
        <v>3788.3987999999999</v>
      </c>
      <c r="DJ425" s="18">
        <f>SUM(Table2[[#This Row],[Indirect and Induced Tax Revenues Through FY17]:[Indirect and Induced Tax Revenues FY18 and After]])</f>
        <v>6920.0298000000003</v>
      </c>
      <c r="DK425" s="17">
        <v>1125.569</v>
      </c>
      <c r="DL425" s="17">
        <v>4592.9540999999999</v>
      </c>
      <c r="DM425" s="17">
        <v>5146.4879000000001</v>
      </c>
      <c r="DN425" s="17">
        <f>SUM(Table2[[#This Row],[TOTAL Tax Revenues Before Assistance Through FY17]:[TOTAL Tax Revenues Before Assistance FY18 and After]])</f>
        <v>9739.4419999999991</v>
      </c>
      <c r="DO425" s="17">
        <v>1120.1153999999999</v>
      </c>
      <c r="DP425" s="17">
        <v>4172.6864999999998</v>
      </c>
      <c r="DQ425" s="17">
        <v>5127.3185000000003</v>
      </c>
      <c r="DR425" s="20">
        <f>SUM(Table2[[#This Row],[TOTAL Tax Revenues Net of Assistance Recapture and Penalty Through FY17]:[TOTAL Tax Revenues Net of Assistance Recapture and Penalty FY18 and After]])</f>
        <v>9300.005000000001</v>
      </c>
      <c r="DS425" s="20">
        <v>0</v>
      </c>
      <c r="DT425" s="20">
        <v>0</v>
      </c>
      <c r="DU425" s="20">
        <v>0</v>
      </c>
      <c r="DV425" s="20">
        <v>0</v>
      </c>
      <c r="DW425" s="15">
        <v>0</v>
      </c>
      <c r="DX425" s="15">
        <v>0</v>
      </c>
      <c r="DY425" s="15">
        <v>0</v>
      </c>
      <c r="DZ425" s="15">
        <v>0</v>
      </c>
      <c r="EA425" s="15">
        <v>0</v>
      </c>
      <c r="EB425" s="15">
        <v>0</v>
      </c>
      <c r="EC425" s="15">
        <v>0</v>
      </c>
      <c r="ED425" s="15">
        <v>0</v>
      </c>
      <c r="EE425" s="15">
        <v>0</v>
      </c>
      <c r="EF425" s="15">
        <v>0</v>
      </c>
      <c r="EG425" s="15">
        <v>0</v>
      </c>
      <c r="EH425" s="15">
        <v>0</v>
      </c>
      <c r="EI425" s="15">
        <v>0</v>
      </c>
      <c r="EJ425" s="15">
        <v>0</v>
      </c>
      <c r="EK425" s="15">
        <v>0</v>
      </c>
    </row>
    <row r="426" spans="1:141" x14ac:dyDescent="0.2">
      <c r="A426" s="6">
        <v>93940</v>
      </c>
      <c r="B426" s="6" t="s">
        <v>618</v>
      </c>
      <c r="C426" s="7" t="s">
        <v>619</v>
      </c>
      <c r="D426" s="7" t="s">
        <v>19</v>
      </c>
      <c r="E426" s="33">
        <v>7</v>
      </c>
      <c r="F426" s="8" t="s">
        <v>2317</v>
      </c>
      <c r="G426" s="41" t="s">
        <v>2318</v>
      </c>
      <c r="H426" s="35">
        <v>195350</v>
      </c>
      <c r="I426" s="35">
        <v>527604</v>
      </c>
      <c r="J426" s="39" t="s">
        <v>3340</v>
      </c>
      <c r="K426" s="11" t="s">
        <v>2804</v>
      </c>
      <c r="L426" s="13" t="s">
        <v>2959</v>
      </c>
      <c r="M426" s="13" t="s">
        <v>2960</v>
      </c>
      <c r="N426" s="23">
        <v>24660000</v>
      </c>
      <c r="O426" s="6" t="s">
        <v>2518</v>
      </c>
      <c r="P426" s="15">
        <v>0</v>
      </c>
      <c r="Q426" s="15">
        <v>0</v>
      </c>
      <c r="R426" s="15">
        <v>2</v>
      </c>
      <c r="S426" s="15">
        <v>0</v>
      </c>
      <c r="T426" s="15">
        <v>34</v>
      </c>
      <c r="U426" s="15">
        <v>36</v>
      </c>
      <c r="V426" s="15">
        <v>36</v>
      </c>
      <c r="W426" s="15">
        <v>0</v>
      </c>
      <c r="X426" s="15">
        <v>0</v>
      </c>
      <c r="Y426" s="15">
        <v>0</v>
      </c>
      <c r="Z426" s="15">
        <v>0</v>
      </c>
      <c r="AA426" s="15">
        <v>50</v>
      </c>
      <c r="AB426" s="15">
        <v>0</v>
      </c>
      <c r="AC426" s="15">
        <v>0</v>
      </c>
      <c r="AD426" s="15">
        <v>0</v>
      </c>
      <c r="AE426" s="15">
        <v>0</v>
      </c>
      <c r="AF426" s="15">
        <v>50</v>
      </c>
      <c r="AG426" s="15" t="s">
        <v>1861</v>
      </c>
      <c r="AH426" s="15" t="s">
        <v>1861</v>
      </c>
      <c r="AI426" s="17">
        <v>0</v>
      </c>
      <c r="AJ426" s="17">
        <v>0</v>
      </c>
      <c r="AK426" s="17">
        <v>0</v>
      </c>
      <c r="AL426" s="17">
        <f>SUM(Table2[[#This Row],[Company Direct Land Through FY17]:[Company Direct Land FY18 and After]])</f>
        <v>0</v>
      </c>
      <c r="AM426" s="17">
        <v>0</v>
      </c>
      <c r="AN426" s="17">
        <v>0</v>
      </c>
      <c r="AO426" s="17">
        <v>0</v>
      </c>
      <c r="AP426" s="18">
        <f>SUM(Table2[[#This Row],[Company Direct Building Through FY17]:[Company Direct Building FY18 and After]])</f>
        <v>0</v>
      </c>
      <c r="AQ426" s="17">
        <v>0</v>
      </c>
      <c r="AR426" s="17">
        <v>408.76420000000002</v>
      </c>
      <c r="AS426" s="17">
        <v>0</v>
      </c>
      <c r="AT426" s="18">
        <f>SUM(Table2[[#This Row],[Mortgage Recording Tax Through FY17]:[Mortgage Recording Tax FY18 and After]])</f>
        <v>408.76420000000002</v>
      </c>
      <c r="AU426" s="17">
        <v>0</v>
      </c>
      <c r="AV426" s="17">
        <v>0</v>
      </c>
      <c r="AW426" s="17">
        <v>0</v>
      </c>
      <c r="AX426" s="18">
        <f>SUM(Table2[[#This Row],[Pilot Savings Through FY17]:[Pilot Savings FY18 and After]])</f>
        <v>0</v>
      </c>
      <c r="AY426" s="17">
        <v>0</v>
      </c>
      <c r="AZ426" s="17">
        <v>408.76420000000002</v>
      </c>
      <c r="BA426" s="17">
        <v>0</v>
      </c>
      <c r="BB426" s="18">
        <f>SUM(Table2[[#This Row],[Mortgage Recording Tax Exemption Through FY17]:[Mortgage Recording Tax Exemption FY18 and After]])</f>
        <v>408.76420000000002</v>
      </c>
      <c r="BC426" s="17">
        <v>34.745800000000003</v>
      </c>
      <c r="BD426" s="17">
        <v>149.0223</v>
      </c>
      <c r="BE426" s="17">
        <v>330.935</v>
      </c>
      <c r="BF426" s="18">
        <f>SUM(Table2[[#This Row],[Indirect and Induced Land Through FY17]:[Indirect and Induced Land FY18 and After]])</f>
        <v>479.95730000000003</v>
      </c>
      <c r="BG426" s="17">
        <v>64.527900000000002</v>
      </c>
      <c r="BH426" s="17">
        <v>276.75580000000002</v>
      </c>
      <c r="BI426" s="17">
        <v>614.59400000000005</v>
      </c>
      <c r="BJ426" s="18">
        <f>SUM(Table2[[#This Row],[Indirect and Induced Building Through FY17]:[Indirect and Induced Building FY18 and After]])</f>
        <v>891.34980000000007</v>
      </c>
      <c r="BK426" s="17">
        <v>99.273700000000005</v>
      </c>
      <c r="BL426" s="17">
        <v>425.77809999999999</v>
      </c>
      <c r="BM426" s="17">
        <v>945.529</v>
      </c>
      <c r="BN426" s="18">
        <f>SUM(Table2[[#This Row],[TOTAL Real Property Related Taxes Through FY17]:[TOTAL Real Property Related Taxes FY18 and After]])</f>
        <v>1371.3071</v>
      </c>
      <c r="BO426" s="17">
        <v>143.0342</v>
      </c>
      <c r="BP426" s="17">
        <v>628.21889999999996</v>
      </c>
      <c r="BQ426" s="17">
        <v>1362.3249000000001</v>
      </c>
      <c r="BR426" s="18">
        <f>SUM(Table2[[#This Row],[Company Direct Through FY17]:[Company Direct FY18 and After]])</f>
        <v>1990.5437999999999</v>
      </c>
      <c r="BS426" s="17">
        <v>0</v>
      </c>
      <c r="BT426" s="17">
        <v>0</v>
      </c>
      <c r="BU426" s="17">
        <v>0</v>
      </c>
      <c r="BV426" s="18">
        <f>SUM(Table2[[#This Row],[Sales Tax Exemption Through FY17]:[Sales Tax Exemption FY18 and After]])</f>
        <v>0</v>
      </c>
      <c r="BW426" s="17">
        <v>0</v>
      </c>
      <c r="BX426" s="17">
        <v>0</v>
      </c>
      <c r="BY426" s="17">
        <v>0</v>
      </c>
      <c r="BZ426" s="17">
        <f>SUM(Table2[[#This Row],[Energy Tax Savings Through FY17]:[Energy Tax Savings FY18 and After]])</f>
        <v>0</v>
      </c>
      <c r="CA426" s="17">
        <v>14.178599999999999</v>
      </c>
      <c r="CB426" s="17">
        <v>72.495999999999995</v>
      </c>
      <c r="CC426" s="17">
        <v>104.0257</v>
      </c>
      <c r="CD426" s="18">
        <f>SUM(Table2[[#This Row],[Tax Exempt Bond Savings Through FY17]:[Tax Exempt Bond Savings FY18 and After]])</f>
        <v>176.52170000000001</v>
      </c>
      <c r="CE426" s="17">
        <v>99.430099999999996</v>
      </c>
      <c r="CF426" s="17">
        <v>433.97</v>
      </c>
      <c r="CG426" s="17">
        <v>947.01969999999994</v>
      </c>
      <c r="CH426" s="18">
        <f>SUM(Table2[[#This Row],[Indirect and Induced Through FY17]:[Indirect and Induced FY18 and After]])</f>
        <v>1380.9897000000001</v>
      </c>
      <c r="CI426" s="17">
        <v>228.28569999999999</v>
      </c>
      <c r="CJ426" s="17">
        <v>989.69290000000001</v>
      </c>
      <c r="CK426" s="17">
        <v>2205.3189000000002</v>
      </c>
      <c r="CL426" s="18">
        <f>SUM(Table2[[#This Row],[TOTAL Income Consumption Use Taxes Through FY17]:[TOTAL Income Consumption Use Taxes FY18 and After]])</f>
        <v>3195.0118000000002</v>
      </c>
      <c r="CM426" s="17">
        <v>14.178599999999999</v>
      </c>
      <c r="CN426" s="17">
        <v>481.2602</v>
      </c>
      <c r="CO426" s="17">
        <v>104.0257</v>
      </c>
      <c r="CP426" s="18">
        <f>SUM(Table2[[#This Row],[Assistance Provided Through FY17]:[Assistance Provided FY18 and After]])</f>
        <v>585.28589999999997</v>
      </c>
      <c r="CQ426" s="17">
        <v>0</v>
      </c>
      <c r="CR426" s="17">
        <v>0</v>
      </c>
      <c r="CS426" s="17">
        <v>0</v>
      </c>
      <c r="CT426" s="18">
        <f>SUM(Table2[[#This Row],[Recapture Cancellation Reduction Amount Through FY17]:[Recapture Cancellation Reduction Amount FY18 and After]])</f>
        <v>0</v>
      </c>
      <c r="CU426" s="17">
        <v>0</v>
      </c>
      <c r="CV426" s="17">
        <v>0</v>
      </c>
      <c r="CW426" s="17">
        <v>0</v>
      </c>
      <c r="CX426" s="18">
        <f>SUM(Table2[[#This Row],[Penalty Paid Through FY17]:[Penalty Paid FY18 and After]])</f>
        <v>0</v>
      </c>
      <c r="CY426" s="17">
        <v>14.178599999999999</v>
      </c>
      <c r="CZ426" s="17">
        <v>481.2602</v>
      </c>
      <c r="DA426" s="17">
        <v>104.0257</v>
      </c>
      <c r="DB426" s="18">
        <f>SUM(Table2[[#This Row],[TOTAL Assistance Net of Recapture Penalties Through FY17]:[TOTAL Assistance Net of Recapture Penalties FY18 and After]])</f>
        <v>585.28589999999997</v>
      </c>
      <c r="DC426" s="17">
        <v>143.0342</v>
      </c>
      <c r="DD426" s="17">
        <v>1036.9830999999999</v>
      </c>
      <c r="DE426" s="17">
        <v>1362.3249000000001</v>
      </c>
      <c r="DF426" s="18">
        <f>SUM(Table2[[#This Row],[Company Direct Tax Revenue Before Assistance Through FY17]:[Company Direct Tax Revenue Before Assistance FY18 and After]])</f>
        <v>2399.308</v>
      </c>
      <c r="DG426" s="17">
        <v>198.7038</v>
      </c>
      <c r="DH426" s="17">
        <v>859.74810000000002</v>
      </c>
      <c r="DI426" s="17">
        <v>1892.5487000000001</v>
      </c>
      <c r="DJ426" s="18">
        <f>SUM(Table2[[#This Row],[Indirect and Induced Tax Revenues Through FY17]:[Indirect and Induced Tax Revenues FY18 and After]])</f>
        <v>2752.2968000000001</v>
      </c>
      <c r="DK426" s="17">
        <v>341.738</v>
      </c>
      <c r="DL426" s="17">
        <v>1896.7311999999999</v>
      </c>
      <c r="DM426" s="17">
        <v>3254.8735999999999</v>
      </c>
      <c r="DN426" s="17">
        <f>SUM(Table2[[#This Row],[TOTAL Tax Revenues Before Assistance Through FY17]:[TOTAL Tax Revenues Before Assistance FY18 and After]])</f>
        <v>5151.6048000000001</v>
      </c>
      <c r="DO426" s="17">
        <v>327.55939999999998</v>
      </c>
      <c r="DP426" s="17">
        <v>1415.471</v>
      </c>
      <c r="DQ426" s="17">
        <v>3150.8479000000002</v>
      </c>
      <c r="DR426" s="20">
        <f>SUM(Table2[[#This Row],[TOTAL Tax Revenues Net of Assistance Recapture and Penalty Through FY17]:[TOTAL Tax Revenues Net of Assistance Recapture and Penalty FY18 and After]])</f>
        <v>4566.3189000000002</v>
      </c>
      <c r="DS426" s="20">
        <v>0</v>
      </c>
      <c r="DT426" s="20">
        <v>0</v>
      </c>
      <c r="DU426" s="20">
        <v>0</v>
      </c>
      <c r="DV426" s="20">
        <v>0</v>
      </c>
      <c r="DW426" s="15">
        <v>0</v>
      </c>
      <c r="DX426" s="15">
        <v>0</v>
      </c>
      <c r="DY426" s="15">
        <v>0</v>
      </c>
      <c r="DZ426" s="15">
        <v>36</v>
      </c>
      <c r="EA426" s="15">
        <v>0</v>
      </c>
      <c r="EB426" s="15">
        <v>0</v>
      </c>
      <c r="EC426" s="15">
        <v>0</v>
      </c>
      <c r="ED426" s="15">
        <v>26</v>
      </c>
      <c r="EE426" s="15">
        <v>0</v>
      </c>
      <c r="EF426" s="15">
        <v>0</v>
      </c>
      <c r="EG426" s="15">
        <v>0</v>
      </c>
      <c r="EH426" s="15">
        <v>72.22</v>
      </c>
      <c r="EI426" s="15">
        <f>SUM(Table2[[#This Row],[Total Industrial Employees FY17]:[Total Other Employees FY17]])</f>
        <v>36</v>
      </c>
      <c r="EJ426" s="15">
        <f>SUM(Table2[[#This Row],[Number of Industrial Employees Earning More than Living Wage FY17]:[Number of Other Employees Earning More than Living Wage FY17]])</f>
        <v>26</v>
      </c>
      <c r="EK426" s="15">
        <v>72.222222222222214</v>
      </c>
    </row>
    <row r="427" spans="1:141" x14ac:dyDescent="0.2">
      <c r="A427" s="6">
        <v>93382</v>
      </c>
      <c r="B427" s="6" t="s">
        <v>560</v>
      </c>
      <c r="C427" s="7" t="s">
        <v>561</v>
      </c>
      <c r="D427" s="7" t="s">
        <v>12</v>
      </c>
      <c r="E427" s="33">
        <v>27</v>
      </c>
      <c r="F427" s="8" t="s">
        <v>2228</v>
      </c>
      <c r="G427" s="41" t="s">
        <v>2172</v>
      </c>
      <c r="H427" s="35">
        <v>50950</v>
      </c>
      <c r="I427" s="35">
        <v>37800</v>
      </c>
      <c r="J427" s="39" t="s">
        <v>3326</v>
      </c>
      <c r="K427" s="11" t="s">
        <v>2453</v>
      </c>
      <c r="L427" s="13" t="s">
        <v>2837</v>
      </c>
      <c r="M427" s="13" t="s">
        <v>2835</v>
      </c>
      <c r="N427" s="23">
        <v>6975000</v>
      </c>
      <c r="O427" s="6" t="s">
        <v>2458</v>
      </c>
      <c r="P427" s="15">
        <v>0</v>
      </c>
      <c r="Q427" s="15">
        <v>0</v>
      </c>
      <c r="R427" s="15">
        <v>15</v>
      </c>
      <c r="S427" s="15">
        <v>0</v>
      </c>
      <c r="T427" s="15">
        <v>0</v>
      </c>
      <c r="U427" s="15">
        <v>15</v>
      </c>
      <c r="V427" s="15">
        <v>15</v>
      </c>
      <c r="W427" s="15">
        <v>0</v>
      </c>
      <c r="X427" s="15">
        <v>0</v>
      </c>
      <c r="Y427" s="15">
        <v>0</v>
      </c>
      <c r="Z427" s="15">
        <v>25</v>
      </c>
      <c r="AA427" s="15">
        <v>100</v>
      </c>
      <c r="AB427" s="15">
        <v>0</v>
      </c>
      <c r="AC427" s="15">
        <v>0</v>
      </c>
      <c r="AD427" s="15">
        <v>0</v>
      </c>
      <c r="AE427" s="15">
        <v>0</v>
      </c>
      <c r="AF427" s="15">
        <v>100</v>
      </c>
      <c r="AG427" s="15" t="s">
        <v>1860</v>
      </c>
      <c r="AH427" s="15" t="s">
        <v>1861</v>
      </c>
      <c r="AI427" s="17">
        <v>43.0229</v>
      </c>
      <c r="AJ427" s="17">
        <v>364.80200000000002</v>
      </c>
      <c r="AK427" s="17">
        <v>415.65730000000002</v>
      </c>
      <c r="AL427" s="17">
        <f>SUM(Table2[[#This Row],[Company Direct Land Through FY17]:[Company Direct Land FY18 and After]])</f>
        <v>780.45929999999998</v>
      </c>
      <c r="AM427" s="17">
        <v>72.017600000000002</v>
      </c>
      <c r="AN427" s="17">
        <v>393.1259</v>
      </c>
      <c r="AO427" s="17">
        <v>695.78279999999995</v>
      </c>
      <c r="AP427" s="18">
        <f>SUM(Table2[[#This Row],[Company Direct Building Through FY17]:[Company Direct Building FY18 and After]])</f>
        <v>1088.9087</v>
      </c>
      <c r="AQ427" s="17">
        <v>0</v>
      </c>
      <c r="AR427" s="17">
        <v>80.388000000000005</v>
      </c>
      <c r="AS427" s="17">
        <v>0</v>
      </c>
      <c r="AT427" s="18">
        <f>SUM(Table2[[#This Row],[Mortgage Recording Tax Through FY17]:[Mortgage Recording Tax FY18 and After]])</f>
        <v>80.388000000000005</v>
      </c>
      <c r="AU427" s="17">
        <v>78.030699999999996</v>
      </c>
      <c r="AV427" s="17">
        <v>263.13889999999998</v>
      </c>
      <c r="AW427" s="17">
        <v>753.87929999999994</v>
      </c>
      <c r="AX427" s="18">
        <f>SUM(Table2[[#This Row],[Pilot Savings Through FY17]:[Pilot Savings FY18 and After]])</f>
        <v>1017.0182</v>
      </c>
      <c r="AY427" s="17">
        <v>0</v>
      </c>
      <c r="AZ427" s="17">
        <v>80.388000000000005</v>
      </c>
      <c r="BA427" s="17">
        <v>0</v>
      </c>
      <c r="BB427" s="18">
        <f>SUM(Table2[[#This Row],[Mortgage Recording Tax Exemption Through FY17]:[Mortgage Recording Tax Exemption FY18 and After]])</f>
        <v>80.388000000000005</v>
      </c>
      <c r="BC427" s="17">
        <v>25.247199999999999</v>
      </c>
      <c r="BD427" s="17">
        <v>149.9314</v>
      </c>
      <c r="BE427" s="17">
        <v>243.92140000000001</v>
      </c>
      <c r="BF427" s="18">
        <f>SUM(Table2[[#This Row],[Indirect and Induced Land Through FY17]:[Indirect and Induced Land FY18 and After]])</f>
        <v>393.8528</v>
      </c>
      <c r="BG427" s="17">
        <v>46.887599999999999</v>
      </c>
      <c r="BH427" s="17">
        <v>278.4436</v>
      </c>
      <c r="BI427" s="17">
        <v>452.99639999999999</v>
      </c>
      <c r="BJ427" s="18">
        <f>SUM(Table2[[#This Row],[Indirect and Induced Building Through FY17]:[Indirect and Induced Building FY18 and After]])</f>
        <v>731.44</v>
      </c>
      <c r="BK427" s="17">
        <v>109.1446</v>
      </c>
      <c r="BL427" s="17">
        <v>923.16399999999999</v>
      </c>
      <c r="BM427" s="17">
        <v>1054.4785999999999</v>
      </c>
      <c r="BN427" s="18">
        <f>SUM(Table2[[#This Row],[TOTAL Real Property Related Taxes Through FY17]:[TOTAL Real Property Related Taxes FY18 and After]])</f>
        <v>1977.6425999999999</v>
      </c>
      <c r="BO427" s="17">
        <v>124.7343</v>
      </c>
      <c r="BP427" s="17">
        <v>756.79250000000002</v>
      </c>
      <c r="BQ427" s="17">
        <v>1205.0952</v>
      </c>
      <c r="BR427" s="18">
        <f>SUM(Table2[[#This Row],[Company Direct Through FY17]:[Company Direct FY18 and After]])</f>
        <v>1961.8877</v>
      </c>
      <c r="BS427" s="17">
        <v>0</v>
      </c>
      <c r="BT427" s="17">
        <v>0</v>
      </c>
      <c r="BU427" s="17">
        <v>0</v>
      </c>
      <c r="BV427" s="18">
        <f>SUM(Table2[[#This Row],[Sales Tax Exemption Through FY17]:[Sales Tax Exemption FY18 and After]])</f>
        <v>0</v>
      </c>
      <c r="BW427" s="17">
        <v>0</v>
      </c>
      <c r="BX427" s="17">
        <v>0</v>
      </c>
      <c r="BY427" s="17">
        <v>0</v>
      </c>
      <c r="BZ427" s="17">
        <f>SUM(Table2[[#This Row],[Energy Tax Savings Through FY17]:[Energy Tax Savings FY18 and After]])</f>
        <v>0</v>
      </c>
      <c r="CA427" s="17">
        <v>0</v>
      </c>
      <c r="CB427" s="17">
        <v>0</v>
      </c>
      <c r="CC427" s="17">
        <v>0</v>
      </c>
      <c r="CD427" s="18">
        <f>SUM(Table2[[#This Row],[Tax Exempt Bond Savings Through FY17]:[Tax Exempt Bond Savings FY18 and After]])</f>
        <v>0</v>
      </c>
      <c r="CE427" s="17">
        <v>79.385300000000001</v>
      </c>
      <c r="CF427" s="17">
        <v>500.25009999999997</v>
      </c>
      <c r="CG427" s="17">
        <v>766.96559999999999</v>
      </c>
      <c r="CH427" s="18">
        <f>SUM(Table2[[#This Row],[Indirect and Induced Through FY17]:[Indirect and Induced FY18 and After]])</f>
        <v>1267.2157</v>
      </c>
      <c r="CI427" s="17">
        <v>204.11959999999999</v>
      </c>
      <c r="CJ427" s="17">
        <v>1257.0426</v>
      </c>
      <c r="CK427" s="17">
        <v>1972.0608</v>
      </c>
      <c r="CL427" s="18">
        <f>SUM(Table2[[#This Row],[TOTAL Income Consumption Use Taxes Through FY17]:[TOTAL Income Consumption Use Taxes FY18 and After]])</f>
        <v>3229.1034</v>
      </c>
      <c r="CM427" s="17">
        <v>78.030699999999996</v>
      </c>
      <c r="CN427" s="17">
        <v>343.52690000000001</v>
      </c>
      <c r="CO427" s="17">
        <v>753.87929999999994</v>
      </c>
      <c r="CP427" s="18">
        <f>SUM(Table2[[#This Row],[Assistance Provided Through FY17]:[Assistance Provided FY18 and After]])</f>
        <v>1097.4061999999999</v>
      </c>
      <c r="CQ427" s="17">
        <v>0</v>
      </c>
      <c r="CR427" s="17">
        <v>0</v>
      </c>
      <c r="CS427" s="17">
        <v>0</v>
      </c>
      <c r="CT427" s="18">
        <f>SUM(Table2[[#This Row],[Recapture Cancellation Reduction Amount Through FY17]:[Recapture Cancellation Reduction Amount FY18 and After]])</f>
        <v>0</v>
      </c>
      <c r="CU427" s="17">
        <v>0</v>
      </c>
      <c r="CV427" s="17">
        <v>0</v>
      </c>
      <c r="CW427" s="17">
        <v>0</v>
      </c>
      <c r="CX427" s="18">
        <f>SUM(Table2[[#This Row],[Penalty Paid Through FY17]:[Penalty Paid FY18 and After]])</f>
        <v>0</v>
      </c>
      <c r="CY427" s="17">
        <v>78.030699999999996</v>
      </c>
      <c r="CZ427" s="17">
        <v>343.52690000000001</v>
      </c>
      <c r="DA427" s="17">
        <v>753.87929999999994</v>
      </c>
      <c r="DB427" s="18">
        <f>SUM(Table2[[#This Row],[TOTAL Assistance Net of Recapture Penalties Through FY17]:[TOTAL Assistance Net of Recapture Penalties FY18 and After]])</f>
        <v>1097.4061999999999</v>
      </c>
      <c r="DC427" s="17">
        <v>239.7748</v>
      </c>
      <c r="DD427" s="17">
        <v>1595.1084000000001</v>
      </c>
      <c r="DE427" s="17">
        <v>2316.5353</v>
      </c>
      <c r="DF427" s="18">
        <f>SUM(Table2[[#This Row],[Company Direct Tax Revenue Before Assistance Through FY17]:[Company Direct Tax Revenue Before Assistance FY18 and After]])</f>
        <v>3911.6437000000001</v>
      </c>
      <c r="DG427" s="17">
        <v>151.52010000000001</v>
      </c>
      <c r="DH427" s="17">
        <v>928.62509999999997</v>
      </c>
      <c r="DI427" s="17">
        <v>1463.8833999999999</v>
      </c>
      <c r="DJ427" s="18">
        <f>SUM(Table2[[#This Row],[Indirect and Induced Tax Revenues Through FY17]:[Indirect and Induced Tax Revenues FY18 and After]])</f>
        <v>2392.5084999999999</v>
      </c>
      <c r="DK427" s="17">
        <v>391.29489999999998</v>
      </c>
      <c r="DL427" s="17">
        <v>2523.7334999999998</v>
      </c>
      <c r="DM427" s="17">
        <v>3780.4187000000002</v>
      </c>
      <c r="DN427" s="17">
        <f>SUM(Table2[[#This Row],[TOTAL Tax Revenues Before Assistance Through FY17]:[TOTAL Tax Revenues Before Assistance FY18 and After]])</f>
        <v>6304.1522000000004</v>
      </c>
      <c r="DO427" s="17">
        <v>313.26420000000002</v>
      </c>
      <c r="DP427" s="17">
        <v>2180.2066</v>
      </c>
      <c r="DQ427" s="17">
        <v>3026.5394000000001</v>
      </c>
      <c r="DR427" s="20">
        <f>SUM(Table2[[#This Row],[TOTAL Tax Revenues Net of Assistance Recapture and Penalty Through FY17]:[TOTAL Tax Revenues Net of Assistance Recapture and Penalty FY18 and After]])</f>
        <v>5206.7460000000001</v>
      </c>
      <c r="DS427" s="20">
        <v>0</v>
      </c>
      <c r="DT427" s="20">
        <v>0</v>
      </c>
      <c r="DU427" s="20">
        <v>0</v>
      </c>
      <c r="DV427" s="20">
        <v>0</v>
      </c>
      <c r="DW427" s="15">
        <v>0</v>
      </c>
      <c r="DX427" s="15">
        <v>0</v>
      </c>
      <c r="DY427" s="15">
        <v>0</v>
      </c>
      <c r="DZ427" s="15">
        <v>0</v>
      </c>
      <c r="EA427" s="15">
        <v>0</v>
      </c>
      <c r="EB427" s="15">
        <v>0</v>
      </c>
      <c r="EC427" s="15">
        <v>0</v>
      </c>
      <c r="ED427" s="15">
        <v>0</v>
      </c>
      <c r="EE427" s="15">
        <v>0</v>
      </c>
      <c r="EF427" s="15">
        <v>0</v>
      </c>
      <c r="EG427" s="15">
        <v>0</v>
      </c>
      <c r="EH427" s="15">
        <v>0</v>
      </c>
      <c r="EI427" s="15">
        <f>SUM(Table2[[#This Row],[Total Industrial Employees FY17]:[Total Other Employees FY17]])</f>
        <v>0</v>
      </c>
      <c r="EJ427" s="15">
        <f>SUM(Table2[[#This Row],[Number of Industrial Employees Earning More than Living Wage FY17]:[Number of Other Employees Earning More than Living Wage FY17]])</f>
        <v>0</v>
      </c>
      <c r="EK427" s="15">
        <v>0</v>
      </c>
    </row>
    <row r="428" spans="1:141" x14ac:dyDescent="0.2">
      <c r="A428" s="6">
        <v>93187</v>
      </c>
      <c r="B428" s="6" t="s">
        <v>439</v>
      </c>
      <c r="C428" s="7" t="s">
        <v>1734</v>
      </c>
      <c r="D428" s="7" t="s">
        <v>9</v>
      </c>
      <c r="E428" s="33">
        <v>45</v>
      </c>
      <c r="F428" s="8" t="s">
        <v>2158</v>
      </c>
      <c r="G428" s="41" t="s">
        <v>1927</v>
      </c>
      <c r="H428" s="35">
        <v>8400</v>
      </c>
      <c r="I428" s="35">
        <v>30000</v>
      </c>
      <c r="J428" s="39" t="s">
        <v>3204</v>
      </c>
      <c r="K428" s="11" t="s">
        <v>2519</v>
      </c>
      <c r="L428" s="13" t="s">
        <v>2755</v>
      </c>
      <c r="M428" s="13" t="s">
        <v>2756</v>
      </c>
      <c r="N428" s="23">
        <v>11260000</v>
      </c>
      <c r="O428" s="6" t="s">
        <v>2518</v>
      </c>
      <c r="P428" s="15">
        <v>0</v>
      </c>
      <c r="Q428" s="15">
        <v>0</v>
      </c>
      <c r="R428" s="15">
        <v>0</v>
      </c>
      <c r="S428" s="15">
        <v>0</v>
      </c>
      <c r="T428" s="15">
        <v>0</v>
      </c>
      <c r="U428" s="15">
        <v>0</v>
      </c>
      <c r="V428" s="15">
        <v>0</v>
      </c>
      <c r="W428" s="15">
        <v>0</v>
      </c>
      <c r="X428" s="15">
        <v>0</v>
      </c>
      <c r="Y428" s="15">
        <v>0</v>
      </c>
      <c r="Z428" s="15">
        <v>95</v>
      </c>
      <c r="AA428" s="15">
        <v>0</v>
      </c>
      <c r="AB428" s="15">
        <v>0</v>
      </c>
      <c r="AC428" s="15">
        <v>0</v>
      </c>
      <c r="AD428" s="15">
        <v>0</v>
      </c>
      <c r="AE428" s="15">
        <v>0</v>
      </c>
      <c r="AF428" s="15">
        <v>0</v>
      </c>
      <c r="AG428" s="15"/>
      <c r="AH428" s="15"/>
      <c r="AI428" s="17">
        <v>0</v>
      </c>
      <c r="AJ428" s="17">
        <v>0</v>
      </c>
      <c r="AK428" s="17">
        <v>0</v>
      </c>
      <c r="AL428" s="17">
        <f>SUM(Table2[[#This Row],[Company Direct Land Through FY17]:[Company Direct Land FY18 and After]])</f>
        <v>0</v>
      </c>
      <c r="AM428" s="17">
        <v>0</v>
      </c>
      <c r="AN428" s="17">
        <v>0</v>
      </c>
      <c r="AO428" s="17">
        <v>0</v>
      </c>
      <c r="AP428" s="18">
        <f>SUM(Table2[[#This Row],[Company Direct Building Through FY17]:[Company Direct Building FY18 and After]])</f>
        <v>0</v>
      </c>
      <c r="AQ428" s="17">
        <v>0</v>
      </c>
      <c r="AR428" s="17">
        <v>201.14859999999999</v>
      </c>
      <c r="AS428" s="17">
        <v>0</v>
      </c>
      <c r="AT428" s="18">
        <f>SUM(Table2[[#This Row],[Mortgage Recording Tax Through FY17]:[Mortgage Recording Tax FY18 and After]])</f>
        <v>201.14859999999999</v>
      </c>
      <c r="AU428" s="17">
        <v>0</v>
      </c>
      <c r="AV428" s="17">
        <v>0</v>
      </c>
      <c r="AW428" s="17">
        <v>0</v>
      </c>
      <c r="AX428" s="18">
        <f>SUM(Table2[[#This Row],[Pilot Savings Through FY17]:[Pilot Savings FY18 and After]])</f>
        <v>0</v>
      </c>
      <c r="AY428" s="17">
        <v>0</v>
      </c>
      <c r="AZ428" s="17">
        <v>201.14859999999999</v>
      </c>
      <c r="BA428" s="17">
        <v>0</v>
      </c>
      <c r="BB428" s="18">
        <f>SUM(Table2[[#This Row],[Mortgage Recording Tax Exemption Through FY17]:[Mortgage Recording Tax Exemption FY18 and After]])</f>
        <v>201.14859999999999</v>
      </c>
      <c r="BC428" s="17">
        <v>0</v>
      </c>
      <c r="BD428" s="17">
        <v>1.6054999999999999</v>
      </c>
      <c r="BE428" s="17">
        <v>0</v>
      </c>
      <c r="BF428" s="18">
        <f>SUM(Table2[[#This Row],[Indirect and Induced Land Through FY17]:[Indirect and Induced Land FY18 and After]])</f>
        <v>1.6054999999999999</v>
      </c>
      <c r="BG428" s="17">
        <v>0</v>
      </c>
      <c r="BH428" s="17">
        <v>2.9819</v>
      </c>
      <c r="BI428" s="17">
        <v>0</v>
      </c>
      <c r="BJ428" s="18">
        <f>SUM(Table2[[#This Row],[Indirect and Induced Building Through FY17]:[Indirect and Induced Building FY18 and After]])</f>
        <v>2.9819</v>
      </c>
      <c r="BK428" s="17">
        <v>0</v>
      </c>
      <c r="BL428" s="17">
        <v>4.5873999999999997</v>
      </c>
      <c r="BM428" s="17">
        <v>0</v>
      </c>
      <c r="BN428" s="18">
        <f>SUM(Table2[[#This Row],[TOTAL Real Property Related Taxes Through FY17]:[TOTAL Real Property Related Taxes FY18 and After]])</f>
        <v>4.5873999999999997</v>
      </c>
      <c r="BO428" s="17">
        <v>0</v>
      </c>
      <c r="BP428" s="17">
        <v>5.9046000000000003</v>
      </c>
      <c r="BQ428" s="17">
        <v>0</v>
      </c>
      <c r="BR428" s="18">
        <f>SUM(Table2[[#This Row],[Company Direct Through FY17]:[Company Direct FY18 and After]])</f>
        <v>5.9046000000000003</v>
      </c>
      <c r="BS428" s="17">
        <v>0</v>
      </c>
      <c r="BT428" s="17">
        <v>0</v>
      </c>
      <c r="BU428" s="17">
        <v>0</v>
      </c>
      <c r="BV428" s="18">
        <f>SUM(Table2[[#This Row],[Sales Tax Exemption Through FY17]:[Sales Tax Exemption FY18 and After]])</f>
        <v>0</v>
      </c>
      <c r="BW428" s="17">
        <v>0</v>
      </c>
      <c r="BX428" s="17">
        <v>0</v>
      </c>
      <c r="BY428" s="17">
        <v>0</v>
      </c>
      <c r="BZ428" s="17">
        <f>SUM(Table2[[#This Row],[Energy Tax Savings Through FY17]:[Energy Tax Savings FY18 and After]])</f>
        <v>0</v>
      </c>
      <c r="CA428" s="17">
        <v>12.0876</v>
      </c>
      <c r="CB428" s="17">
        <v>92.297899999999998</v>
      </c>
      <c r="CC428" s="17">
        <v>62.994900000000001</v>
      </c>
      <c r="CD428" s="18">
        <f>SUM(Table2[[#This Row],[Tax Exempt Bond Savings Through FY17]:[Tax Exempt Bond Savings FY18 and After]])</f>
        <v>155.2928</v>
      </c>
      <c r="CE428" s="17">
        <v>0</v>
      </c>
      <c r="CF428" s="17">
        <v>7.0408999999999997</v>
      </c>
      <c r="CG428" s="17">
        <v>0</v>
      </c>
      <c r="CH428" s="18">
        <f>SUM(Table2[[#This Row],[Indirect and Induced Through FY17]:[Indirect and Induced FY18 and After]])</f>
        <v>7.0408999999999997</v>
      </c>
      <c r="CI428" s="17">
        <v>-12.0876</v>
      </c>
      <c r="CJ428" s="17">
        <v>-79.352400000000003</v>
      </c>
      <c r="CK428" s="17">
        <v>-62.994900000000001</v>
      </c>
      <c r="CL428" s="18">
        <f>SUM(Table2[[#This Row],[TOTAL Income Consumption Use Taxes Through FY17]:[TOTAL Income Consumption Use Taxes FY18 and After]])</f>
        <v>-142.34730000000002</v>
      </c>
      <c r="CM428" s="17">
        <v>12.0876</v>
      </c>
      <c r="CN428" s="17">
        <v>293.44650000000001</v>
      </c>
      <c r="CO428" s="17">
        <v>62.994900000000001</v>
      </c>
      <c r="CP428" s="18">
        <f>SUM(Table2[[#This Row],[Assistance Provided Through FY17]:[Assistance Provided FY18 and After]])</f>
        <v>356.44140000000004</v>
      </c>
      <c r="CQ428" s="17">
        <v>0</v>
      </c>
      <c r="CR428" s="17">
        <v>0</v>
      </c>
      <c r="CS428" s="17">
        <v>0</v>
      </c>
      <c r="CT428" s="18">
        <f>SUM(Table2[[#This Row],[Recapture Cancellation Reduction Amount Through FY17]:[Recapture Cancellation Reduction Amount FY18 and After]])</f>
        <v>0</v>
      </c>
      <c r="CU428" s="17">
        <v>0</v>
      </c>
      <c r="CV428" s="17">
        <v>0</v>
      </c>
      <c r="CW428" s="17">
        <v>0</v>
      </c>
      <c r="CX428" s="18">
        <f>SUM(Table2[[#This Row],[Penalty Paid Through FY17]:[Penalty Paid FY18 and After]])</f>
        <v>0</v>
      </c>
      <c r="CY428" s="17">
        <v>12.0876</v>
      </c>
      <c r="CZ428" s="17">
        <v>293.44650000000001</v>
      </c>
      <c r="DA428" s="17">
        <v>62.994900000000001</v>
      </c>
      <c r="DB428" s="18">
        <f>SUM(Table2[[#This Row],[TOTAL Assistance Net of Recapture Penalties Through FY17]:[TOTAL Assistance Net of Recapture Penalties FY18 and After]])</f>
        <v>356.44140000000004</v>
      </c>
      <c r="DC428" s="17">
        <v>0</v>
      </c>
      <c r="DD428" s="17">
        <v>207.0532</v>
      </c>
      <c r="DE428" s="17">
        <v>0</v>
      </c>
      <c r="DF428" s="18">
        <f>SUM(Table2[[#This Row],[Company Direct Tax Revenue Before Assistance Through FY17]:[Company Direct Tax Revenue Before Assistance FY18 and After]])</f>
        <v>207.0532</v>
      </c>
      <c r="DG428" s="17">
        <v>0</v>
      </c>
      <c r="DH428" s="17">
        <v>11.628299999999999</v>
      </c>
      <c r="DI428" s="17">
        <v>0</v>
      </c>
      <c r="DJ428" s="18">
        <f>SUM(Table2[[#This Row],[Indirect and Induced Tax Revenues Through FY17]:[Indirect and Induced Tax Revenues FY18 and After]])</f>
        <v>11.628299999999999</v>
      </c>
      <c r="DK428" s="17">
        <v>0</v>
      </c>
      <c r="DL428" s="17">
        <v>218.6815</v>
      </c>
      <c r="DM428" s="17">
        <v>0</v>
      </c>
      <c r="DN428" s="17">
        <f>SUM(Table2[[#This Row],[TOTAL Tax Revenues Before Assistance Through FY17]:[TOTAL Tax Revenues Before Assistance FY18 and After]])</f>
        <v>218.6815</v>
      </c>
      <c r="DO428" s="17">
        <v>-12.0876</v>
      </c>
      <c r="DP428" s="17">
        <v>-74.765000000000001</v>
      </c>
      <c r="DQ428" s="17">
        <v>-62.994900000000001</v>
      </c>
      <c r="DR428" s="20">
        <f>SUM(Table2[[#This Row],[TOTAL Tax Revenues Net of Assistance Recapture and Penalty Through FY17]:[TOTAL Tax Revenues Net of Assistance Recapture and Penalty FY18 and After]])</f>
        <v>-137.75990000000002</v>
      </c>
      <c r="DS428" s="20">
        <v>0</v>
      </c>
      <c r="DT428" s="20">
        <v>0</v>
      </c>
      <c r="DU428" s="20">
        <v>0</v>
      </c>
      <c r="DV428" s="20">
        <v>0</v>
      </c>
      <c r="DW428" s="15">
        <v>0</v>
      </c>
      <c r="DX428" s="15">
        <v>0</v>
      </c>
      <c r="DY428" s="15">
        <v>0</v>
      </c>
      <c r="DZ428" s="15">
        <v>0</v>
      </c>
      <c r="EA428" s="15">
        <v>0</v>
      </c>
      <c r="EB428" s="15">
        <v>0</v>
      </c>
      <c r="EC428" s="15">
        <v>0</v>
      </c>
      <c r="ED428" s="15">
        <v>0</v>
      </c>
      <c r="EE428" s="15">
        <v>0</v>
      </c>
      <c r="EF428" s="15">
        <v>0</v>
      </c>
      <c r="EG428" s="15">
        <v>0</v>
      </c>
      <c r="EH428" s="15">
        <v>0</v>
      </c>
      <c r="EI428" s="15">
        <v>0</v>
      </c>
      <c r="EJ428" s="15">
        <v>0</v>
      </c>
      <c r="EK428" s="15">
        <v>0</v>
      </c>
    </row>
    <row r="429" spans="1:141" ht="25.5" x14ac:dyDescent="0.2">
      <c r="A429" s="6">
        <v>92955</v>
      </c>
      <c r="B429" s="6" t="s">
        <v>350</v>
      </c>
      <c r="C429" s="7" t="s">
        <v>351</v>
      </c>
      <c r="D429" s="7" t="s">
        <v>71</v>
      </c>
      <c r="E429" s="33">
        <v>50</v>
      </c>
      <c r="F429" s="8" t="s">
        <v>2096</v>
      </c>
      <c r="G429" s="41" t="s">
        <v>2091</v>
      </c>
      <c r="H429" s="35">
        <v>216972</v>
      </c>
      <c r="I429" s="35">
        <v>3900</v>
      </c>
      <c r="J429" s="39" t="s">
        <v>3280</v>
      </c>
      <c r="K429" s="11" t="s">
        <v>2453</v>
      </c>
      <c r="L429" s="13" t="s">
        <v>2680</v>
      </c>
      <c r="M429" s="13" t="s">
        <v>2598</v>
      </c>
      <c r="N429" s="23">
        <v>1295000</v>
      </c>
      <c r="O429" s="6" t="s">
        <v>2527</v>
      </c>
      <c r="P429" s="15">
        <v>0</v>
      </c>
      <c r="Q429" s="15">
        <v>0</v>
      </c>
      <c r="R429" s="15">
        <v>29</v>
      </c>
      <c r="S429" s="15">
        <v>0</v>
      </c>
      <c r="T429" s="15">
        <v>0</v>
      </c>
      <c r="U429" s="15">
        <v>29</v>
      </c>
      <c r="V429" s="15">
        <v>29</v>
      </c>
      <c r="W429" s="15">
        <v>0</v>
      </c>
      <c r="X429" s="15">
        <v>0</v>
      </c>
      <c r="Y429" s="15">
        <v>0</v>
      </c>
      <c r="Z429" s="15">
        <v>12</v>
      </c>
      <c r="AA429" s="15">
        <v>79</v>
      </c>
      <c r="AB429" s="15">
        <v>0</v>
      </c>
      <c r="AC429" s="15">
        <v>0</v>
      </c>
      <c r="AD429" s="15">
        <v>0</v>
      </c>
      <c r="AE429" s="15">
        <v>0</v>
      </c>
      <c r="AF429" s="15">
        <v>79</v>
      </c>
      <c r="AG429" s="15" t="s">
        <v>1860</v>
      </c>
      <c r="AH429" s="15" t="s">
        <v>1861</v>
      </c>
      <c r="AI429" s="17">
        <v>98.300799999999995</v>
      </c>
      <c r="AJ429" s="17">
        <v>1419.2121999999999</v>
      </c>
      <c r="AK429" s="17">
        <v>398.16829999999999</v>
      </c>
      <c r="AL429" s="17">
        <f>SUM(Table2[[#This Row],[Company Direct Land Through FY17]:[Company Direct Land FY18 and After]])</f>
        <v>1817.3805</v>
      </c>
      <c r="AM429" s="17">
        <v>8.0617000000000001</v>
      </c>
      <c r="AN429" s="17">
        <v>150.87289999999999</v>
      </c>
      <c r="AO429" s="17">
        <v>32.6539</v>
      </c>
      <c r="AP429" s="18">
        <f>SUM(Table2[[#This Row],[Company Direct Building Through FY17]:[Company Direct Building FY18 and After]])</f>
        <v>183.52679999999998</v>
      </c>
      <c r="AQ429" s="17">
        <v>0</v>
      </c>
      <c r="AR429" s="17">
        <v>0</v>
      </c>
      <c r="AS429" s="17">
        <v>0</v>
      </c>
      <c r="AT429" s="18">
        <f>SUM(Table2[[#This Row],[Mortgage Recording Tax Through FY17]:[Mortgage Recording Tax FY18 and After]])</f>
        <v>0</v>
      </c>
      <c r="AU429" s="17">
        <v>90.567700000000002</v>
      </c>
      <c r="AV429" s="17">
        <v>492.18880000000001</v>
      </c>
      <c r="AW429" s="17">
        <v>366.8451</v>
      </c>
      <c r="AX429" s="18">
        <f>SUM(Table2[[#This Row],[Pilot Savings Through FY17]:[Pilot Savings FY18 and After]])</f>
        <v>859.03390000000002</v>
      </c>
      <c r="AY429" s="17">
        <v>0</v>
      </c>
      <c r="AZ429" s="17">
        <v>0</v>
      </c>
      <c r="BA429" s="17">
        <v>0</v>
      </c>
      <c r="BB429" s="18">
        <f>SUM(Table2[[#This Row],[Mortgage Recording Tax Exemption Through FY17]:[Mortgage Recording Tax Exemption FY18 and After]])</f>
        <v>0</v>
      </c>
      <c r="BC429" s="17">
        <v>29.358699999999999</v>
      </c>
      <c r="BD429" s="17">
        <v>166.5591</v>
      </c>
      <c r="BE429" s="17">
        <v>118.9174</v>
      </c>
      <c r="BF429" s="18">
        <f>SUM(Table2[[#This Row],[Indirect and Induced Land Through FY17]:[Indirect and Induced Land FY18 and After]])</f>
        <v>285.47649999999999</v>
      </c>
      <c r="BG429" s="17">
        <v>54.523299999999999</v>
      </c>
      <c r="BH429" s="17">
        <v>309.3245</v>
      </c>
      <c r="BI429" s="17">
        <v>220.8467</v>
      </c>
      <c r="BJ429" s="18">
        <f>SUM(Table2[[#This Row],[Indirect and Induced Building Through FY17]:[Indirect and Induced Building FY18 and After]])</f>
        <v>530.1712</v>
      </c>
      <c r="BK429" s="17">
        <v>99.6768</v>
      </c>
      <c r="BL429" s="17">
        <v>1553.7799</v>
      </c>
      <c r="BM429" s="17">
        <v>403.74119999999999</v>
      </c>
      <c r="BN429" s="18">
        <f>SUM(Table2[[#This Row],[TOTAL Real Property Related Taxes Through FY17]:[TOTAL Real Property Related Taxes FY18 and After]])</f>
        <v>1957.5210999999999</v>
      </c>
      <c r="BO429" s="17">
        <v>239.44210000000001</v>
      </c>
      <c r="BP429" s="17">
        <v>1306.7036000000001</v>
      </c>
      <c r="BQ429" s="17">
        <v>969.8623</v>
      </c>
      <c r="BR429" s="18">
        <f>SUM(Table2[[#This Row],[Company Direct Through FY17]:[Company Direct FY18 and After]])</f>
        <v>2276.5659000000001</v>
      </c>
      <c r="BS429" s="17">
        <v>0</v>
      </c>
      <c r="BT429" s="17">
        <v>0</v>
      </c>
      <c r="BU429" s="17">
        <v>0</v>
      </c>
      <c r="BV429" s="18">
        <f>SUM(Table2[[#This Row],[Sales Tax Exemption Through FY17]:[Sales Tax Exemption FY18 and After]])</f>
        <v>0</v>
      </c>
      <c r="BW429" s="17">
        <v>0</v>
      </c>
      <c r="BX429" s="17">
        <v>0</v>
      </c>
      <c r="BY429" s="17">
        <v>0</v>
      </c>
      <c r="BZ429" s="17">
        <f>SUM(Table2[[#This Row],[Energy Tax Savings Through FY17]:[Energy Tax Savings FY18 and After]])</f>
        <v>0</v>
      </c>
      <c r="CA429" s="17">
        <v>0</v>
      </c>
      <c r="CB429" s="17">
        <v>0</v>
      </c>
      <c r="CC429" s="17">
        <v>0</v>
      </c>
      <c r="CD429" s="18">
        <f>SUM(Table2[[#This Row],[Tax Exempt Bond Savings Through FY17]:[Tax Exempt Bond Savings FY18 and After]])</f>
        <v>0</v>
      </c>
      <c r="CE429" s="17">
        <v>103.45440000000001</v>
      </c>
      <c r="CF429" s="17">
        <v>637.14689999999996</v>
      </c>
      <c r="CG429" s="17">
        <v>419.04259999999999</v>
      </c>
      <c r="CH429" s="18">
        <f>SUM(Table2[[#This Row],[Indirect and Induced Through FY17]:[Indirect and Induced FY18 and After]])</f>
        <v>1056.1895</v>
      </c>
      <c r="CI429" s="17">
        <v>342.8965</v>
      </c>
      <c r="CJ429" s="17">
        <v>1943.8505</v>
      </c>
      <c r="CK429" s="17">
        <v>1388.9049</v>
      </c>
      <c r="CL429" s="18">
        <f>SUM(Table2[[#This Row],[TOTAL Income Consumption Use Taxes Through FY17]:[TOTAL Income Consumption Use Taxes FY18 and After]])</f>
        <v>3332.7554</v>
      </c>
      <c r="CM429" s="17">
        <v>90.567700000000002</v>
      </c>
      <c r="CN429" s="17">
        <v>492.18880000000001</v>
      </c>
      <c r="CO429" s="17">
        <v>366.8451</v>
      </c>
      <c r="CP429" s="18">
        <f>SUM(Table2[[#This Row],[Assistance Provided Through FY17]:[Assistance Provided FY18 and After]])</f>
        <v>859.03390000000002</v>
      </c>
      <c r="CQ429" s="17">
        <v>0</v>
      </c>
      <c r="CR429" s="17">
        <v>0</v>
      </c>
      <c r="CS429" s="17">
        <v>0</v>
      </c>
      <c r="CT429" s="18">
        <f>SUM(Table2[[#This Row],[Recapture Cancellation Reduction Amount Through FY17]:[Recapture Cancellation Reduction Amount FY18 and After]])</f>
        <v>0</v>
      </c>
      <c r="CU429" s="17">
        <v>0</v>
      </c>
      <c r="CV429" s="17">
        <v>0</v>
      </c>
      <c r="CW429" s="17">
        <v>0</v>
      </c>
      <c r="CX429" s="18">
        <f>SUM(Table2[[#This Row],[Penalty Paid Through FY17]:[Penalty Paid FY18 and After]])</f>
        <v>0</v>
      </c>
      <c r="CY429" s="17">
        <v>90.567700000000002</v>
      </c>
      <c r="CZ429" s="17">
        <v>492.18880000000001</v>
      </c>
      <c r="DA429" s="17">
        <v>366.8451</v>
      </c>
      <c r="DB429" s="18">
        <f>SUM(Table2[[#This Row],[TOTAL Assistance Net of Recapture Penalties Through FY17]:[TOTAL Assistance Net of Recapture Penalties FY18 and After]])</f>
        <v>859.03390000000002</v>
      </c>
      <c r="DC429" s="17">
        <v>345.80459999999999</v>
      </c>
      <c r="DD429" s="17">
        <v>2876.7887000000001</v>
      </c>
      <c r="DE429" s="17">
        <v>1400.6845000000001</v>
      </c>
      <c r="DF429" s="18">
        <f>SUM(Table2[[#This Row],[Company Direct Tax Revenue Before Assistance Through FY17]:[Company Direct Tax Revenue Before Assistance FY18 and After]])</f>
        <v>4277.4732000000004</v>
      </c>
      <c r="DG429" s="17">
        <v>187.3364</v>
      </c>
      <c r="DH429" s="17">
        <v>1113.0305000000001</v>
      </c>
      <c r="DI429" s="17">
        <v>758.80669999999998</v>
      </c>
      <c r="DJ429" s="18">
        <f>SUM(Table2[[#This Row],[Indirect and Induced Tax Revenues Through FY17]:[Indirect and Induced Tax Revenues FY18 and After]])</f>
        <v>1871.8371999999999</v>
      </c>
      <c r="DK429" s="17">
        <v>533.14099999999996</v>
      </c>
      <c r="DL429" s="17">
        <v>3989.8191999999999</v>
      </c>
      <c r="DM429" s="17">
        <v>2159.4911999999999</v>
      </c>
      <c r="DN429" s="17">
        <f>SUM(Table2[[#This Row],[TOTAL Tax Revenues Before Assistance Through FY17]:[TOTAL Tax Revenues Before Assistance FY18 and After]])</f>
        <v>6149.3104000000003</v>
      </c>
      <c r="DO429" s="17">
        <v>442.57330000000002</v>
      </c>
      <c r="DP429" s="17">
        <v>3497.6304</v>
      </c>
      <c r="DQ429" s="17">
        <v>1792.6460999999999</v>
      </c>
      <c r="DR429" s="20">
        <f>SUM(Table2[[#This Row],[TOTAL Tax Revenues Net of Assistance Recapture and Penalty Through FY17]:[TOTAL Tax Revenues Net of Assistance Recapture and Penalty FY18 and After]])</f>
        <v>5290.2764999999999</v>
      </c>
      <c r="DS429" s="20">
        <v>0</v>
      </c>
      <c r="DT429" s="20">
        <v>0</v>
      </c>
      <c r="DU429" s="20">
        <v>0</v>
      </c>
      <c r="DV429" s="20">
        <v>0</v>
      </c>
      <c r="DW429" s="15">
        <v>29</v>
      </c>
      <c r="DX429" s="15">
        <v>0</v>
      </c>
      <c r="DY429" s="15">
        <v>0</v>
      </c>
      <c r="DZ429" s="15">
        <v>0</v>
      </c>
      <c r="EA429" s="15">
        <v>28</v>
      </c>
      <c r="EB429" s="15">
        <v>0</v>
      </c>
      <c r="EC429" s="15">
        <v>0</v>
      </c>
      <c r="ED429" s="15">
        <v>0</v>
      </c>
      <c r="EE429" s="15">
        <v>96.55</v>
      </c>
      <c r="EF429" s="15">
        <v>0</v>
      </c>
      <c r="EG429" s="15">
        <v>0</v>
      </c>
      <c r="EH429" s="15">
        <v>0</v>
      </c>
      <c r="EI429" s="15">
        <f>SUM(Table2[[#This Row],[Total Industrial Employees FY17]:[Total Other Employees FY17]])</f>
        <v>29</v>
      </c>
      <c r="EJ429" s="15">
        <f>SUM(Table2[[#This Row],[Number of Industrial Employees Earning More than Living Wage FY17]:[Number of Other Employees Earning More than Living Wage FY17]])</f>
        <v>28</v>
      </c>
      <c r="EK429" s="15">
        <v>96.551724137931032</v>
      </c>
    </row>
    <row r="430" spans="1:141" x14ac:dyDescent="0.2">
      <c r="A430" s="6">
        <v>93349</v>
      </c>
      <c r="B430" s="6" t="s">
        <v>510</v>
      </c>
      <c r="C430" s="7" t="s">
        <v>511</v>
      </c>
      <c r="D430" s="7" t="s">
        <v>12</v>
      </c>
      <c r="E430" s="33">
        <v>22</v>
      </c>
      <c r="F430" s="8" t="s">
        <v>2216</v>
      </c>
      <c r="G430" s="41" t="s">
        <v>1865</v>
      </c>
      <c r="H430" s="35">
        <v>46706</v>
      </c>
      <c r="I430" s="35">
        <v>78068</v>
      </c>
      <c r="J430" s="39" t="s">
        <v>3321</v>
      </c>
      <c r="K430" s="11" t="s">
        <v>2453</v>
      </c>
      <c r="L430" s="13" t="s">
        <v>2825</v>
      </c>
      <c r="M430" s="13" t="s">
        <v>2819</v>
      </c>
      <c r="N430" s="23">
        <v>11100000</v>
      </c>
      <c r="O430" s="6" t="s">
        <v>2527</v>
      </c>
      <c r="P430" s="15">
        <v>0</v>
      </c>
      <c r="Q430" s="15">
        <v>0</v>
      </c>
      <c r="R430" s="15">
        <v>35</v>
      </c>
      <c r="S430" s="15">
        <v>0</v>
      </c>
      <c r="T430" s="15">
        <v>0</v>
      </c>
      <c r="U430" s="15">
        <v>35</v>
      </c>
      <c r="V430" s="15">
        <v>35</v>
      </c>
      <c r="W430" s="15">
        <v>0</v>
      </c>
      <c r="X430" s="15">
        <v>0</v>
      </c>
      <c r="Y430" s="15">
        <v>0</v>
      </c>
      <c r="Z430" s="15">
        <v>15</v>
      </c>
      <c r="AA430" s="15">
        <v>71</v>
      </c>
      <c r="AB430" s="15">
        <v>0</v>
      </c>
      <c r="AC430" s="15">
        <v>0</v>
      </c>
      <c r="AD430" s="15">
        <v>0</v>
      </c>
      <c r="AE430" s="15">
        <v>0</v>
      </c>
      <c r="AF430" s="15">
        <v>71</v>
      </c>
      <c r="AG430" s="15" t="s">
        <v>1860</v>
      </c>
      <c r="AH430" s="15" t="s">
        <v>1861</v>
      </c>
      <c r="AI430" s="17">
        <v>72.618499999999997</v>
      </c>
      <c r="AJ430" s="17">
        <v>429.19139999999999</v>
      </c>
      <c r="AK430" s="17">
        <v>605.26430000000005</v>
      </c>
      <c r="AL430" s="17">
        <f>SUM(Table2[[#This Row],[Company Direct Land Through FY17]:[Company Direct Land FY18 and After]])</f>
        <v>1034.4557</v>
      </c>
      <c r="AM430" s="17">
        <v>239.9298</v>
      </c>
      <c r="AN430" s="17">
        <v>932.2559</v>
      </c>
      <c r="AO430" s="17">
        <v>1999.7797</v>
      </c>
      <c r="AP430" s="18">
        <f>SUM(Table2[[#This Row],[Company Direct Building Through FY17]:[Company Direct Building FY18 and After]])</f>
        <v>2932.0356000000002</v>
      </c>
      <c r="AQ430" s="17">
        <v>0</v>
      </c>
      <c r="AR430" s="17">
        <v>0</v>
      </c>
      <c r="AS430" s="17">
        <v>0</v>
      </c>
      <c r="AT430" s="18">
        <f>SUM(Table2[[#This Row],[Mortgage Recording Tax Through FY17]:[Mortgage Recording Tax FY18 and After]])</f>
        <v>0</v>
      </c>
      <c r="AU430" s="17">
        <v>159.4136</v>
      </c>
      <c r="AV430" s="17">
        <v>654.86090000000002</v>
      </c>
      <c r="AW430" s="17">
        <v>1328.69</v>
      </c>
      <c r="AX430" s="18">
        <f>SUM(Table2[[#This Row],[Pilot Savings Through FY17]:[Pilot Savings FY18 and After]])</f>
        <v>1983.5509000000002</v>
      </c>
      <c r="AY430" s="17">
        <v>0</v>
      </c>
      <c r="AZ430" s="17">
        <v>0</v>
      </c>
      <c r="BA430" s="17">
        <v>0</v>
      </c>
      <c r="BB430" s="18">
        <f>SUM(Table2[[#This Row],[Mortgage Recording Tax Exemption Through FY17]:[Mortgage Recording Tax Exemption FY18 and After]])</f>
        <v>0</v>
      </c>
      <c r="BC430" s="17">
        <v>33.131</v>
      </c>
      <c r="BD430" s="17">
        <v>218.05670000000001</v>
      </c>
      <c r="BE430" s="17">
        <v>276.14280000000002</v>
      </c>
      <c r="BF430" s="18">
        <f>SUM(Table2[[#This Row],[Indirect and Induced Land Through FY17]:[Indirect and Induced Land FY18 and After]])</f>
        <v>494.19950000000006</v>
      </c>
      <c r="BG430" s="17">
        <v>61.529000000000003</v>
      </c>
      <c r="BH430" s="17">
        <v>404.9624</v>
      </c>
      <c r="BI430" s="17">
        <v>512.83479999999997</v>
      </c>
      <c r="BJ430" s="18">
        <f>SUM(Table2[[#This Row],[Indirect and Induced Building Through FY17]:[Indirect and Induced Building FY18 and After]])</f>
        <v>917.79719999999998</v>
      </c>
      <c r="BK430" s="17">
        <v>247.79470000000001</v>
      </c>
      <c r="BL430" s="17">
        <v>1329.6054999999999</v>
      </c>
      <c r="BM430" s="17">
        <v>2065.3316</v>
      </c>
      <c r="BN430" s="18">
        <f>SUM(Table2[[#This Row],[TOTAL Real Property Related Taxes Through FY17]:[TOTAL Real Property Related Taxes FY18 and After]])</f>
        <v>3394.9371000000001</v>
      </c>
      <c r="BO430" s="17">
        <v>176.13339999999999</v>
      </c>
      <c r="BP430" s="17">
        <v>1175.0836999999999</v>
      </c>
      <c r="BQ430" s="17">
        <v>1468.046</v>
      </c>
      <c r="BR430" s="18">
        <f>SUM(Table2[[#This Row],[Company Direct Through FY17]:[Company Direct FY18 and After]])</f>
        <v>2643.1297</v>
      </c>
      <c r="BS430" s="17">
        <v>0</v>
      </c>
      <c r="BT430" s="17">
        <v>0</v>
      </c>
      <c r="BU430" s="17">
        <v>0</v>
      </c>
      <c r="BV430" s="18">
        <f>SUM(Table2[[#This Row],[Sales Tax Exemption Through FY17]:[Sales Tax Exemption FY18 and After]])</f>
        <v>0</v>
      </c>
      <c r="BW430" s="17">
        <v>0</v>
      </c>
      <c r="BX430" s="17">
        <v>0</v>
      </c>
      <c r="BY430" s="17">
        <v>0</v>
      </c>
      <c r="BZ430" s="17">
        <f>SUM(Table2[[#This Row],[Energy Tax Savings Through FY17]:[Energy Tax Savings FY18 and After]])</f>
        <v>0</v>
      </c>
      <c r="CA430" s="17">
        <v>0</v>
      </c>
      <c r="CB430" s="17">
        <v>0</v>
      </c>
      <c r="CC430" s="17">
        <v>0</v>
      </c>
      <c r="CD430" s="18">
        <f>SUM(Table2[[#This Row],[Tax Exempt Bond Savings Through FY17]:[Tax Exempt Bond Savings FY18 and After]])</f>
        <v>0</v>
      </c>
      <c r="CE430" s="17">
        <v>104.1746</v>
      </c>
      <c r="CF430" s="17">
        <v>757.47670000000005</v>
      </c>
      <c r="CG430" s="17">
        <v>868.27970000000005</v>
      </c>
      <c r="CH430" s="18">
        <f>SUM(Table2[[#This Row],[Indirect and Induced Through FY17]:[Indirect and Induced FY18 and After]])</f>
        <v>1625.7564000000002</v>
      </c>
      <c r="CI430" s="17">
        <v>280.30799999999999</v>
      </c>
      <c r="CJ430" s="17">
        <v>1932.5604000000001</v>
      </c>
      <c r="CK430" s="17">
        <v>2336.3256999999999</v>
      </c>
      <c r="CL430" s="18">
        <f>SUM(Table2[[#This Row],[TOTAL Income Consumption Use Taxes Through FY17]:[TOTAL Income Consumption Use Taxes FY18 and After]])</f>
        <v>4268.8860999999997</v>
      </c>
      <c r="CM430" s="17">
        <v>159.4136</v>
      </c>
      <c r="CN430" s="17">
        <v>654.86090000000002</v>
      </c>
      <c r="CO430" s="17">
        <v>1328.69</v>
      </c>
      <c r="CP430" s="18">
        <f>SUM(Table2[[#This Row],[Assistance Provided Through FY17]:[Assistance Provided FY18 and After]])</f>
        <v>1983.5509000000002</v>
      </c>
      <c r="CQ430" s="17">
        <v>0</v>
      </c>
      <c r="CR430" s="17">
        <v>0</v>
      </c>
      <c r="CS430" s="17">
        <v>0</v>
      </c>
      <c r="CT430" s="18">
        <f>SUM(Table2[[#This Row],[Recapture Cancellation Reduction Amount Through FY17]:[Recapture Cancellation Reduction Amount FY18 and After]])</f>
        <v>0</v>
      </c>
      <c r="CU430" s="17">
        <v>0</v>
      </c>
      <c r="CV430" s="17">
        <v>0</v>
      </c>
      <c r="CW430" s="17">
        <v>0</v>
      </c>
      <c r="CX430" s="18">
        <f>SUM(Table2[[#This Row],[Penalty Paid Through FY17]:[Penalty Paid FY18 and After]])</f>
        <v>0</v>
      </c>
      <c r="CY430" s="17">
        <v>159.4136</v>
      </c>
      <c r="CZ430" s="17">
        <v>654.86090000000002</v>
      </c>
      <c r="DA430" s="17">
        <v>1328.69</v>
      </c>
      <c r="DB430" s="18">
        <f>SUM(Table2[[#This Row],[TOTAL Assistance Net of Recapture Penalties Through FY17]:[TOTAL Assistance Net of Recapture Penalties FY18 and After]])</f>
        <v>1983.5509000000002</v>
      </c>
      <c r="DC430" s="17">
        <v>488.68169999999998</v>
      </c>
      <c r="DD430" s="17">
        <v>2536.5309999999999</v>
      </c>
      <c r="DE430" s="17">
        <v>4073.09</v>
      </c>
      <c r="DF430" s="18">
        <f>SUM(Table2[[#This Row],[Company Direct Tax Revenue Before Assistance Through FY17]:[Company Direct Tax Revenue Before Assistance FY18 and After]])</f>
        <v>6609.6210000000001</v>
      </c>
      <c r="DG430" s="17">
        <v>198.83459999999999</v>
      </c>
      <c r="DH430" s="17">
        <v>1380.4957999999999</v>
      </c>
      <c r="DI430" s="17">
        <v>1657.2573</v>
      </c>
      <c r="DJ430" s="18">
        <f>SUM(Table2[[#This Row],[Indirect and Induced Tax Revenues Through FY17]:[Indirect and Induced Tax Revenues FY18 and After]])</f>
        <v>3037.7530999999999</v>
      </c>
      <c r="DK430" s="17">
        <v>687.5163</v>
      </c>
      <c r="DL430" s="17">
        <v>3917.0268000000001</v>
      </c>
      <c r="DM430" s="17">
        <v>5730.3473000000004</v>
      </c>
      <c r="DN430" s="17">
        <f>SUM(Table2[[#This Row],[TOTAL Tax Revenues Before Assistance Through FY17]:[TOTAL Tax Revenues Before Assistance FY18 and After]])</f>
        <v>9647.3741000000009</v>
      </c>
      <c r="DO430" s="17">
        <v>528.10270000000003</v>
      </c>
      <c r="DP430" s="17">
        <v>3262.1659</v>
      </c>
      <c r="DQ430" s="17">
        <v>4401.6572999999999</v>
      </c>
      <c r="DR430" s="20">
        <f>SUM(Table2[[#This Row],[TOTAL Tax Revenues Net of Assistance Recapture and Penalty Through FY17]:[TOTAL Tax Revenues Net of Assistance Recapture and Penalty FY18 and After]])</f>
        <v>7663.8231999999998</v>
      </c>
      <c r="DS430" s="20">
        <v>0</v>
      </c>
      <c r="DT430" s="20">
        <v>0</v>
      </c>
      <c r="DU430" s="20">
        <v>0</v>
      </c>
      <c r="DV430" s="20">
        <v>0</v>
      </c>
      <c r="DW430" s="15">
        <v>35</v>
      </c>
      <c r="DX430" s="15">
        <v>0</v>
      </c>
      <c r="DY430" s="15">
        <v>0</v>
      </c>
      <c r="DZ430" s="15">
        <v>0</v>
      </c>
      <c r="EA430" s="15">
        <v>35</v>
      </c>
      <c r="EB430" s="15">
        <v>0</v>
      </c>
      <c r="EC430" s="15">
        <v>0</v>
      </c>
      <c r="ED430" s="15">
        <v>0</v>
      </c>
      <c r="EE430" s="15">
        <v>100</v>
      </c>
      <c r="EF430" s="15">
        <v>0</v>
      </c>
      <c r="EG430" s="15">
        <v>0</v>
      </c>
      <c r="EH430" s="15">
        <v>0</v>
      </c>
      <c r="EI430" s="15">
        <f>SUM(Table2[[#This Row],[Total Industrial Employees FY17]:[Total Other Employees FY17]])</f>
        <v>35</v>
      </c>
      <c r="EJ430" s="15">
        <f>SUM(Table2[[#This Row],[Number of Industrial Employees Earning More than Living Wage FY17]:[Number of Other Employees Earning More than Living Wage FY17]])</f>
        <v>35</v>
      </c>
      <c r="EK430" s="15">
        <v>100</v>
      </c>
    </row>
    <row r="431" spans="1:141" x14ac:dyDescent="0.2">
      <c r="A431" s="6">
        <v>92451</v>
      </c>
      <c r="B431" s="6" t="s">
        <v>126</v>
      </c>
      <c r="C431" s="7" t="s">
        <v>127</v>
      </c>
      <c r="D431" s="7" t="s">
        <v>9</v>
      </c>
      <c r="E431" s="33">
        <v>38</v>
      </c>
      <c r="F431" s="8" t="s">
        <v>1945</v>
      </c>
      <c r="G431" s="41" t="s">
        <v>1863</v>
      </c>
      <c r="H431" s="35">
        <v>80132</v>
      </c>
      <c r="I431" s="35">
        <v>123712</v>
      </c>
      <c r="J431" s="39" t="s">
        <v>3201</v>
      </c>
      <c r="K431" s="11" t="s">
        <v>2477</v>
      </c>
      <c r="L431" s="13" t="s">
        <v>2540</v>
      </c>
      <c r="M431" s="13" t="s">
        <v>2493</v>
      </c>
      <c r="N431" s="23">
        <v>6255000</v>
      </c>
      <c r="O431" s="6" t="s">
        <v>2490</v>
      </c>
      <c r="P431" s="15">
        <v>3</v>
      </c>
      <c r="Q431" s="15">
        <v>0</v>
      </c>
      <c r="R431" s="15">
        <v>34</v>
      </c>
      <c r="S431" s="15">
        <v>0</v>
      </c>
      <c r="T431" s="15">
        <v>5</v>
      </c>
      <c r="U431" s="15">
        <v>42</v>
      </c>
      <c r="V431" s="15">
        <v>40</v>
      </c>
      <c r="W431" s="15">
        <v>0</v>
      </c>
      <c r="X431" s="15">
        <v>0</v>
      </c>
      <c r="Y431" s="15">
        <v>0</v>
      </c>
      <c r="Z431" s="15">
        <v>8</v>
      </c>
      <c r="AA431" s="15">
        <v>97</v>
      </c>
      <c r="AB431" s="15">
        <v>0</v>
      </c>
      <c r="AC431" s="15">
        <v>0</v>
      </c>
      <c r="AD431" s="15">
        <v>0</v>
      </c>
      <c r="AE431" s="15">
        <v>0</v>
      </c>
      <c r="AF431" s="15">
        <v>97</v>
      </c>
      <c r="AG431" s="15" t="s">
        <v>1860</v>
      </c>
      <c r="AH431" s="15" t="s">
        <v>1861</v>
      </c>
      <c r="AI431" s="17">
        <v>80.910899999999998</v>
      </c>
      <c r="AJ431" s="17">
        <v>677.85760000000005</v>
      </c>
      <c r="AK431" s="17">
        <v>21.8492</v>
      </c>
      <c r="AL431" s="17">
        <f>SUM(Table2[[#This Row],[Company Direct Land Through FY17]:[Company Direct Land FY18 and After]])</f>
        <v>699.70680000000004</v>
      </c>
      <c r="AM431" s="17">
        <v>206.6824</v>
      </c>
      <c r="AN431" s="17">
        <v>1730.8839</v>
      </c>
      <c r="AO431" s="17">
        <v>55.8127</v>
      </c>
      <c r="AP431" s="18">
        <f>SUM(Table2[[#This Row],[Company Direct Building Through FY17]:[Company Direct Building FY18 and After]])</f>
        <v>1786.6966</v>
      </c>
      <c r="AQ431" s="17">
        <v>0</v>
      </c>
      <c r="AR431" s="17">
        <v>109.7376</v>
      </c>
      <c r="AS431" s="17">
        <v>0</v>
      </c>
      <c r="AT431" s="18">
        <f>SUM(Table2[[#This Row],[Mortgage Recording Tax Through FY17]:[Mortgage Recording Tax FY18 and After]])</f>
        <v>109.7376</v>
      </c>
      <c r="AU431" s="17">
        <v>257.10980000000001</v>
      </c>
      <c r="AV431" s="17">
        <v>2111.5502000000001</v>
      </c>
      <c r="AW431" s="17">
        <v>69.430099999999996</v>
      </c>
      <c r="AX431" s="18">
        <f>SUM(Table2[[#This Row],[Pilot Savings Through FY17]:[Pilot Savings FY18 and After]])</f>
        <v>2180.9803000000002</v>
      </c>
      <c r="AY431" s="17">
        <v>0</v>
      </c>
      <c r="AZ431" s="17">
        <v>109.7376</v>
      </c>
      <c r="BA431" s="17">
        <v>0</v>
      </c>
      <c r="BB431" s="18">
        <f>SUM(Table2[[#This Row],[Mortgage Recording Tax Exemption Through FY17]:[Mortgage Recording Tax Exemption FY18 and After]])</f>
        <v>109.7376</v>
      </c>
      <c r="BC431" s="17">
        <v>76.245099999999994</v>
      </c>
      <c r="BD431" s="17">
        <v>347.51369999999997</v>
      </c>
      <c r="BE431" s="17">
        <v>20.589300000000001</v>
      </c>
      <c r="BF431" s="18">
        <f>SUM(Table2[[#This Row],[Indirect and Induced Land Through FY17]:[Indirect and Induced Land FY18 and After]])</f>
        <v>368.10299999999995</v>
      </c>
      <c r="BG431" s="17">
        <v>141.59800000000001</v>
      </c>
      <c r="BH431" s="17">
        <v>645.38279999999997</v>
      </c>
      <c r="BI431" s="17">
        <v>38.237200000000001</v>
      </c>
      <c r="BJ431" s="18">
        <f>SUM(Table2[[#This Row],[Indirect and Induced Building Through FY17]:[Indirect and Induced Building FY18 and After]])</f>
        <v>683.62</v>
      </c>
      <c r="BK431" s="17">
        <v>248.32660000000001</v>
      </c>
      <c r="BL431" s="17">
        <v>1290.0878</v>
      </c>
      <c r="BM431" s="17">
        <v>67.058300000000003</v>
      </c>
      <c r="BN431" s="18">
        <f>SUM(Table2[[#This Row],[TOTAL Real Property Related Taxes Through FY17]:[TOTAL Real Property Related Taxes FY18 and After]])</f>
        <v>1357.1460999999999</v>
      </c>
      <c r="BO431" s="17">
        <v>469.70729999999998</v>
      </c>
      <c r="BP431" s="17">
        <v>2421.2687000000001</v>
      </c>
      <c r="BQ431" s="17">
        <v>126.84010000000001</v>
      </c>
      <c r="BR431" s="18">
        <f>SUM(Table2[[#This Row],[Company Direct Through FY17]:[Company Direct FY18 and After]])</f>
        <v>2548.1088</v>
      </c>
      <c r="BS431" s="17">
        <v>0</v>
      </c>
      <c r="BT431" s="17">
        <v>12.988099999999999</v>
      </c>
      <c r="BU431" s="17">
        <v>0</v>
      </c>
      <c r="BV431" s="18">
        <f>SUM(Table2[[#This Row],[Sales Tax Exemption Through FY17]:[Sales Tax Exemption FY18 and After]])</f>
        <v>12.988099999999999</v>
      </c>
      <c r="BW431" s="17">
        <v>0</v>
      </c>
      <c r="BX431" s="17">
        <v>0</v>
      </c>
      <c r="BY431" s="17">
        <v>0</v>
      </c>
      <c r="BZ431" s="17">
        <f>SUM(Table2[[#This Row],[Energy Tax Savings Through FY17]:[Energy Tax Savings FY18 and After]])</f>
        <v>0</v>
      </c>
      <c r="CA431" s="17">
        <v>1.9721</v>
      </c>
      <c r="CB431" s="17">
        <v>53.6066</v>
      </c>
      <c r="CC431" s="17">
        <v>0.51449999999999996</v>
      </c>
      <c r="CD431" s="18">
        <f>SUM(Table2[[#This Row],[Tax Exempt Bond Savings Through FY17]:[Tax Exempt Bond Savings FY18 and After]])</f>
        <v>54.121099999999998</v>
      </c>
      <c r="CE431" s="17">
        <v>260.99680000000001</v>
      </c>
      <c r="CF431" s="17">
        <v>1350.8442</v>
      </c>
      <c r="CG431" s="17">
        <v>70.479799999999997</v>
      </c>
      <c r="CH431" s="18">
        <f>SUM(Table2[[#This Row],[Indirect and Induced Through FY17]:[Indirect and Induced FY18 and After]])</f>
        <v>1421.3240000000001</v>
      </c>
      <c r="CI431" s="17">
        <v>728.73199999999997</v>
      </c>
      <c r="CJ431" s="17">
        <v>3705.5182</v>
      </c>
      <c r="CK431" s="17">
        <v>196.80539999999999</v>
      </c>
      <c r="CL431" s="18">
        <f>SUM(Table2[[#This Row],[TOTAL Income Consumption Use Taxes Through FY17]:[TOTAL Income Consumption Use Taxes FY18 and After]])</f>
        <v>3902.3236000000002</v>
      </c>
      <c r="CM431" s="17">
        <v>259.08190000000002</v>
      </c>
      <c r="CN431" s="17">
        <v>2287.8825000000002</v>
      </c>
      <c r="CO431" s="17">
        <v>69.944599999999994</v>
      </c>
      <c r="CP431" s="18">
        <f>SUM(Table2[[#This Row],[Assistance Provided Through FY17]:[Assistance Provided FY18 and After]])</f>
        <v>2357.8271</v>
      </c>
      <c r="CQ431" s="17">
        <v>0</v>
      </c>
      <c r="CR431" s="17">
        <v>0</v>
      </c>
      <c r="CS431" s="17">
        <v>0</v>
      </c>
      <c r="CT431" s="18">
        <f>SUM(Table2[[#This Row],[Recapture Cancellation Reduction Amount Through FY17]:[Recapture Cancellation Reduction Amount FY18 and After]])</f>
        <v>0</v>
      </c>
      <c r="CU431" s="17">
        <v>0</v>
      </c>
      <c r="CV431" s="17">
        <v>0</v>
      </c>
      <c r="CW431" s="17">
        <v>0</v>
      </c>
      <c r="CX431" s="18">
        <f>SUM(Table2[[#This Row],[Penalty Paid Through FY17]:[Penalty Paid FY18 and After]])</f>
        <v>0</v>
      </c>
      <c r="CY431" s="17">
        <v>259.08190000000002</v>
      </c>
      <c r="CZ431" s="17">
        <v>2287.8825000000002</v>
      </c>
      <c r="DA431" s="17">
        <v>69.944599999999994</v>
      </c>
      <c r="DB431" s="18">
        <f>SUM(Table2[[#This Row],[TOTAL Assistance Net of Recapture Penalties Through FY17]:[TOTAL Assistance Net of Recapture Penalties FY18 and After]])</f>
        <v>2357.8271</v>
      </c>
      <c r="DC431" s="17">
        <v>757.30060000000003</v>
      </c>
      <c r="DD431" s="17">
        <v>4939.7478000000001</v>
      </c>
      <c r="DE431" s="17">
        <v>204.50200000000001</v>
      </c>
      <c r="DF431" s="18">
        <f>SUM(Table2[[#This Row],[Company Direct Tax Revenue Before Assistance Through FY17]:[Company Direct Tax Revenue Before Assistance FY18 and After]])</f>
        <v>5144.2498000000005</v>
      </c>
      <c r="DG431" s="17">
        <v>478.8399</v>
      </c>
      <c r="DH431" s="17">
        <v>2343.7406999999998</v>
      </c>
      <c r="DI431" s="17">
        <v>129.30629999999999</v>
      </c>
      <c r="DJ431" s="18">
        <f>SUM(Table2[[#This Row],[Indirect and Induced Tax Revenues Through FY17]:[Indirect and Induced Tax Revenues FY18 and After]])</f>
        <v>2473.047</v>
      </c>
      <c r="DK431" s="17">
        <v>1236.1405</v>
      </c>
      <c r="DL431" s="17">
        <v>7283.4885000000004</v>
      </c>
      <c r="DM431" s="17">
        <v>333.80829999999997</v>
      </c>
      <c r="DN431" s="17">
        <f>SUM(Table2[[#This Row],[TOTAL Tax Revenues Before Assistance Through FY17]:[TOTAL Tax Revenues Before Assistance FY18 and After]])</f>
        <v>7617.2968000000001</v>
      </c>
      <c r="DO431" s="17">
        <v>977.05859999999996</v>
      </c>
      <c r="DP431" s="17">
        <v>4995.6059999999998</v>
      </c>
      <c r="DQ431" s="17">
        <v>263.86369999999999</v>
      </c>
      <c r="DR431" s="20">
        <f>SUM(Table2[[#This Row],[TOTAL Tax Revenues Net of Assistance Recapture and Penalty Through FY17]:[TOTAL Tax Revenues Net of Assistance Recapture and Penalty FY18 and After]])</f>
        <v>5259.4696999999996</v>
      </c>
      <c r="DS431" s="20">
        <v>0</v>
      </c>
      <c r="DT431" s="20">
        <v>0</v>
      </c>
      <c r="DU431" s="20">
        <v>0</v>
      </c>
      <c r="DV431" s="20">
        <v>0</v>
      </c>
      <c r="DW431" s="15">
        <v>42</v>
      </c>
      <c r="DX431" s="15">
        <v>0</v>
      </c>
      <c r="DY431" s="15">
        <v>0</v>
      </c>
      <c r="DZ431" s="15">
        <v>0</v>
      </c>
      <c r="EA431" s="15">
        <v>42</v>
      </c>
      <c r="EB431" s="15">
        <v>0</v>
      </c>
      <c r="EC431" s="15">
        <v>0</v>
      </c>
      <c r="ED431" s="15">
        <v>0</v>
      </c>
      <c r="EE431" s="15">
        <v>100</v>
      </c>
      <c r="EF431" s="15">
        <v>0</v>
      </c>
      <c r="EG431" s="15">
        <v>0</v>
      </c>
      <c r="EH431" s="15">
        <v>0</v>
      </c>
      <c r="EI431" s="15">
        <f>SUM(Table2[[#This Row],[Total Industrial Employees FY17]:[Total Other Employees FY17]])</f>
        <v>42</v>
      </c>
      <c r="EJ431" s="15">
        <f>SUM(Table2[[#This Row],[Number of Industrial Employees Earning More than Living Wage FY17]:[Number of Other Employees Earning More than Living Wage FY17]])</f>
        <v>42</v>
      </c>
      <c r="EK431" s="15">
        <v>100</v>
      </c>
    </row>
    <row r="432" spans="1:141" x14ac:dyDescent="0.2">
      <c r="A432" s="6">
        <v>94085</v>
      </c>
      <c r="B432" s="6" t="s">
        <v>1604</v>
      </c>
      <c r="C432" s="7" t="s">
        <v>1648</v>
      </c>
      <c r="D432" s="7" t="s">
        <v>9</v>
      </c>
      <c r="E432" s="33">
        <v>33</v>
      </c>
      <c r="F432" s="8" t="s">
        <v>2409</v>
      </c>
      <c r="G432" s="41" t="s">
        <v>1863</v>
      </c>
      <c r="H432" s="35">
        <v>0</v>
      </c>
      <c r="I432" s="35">
        <v>122100</v>
      </c>
      <c r="J432" s="39" t="s">
        <v>3204</v>
      </c>
      <c r="K432" s="11" t="s">
        <v>2895</v>
      </c>
      <c r="L432" s="13" t="s">
        <v>3104</v>
      </c>
      <c r="M432" s="13" t="s">
        <v>3105</v>
      </c>
      <c r="N432" s="23">
        <v>30000000</v>
      </c>
      <c r="O432" s="6" t="s">
        <v>2503</v>
      </c>
      <c r="P432" s="15">
        <v>49</v>
      </c>
      <c r="Q432" s="15">
        <v>0</v>
      </c>
      <c r="R432" s="15">
        <v>292</v>
      </c>
      <c r="S432" s="15">
        <v>0</v>
      </c>
      <c r="T432" s="15">
        <v>0</v>
      </c>
      <c r="U432" s="15">
        <v>341</v>
      </c>
      <c r="V432" s="15">
        <v>316</v>
      </c>
      <c r="W432" s="15">
        <v>0</v>
      </c>
      <c r="X432" s="15">
        <v>0</v>
      </c>
      <c r="Y432" s="15">
        <v>279</v>
      </c>
      <c r="Z432" s="15">
        <v>4</v>
      </c>
      <c r="AA432" s="15">
        <v>97</v>
      </c>
      <c r="AB432" s="15">
        <v>9</v>
      </c>
      <c r="AC432" s="15">
        <v>8</v>
      </c>
      <c r="AD432" s="15">
        <v>7</v>
      </c>
      <c r="AE432" s="15">
        <v>0</v>
      </c>
      <c r="AF432" s="15">
        <v>97</v>
      </c>
      <c r="AG432" s="15" t="s">
        <v>1860</v>
      </c>
      <c r="AH432" s="15" t="s">
        <v>1861</v>
      </c>
      <c r="AI432" s="17">
        <v>0</v>
      </c>
      <c r="AJ432" s="17">
        <v>0</v>
      </c>
      <c r="AK432" s="17">
        <v>0</v>
      </c>
      <c r="AL432" s="17">
        <f>SUM(Table2[[#This Row],[Company Direct Land Through FY17]:[Company Direct Land FY18 and After]])</f>
        <v>0</v>
      </c>
      <c r="AM432" s="17">
        <v>0</v>
      </c>
      <c r="AN432" s="17">
        <v>0</v>
      </c>
      <c r="AO432" s="17">
        <v>0</v>
      </c>
      <c r="AP432" s="18">
        <f>SUM(Table2[[#This Row],[Company Direct Building Through FY17]:[Company Direct Building FY18 and After]])</f>
        <v>0</v>
      </c>
      <c r="AQ432" s="17">
        <v>0</v>
      </c>
      <c r="AR432" s="17">
        <v>0</v>
      </c>
      <c r="AS432" s="17">
        <v>0</v>
      </c>
      <c r="AT432" s="18">
        <f>SUM(Table2[[#This Row],[Mortgage Recording Tax Through FY17]:[Mortgage Recording Tax FY18 and After]])</f>
        <v>0</v>
      </c>
      <c r="AU432" s="17">
        <v>0</v>
      </c>
      <c r="AV432" s="17">
        <v>0</v>
      </c>
      <c r="AW432" s="17">
        <v>0</v>
      </c>
      <c r="AX432" s="18">
        <f>SUM(Table2[[#This Row],[Pilot Savings Through FY17]:[Pilot Savings FY18 and After]])</f>
        <v>0</v>
      </c>
      <c r="AY432" s="17">
        <v>0</v>
      </c>
      <c r="AZ432" s="17">
        <v>0</v>
      </c>
      <c r="BA432" s="17">
        <v>0</v>
      </c>
      <c r="BB432" s="18">
        <f>SUM(Table2[[#This Row],[Mortgage Recording Tax Exemption Through FY17]:[Mortgage Recording Tax Exemption FY18 and After]])</f>
        <v>0</v>
      </c>
      <c r="BC432" s="17">
        <v>210.41540000000001</v>
      </c>
      <c r="BD432" s="17">
        <v>398.8091</v>
      </c>
      <c r="BE432" s="17">
        <v>3969.3593999999998</v>
      </c>
      <c r="BF432" s="18">
        <f>SUM(Table2[[#This Row],[Indirect and Induced Land Through FY17]:[Indirect and Induced Land FY18 and After]])</f>
        <v>4368.1684999999998</v>
      </c>
      <c r="BG432" s="17">
        <v>390.7715</v>
      </c>
      <c r="BH432" s="17">
        <v>740.64549999999997</v>
      </c>
      <c r="BI432" s="17">
        <v>7371.6660000000002</v>
      </c>
      <c r="BJ432" s="18">
        <f>SUM(Table2[[#This Row],[Indirect and Induced Building Through FY17]:[Indirect and Induced Building FY18 and After]])</f>
        <v>8112.3114999999998</v>
      </c>
      <c r="BK432" s="17">
        <v>601.18690000000004</v>
      </c>
      <c r="BL432" s="17">
        <v>1139.4546</v>
      </c>
      <c r="BM432" s="17">
        <v>11341.0254</v>
      </c>
      <c r="BN432" s="18">
        <f>SUM(Table2[[#This Row],[TOTAL Real Property Related Taxes Through FY17]:[TOTAL Real Property Related Taxes FY18 and After]])</f>
        <v>12480.48</v>
      </c>
      <c r="BO432" s="17">
        <v>625.37919999999997</v>
      </c>
      <c r="BP432" s="17">
        <v>1188.8217</v>
      </c>
      <c r="BQ432" s="17">
        <v>11797.4005</v>
      </c>
      <c r="BR432" s="18">
        <f>SUM(Table2[[#This Row],[Company Direct Through FY17]:[Company Direct FY18 and After]])</f>
        <v>12986.2222</v>
      </c>
      <c r="BS432" s="17">
        <v>0</v>
      </c>
      <c r="BT432" s="17">
        <v>0</v>
      </c>
      <c r="BU432" s="17">
        <v>0</v>
      </c>
      <c r="BV432" s="18">
        <f>SUM(Table2[[#This Row],[Sales Tax Exemption Through FY17]:[Sales Tax Exemption FY18 and After]])</f>
        <v>0</v>
      </c>
      <c r="BW432" s="17">
        <v>0</v>
      </c>
      <c r="BX432" s="17">
        <v>0</v>
      </c>
      <c r="BY432" s="17">
        <v>0</v>
      </c>
      <c r="BZ432" s="17">
        <f>SUM(Table2[[#This Row],[Energy Tax Savings Through FY17]:[Energy Tax Savings FY18 and After]])</f>
        <v>0</v>
      </c>
      <c r="CA432" s="17">
        <v>6.7172999999999998</v>
      </c>
      <c r="CB432" s="17">
        <v>7.4737999999999998</v>
      </c>
      <c r="CC432" s="17">
        <v>83.718599999999995</v>
      </c>
      <c r="CD432" s="18">
        <f>SUM(Table2[[#This Row],[Tax Exempt Bond Savings Through FY17]:[Tax Exempt Bond Savings FY18 and After]])</f>
        <v>91.192399999999992</v>
      </c>
      <c r="CE432" s="17">
        <v>720.27919999999995</v>
      </c>
      <c r="CF432" s="17">
        <v>1373.5097000000001</v>
      </c>
      <c r="CG432" s="17">
        <v>13587.6299</v>
      </c>
      <c r="CH432" s="18">
        <f>SUM(Table2[[#This Row],[Indirect and Induced Through FY17]:[Indirect and Induced FY18 and After]])</f>
        <v>14961.1396</v>
      </c>
      <c r="CI432" s="17">
        <v>1338.9411</v>
      </c>
      <c r="CJ432" s="17">
        <v>2554.8575999999998</v>
      </c>
      <c r="CK432" s="17">
        <v>25301.311799999999</v>
      </c>
      <c r="CL432" s="18">
        <f>SUM(Table2[[#This Row],[TOTAL Income Consumption Use Taxes Through FY17]:[TOTAL Income Consumption Use Taxes FY18 and After]])</f>
        <v>27856.169399999999</v>
      </c>
      <c r="CM432" s="17">
        <v>6.7172999999999998</v>
      </c>
      <c r="CN432" s="17">
        <v>7.4737999999999998</v>
      </c>
      <c r="CO432" s="17">
        <v>83.718599999999995</v>
      </c>
      <c r="CP432" s="18">
        <f>SUM(Table2[[#This Row],[Assistance Provided Through FY17]:[Assistance Provided FY18 and After]])</f>
        <v>91.192399999999992</v>
      </c>
      <c r="CQ432" s="17">
        <v>0</v>
      </c>
      <c r="CR432" s="17">
        <v>0</v>
      </c>
      <c r="CS432" s="17">
        <v>0</v>
      </c>
      <c r="CT432" s="18">
        <f>SUM(Table2[[#This Row],[Recapture Cancellation Reduction Amount Through FY17]:[Recapture Cancellation Reduction Amount FY18 and After]])</f>
        <v>0</v>
      </c>
      <c r="CU432" s="17">
        <v>0</v>
      </c>
      <c r="CV432" s="17">
        <v>0</v>
      </c>
      <c r="CW432" s="17">
        <v>0</v>
      </c>
      <c r="CX432" s="18">
        <f>SUM(Table2[[#This Row],[Penalty Paid Through FY17]:[Penalty Paid FY18 and After]])</f>
        <v>0</v>
      </c>
      <c r="CY432" s="17">
        <v>6.7172999999999998</v>
      </c>
      <c r="CZ432" s="17">
        <v>7.4737999999999998</v>
      </c>
      <c r="DA432" s="17">
        <v>83.718599999999995</v>
      </c>
      <c r="DB432" s="18">
        <f>SUM(Table2[[#This Row],[TOTAL Assistance Net of Recapture Penalties Through FY17]:[TOTAL Assistance Net of Recapture Penalties FY18 and After]])</f>
        <v>91.192399999999992</v>
      </c>
      <c r="DC432" s="17">
        <v>625.37919999999997</v>
      </c>
      <c r="DD432" s="17">
        <v>1188.8217</v>
      </c>
      <c r="DE432" s="17">
        <v>11797.4005</v>
      </c>
      <c r="DF432" s="18">
        <f>SUM(Table2[[#This Row],[Company Direct Tax Revenue Before Assistance Through FY17]:[Company Direct Tax Revenue Before Assistance FY18 and After]])</f>
        <v>12986.2222</v>
      </c>
      <c r="DG432" s="17">
        <v>1321.4661000000001</v>
      </c>
      <c r="DH432" s="17">
        <v>2512.9643000000001</v>
      </c>
      <c r="DI432" s="17">
        <v>24928.655299999999</v>
      </c>
      <c r="DJ432" s="18">
        <f>SUM(Table2[[#This Row],[Indirect and Induced Tax Revenues Through FY17]:[Indirect and Induced Tax Revenues FY18 and After]])</f>
        <v>27441.619599999998</v>
      </c>
      <c r="DK432" s="17">
        <v>1946.8453</v>
      </c>
      <c r="DL432" s="17">
        <v>3701.7860000000001</v>
      </c>
      <c r="DM432" s="17">
        <v>36726.055800000002</v>
      </c>
      <c r="DN432" s="17">
        <f>SUM(Table2[[#This Row],[TOTAL Tax Revenues Before Assistance Through FY17]:[TOTAL Tax Revenues Before Assistance FY18 and After]])</f>
        <v>40427.841800000002</v>
      </c>
      <c r="DO432" s="17">
        <v>1940.1279999999999</v>
      </c>
      <c r="DP432" s="17">
        <v>3694.3121999999998</v>
      </c>
      <c r="DQ432" s="17">
        <v>36642.337200000002</v>
      </c>
      <c r="DR432" s="20">
        <f>SUM(Table2[[#This Row],[TOTAL Tax Revenues Net of Assistance Recapture and Penalty Through FY17]:[TOTAL Tax Revenues Net of Assistance Recapture and Penalty FY18 and After]])</f>
        <v>40336.649400000002</v>
      </c>
      <c r="DS432" s="20">
        <v>16130.959800000001</v>
      </c>
      <c r="DT432" s="20">
        <v>0</v>
      </c>
      <c r="DU432" s="20">
        <v>0</v>
      </c>
      <c r="DV432" s="20">
        <v>0</v>
      </c>
      <c r="DW432" s="15">
        <v>0</v>
      </c>
      <c r="DX432" s="15">
        <v>0</v>
      </c>
      <c r="DY432" s="15">
        <v>0</v>
      </c>
      <c r="DZ432" s="15">
        <v>341</v>
      </c>
      <c r="EA432" s="15">
        <v>0</v>
      </c>
      <c r="EB432" s="15">
        <v>0</v>
      </c>
      <c r="EC432" s="15">
        <v>0</v>
      </c>
      <c r="ED432" s="15">
        <v>341</v>
      </c>
      <c r="EE432" s="15">
        <v>0</v>
      </c>
      <c r="EF432" s="15">
        <v>0</v>
      </c>
      <c r="EG432" s="15">
        <v>0</v>
      </c>
      <c r="EH432" s="15">
        <v>100</v>
      </c>
      <c r="EI432" s="15">
        <f>SUM(Table2[[#This Row],[Total Industrial Employees FY17]:[Total Other Employees FY17]])</f>
        <v>341</v>
      </c>
      <c r="EJ432" s="15">
        <f>SUM(Table2[[#This Row],[Number of Industrial Employees Earning More than Living Wage FY17]:[Number of Other Employees Earning More than Living Wage FY17]])</f>
        <v>341</v>
      </c>
      <c r="EK432" s="15">
        <v>100</v>
      </c>
    </row>
    <row r="433" spans="1:141" x14ac:dyDescent="0.2">
      <c r="A433" s="6">
        <v>94099</v>
      </c>
      <c r="B433" s="6" t="s">
        <v>1615</v>
      </c>
      <c r="C433" s="7" t="s">
        <v>1655</v>
      </c>
      <c r="D433" s="7" t="s">
        <v>19</v>
      </c>
      <c r="E433" s="33">
        <v>4</v>
      </c>
      <c r="F433" s="8" t="s">
        <v>2147</v>
      </c>
      <c r="G433" s="41" t="s">
        <v>2040</v>
      </c>
      <c r="H433" s="35">
        <v>15770</v>
      </c>
      <c r="I433" s="35">
        <v>110000</v>
      </c>
      <c r="J433" s="39" t="s">
        <v>3204</v>
      </c>
      <c r="K433" s="11" t="s">
        <v>2804</v>
      </c>
      <c r="L433" s="13" t="s">
        <v>3096</v>
      </c>
      <c r="M433" s="13" t="s">
        <v>3097</v>
      </c>
      <c r="N433" s="23">
        <v>35000000</v>
      </c>
      <c r="O433" s="6" t="s">
        <v>2503</v>
      </c>
      <c r="P433" s="15">
        <v>20</v>
      </c>
      <c r="Q433" s="15">
        <v>46</v>
      </c>
      <c r="R433" s="15">
        <v>107</v>
      </c>
      <c r="S433" s="15">
        <v>0</v>
      </c>
      <c r="T433" s="15">
        <v>0</v>
      </c>
      <c r="U433" s="15">
        <v>173</v>
      </c>
      <c r="V433" s="15">
        <v>140</v>
      </c>
      <c r="W433" s="15">
        <v>0</v>
      </c>
      <c r="X433" s="15">
        <v>0</v>
      </c>
      <c r="Y433" s="15">
        <v>108</v>
      </c>
      <c r="Z433" s="15">
        <v>108</v>
      </c>
      <c r="AA433" s="15">
        <v>73</v>
      </c>
      <c r="AB433" s="15">
        <v>0</v>
      </c>
      <c r="AC433" s="15">
        <v>0</v>
      </c>
      <c r="AD433" s="15">
        <v>0</v>
      </c>
      <c r="AE433" s="15">
        <v>0</v>
      </c>
      <c r="AF433" s="15">
        <v>73</v>
      </c>
      <c r="AG433" s="15" t="s">
        <v>1860</v>
      </c>
      <c r="AH433" s="15" t="s">
        <v>1861</v>
      </c>
      <c r="AI433" s="17">
        <v>0</v>
      </c>
      <c r="AJ433" s="17">
        <v>0</v>
      </c>
      <c r="AK433" s="17">
        <v>0</v>
      </c>
      <c r="AL433" s="17">
        <f>SUM(Table2[[#This Row],[Company Direct Land Through FY17]:[Company Direct Land FY18 and After]])</f>
        <v>0</v>
      </c>
      <c r="AM433" s="17">
        <v>0</v>
      </c>
      <c r="AN433" s="17">
        <v>0</v>
      </c>
      <c r="AO433" s="17">
        <v>0</v>
      </c>
      <c r="AP433" s="18">
        <f>SUM(Table2[[#This Row],[Company Direct Building Through FY17]:[Company Direct Building FY18 and After]])</f>
        <v>0</v>
      </c>
      <c r="AQ433" s="17">
        <v>0</v>
      </c>
      <c r="AR433" s="17">
        <v>0</v>
      </c>
      <c r="AS433" s="17">
        <v>0</v>
      </c>
      <c r="AT433" s="18">
        <f>SUM(Table2[[#This Row],[Mortgage Recording Tax Through FY17]:[Mortgage Recording Tax FY18 and After]])</f>
        <v>0</v>
      </c>
      <c r="AU433" s="17">
        <v>0</v>
      </c>
      <c r="AV433" s="17">
        <v>0</v>
      </c>
      <c r="AW433" s="17">
        <v>0</v>
      </c>
      <c r="AX433" s="18">
        <f>SUM(Table2[[#This Row],[Pilot Savings Through FY17]:[Pilot Savings FY18 and After]])</f>
        <v>0</v>
      </c>
      <c r="AY433" s="17">
        <v>0</v>
      </c>
      <c r="AZ433" s="17">
        <v>0</v>
      </c>
      <c r="BA433" s="17">
        <v>0</v>
      </c>
      <c r="BB433" s="18">
        <f>SUM(Table2[[#This Row],[Mortgage Recording Tax Exemption Through FY17]:[Mortgage Recording Tax Exemption FY18 and After]])</f>
        <v>0</v>
      </c>
      <c r="BC433" s="17">
        <v>93.222399999999993</v>
      </c>
      <c r="BD433" s="17">
        <v>175.0016</v>
      </c>
      <c r="BE433" s="17">
        <v>1758.5857000000001</v>
      </c>
      <c r="BF433" s="18">
        <f>SUM(Table2[[#This Row],[Indirect and Induced Land Through FY17]:[Indirect and Induced Land FY18 and After]])</f>
        <v>1933.5873000000001</v>
      </c>
      <c r="BG433" s="17">
        <v>173.12729999999999</v>
      </c>
      <c r="BH433" s="17">
        <v>325.00299999999999</v>
      </c>
      <c r="BI433" s="17">
        <v>3265.9396999999999</v>
      </c>
      <c r="BJ433" s="18">
        <f>SUM(Table2[[#This Row],[Indirect and Induced Building Through FY17]:[Indirect and Induced Building FY18 and After]])</f>
        <v>3590.9427000000001</v>
      </c>
      <c r="BK433" s="17">
        <v>266.34969999999998</v>
      </c>
      <c r="BL433" s="17">
        <v>500.00459999999998</v>
      </c>
      <c r="BM433" s="17">
        <v>5024.5254000000004</v>
      </c>
      <c r="BN433" s="18">
        <f>SUM(Table2[[#This Row],[TOTAL Real Property Related Taxes Through FY17]:[TOTAL Real Property Related Taxes FY18 and After]])</f>
        <v>5524.5300000000007</v>
      </c>
      <c r="BO433" s="17">
        <v>231.62029999999999</v>
      </c>
      <c r="BP433" s="17">
        <v>436.08760000000001</v>
      </c>
      <c r="BQ433" s="17">
        <v>4369.3746000000001</v>
      </c>
      <c r="BR433" s="18">
        <f>SUM(Table2[[#This Row],[Company Direct Through FY17]:[Company Direct FY18 and After]])</f>
        <v>4805.4621999999999</v>
      </c>
      <c r="BS433" s="17">
        <v>0</v>
      </c>
      <c r="BT433" s="17">
        <v>0</v>
      </c>
      <c r="BU433" s="17">
        <v>0</v>
      </c>
      <c r="BV433" s="18">
        <f>SUM(Table2[[#This Row],[Sales Tax Exemption Through FY17]:[Sales Tax Exemption FY18 and After]])</f>
        <v>0</v>
      </c>
      <c r="BW433" s="17">
        <v>0</v>
      </c>
      <c r="BX433" s="17">
        <v>0</v>
      </c>
      <c r="BY433" s="17">
        <v>0</v>
      </c>
      <c r="BZ433" s="17">
        <f>SUM(Table2[[#This Row],[Energy Tax Savings Through FY17]:[Energy Tax Savings FY18 and After]])</f>
        <v>0</v>
      </c>
      <c r="CA433" s="17">
        <v>17.563300000000002</v>
      </c>
      <c r="CB433" s="17">
        <v>25.311800000000002</v>
      </c>
      <c r="CC433" s="17">
        <v>218.89359999999999</v>
      </c>
      <c r="CD433" s="18">
        <f>SUM(Table2[[#This Row],[Tax Exempt Bond Savings Through FY17]:[Tax Exempt Bond Savings FY18 and After]])</f>
        <v>244.2054</v>
      </c>
      <c r="CE433" s="17">
        <v>266.76920000000001</v>
      </c>
      <c r="CF433" s="17">
        <v>503.82060000000001</v>
      </c>
      <c r="CG433" s="17">
        <v>5032.4366</v>
      </c>
      <c r="CH433" s="18">
        <f>SUM(Table2[[#This Row],[Indirect and Induced Through FY17]:[Indirect and Induced FY18 and After]])</f>
        <v>5536.2572</v>
      </c>
      <c r="CI433" s="17">
        <v>480.82619999999997</v>
      </c>
      <c r="CJ433" s="17">
        <v>914.59640000000002</v>
      </c>
      <c r="CK433" s="17">
        <v>9182.9176000000007</v>
      </c>
      <c r="CL433" s="18">
        <f>SUM(Table2[[#This Row],[TOTAL Income Consumption Use Taxes Through FY17]:[TOTAL Income Consumption Use Taxes FY18 and After]])</f>
        <v>10097.514000000001</v>
      </c>
      <c r="CM433" s="17">
        <v>17.563300000000002</v>
      </c>
      <c r="CN433" s="17">
        <v>25.311800000000002</v>
      </c>
      <c r="CO433" s="17">
        <v>218.89359999999999</v>
      </c>
      <c r="CP433" s="18">
        <f>SUM(Table2[[#This Row],[Assistance Provided Through FY17]:[Assistance Provided FY18 and After]])</f>
        <v>244.2054</v>
      </c>
      <c r="CQ433" s="17">
        <v>0</v>
      </c>
      <c r="CR433" s="17">
        <v>0</v>
      </c>
      <c r="CS433" s="17">
        <v>0</v>
      </c>
      <c r="CT433" s="18">
        <f>SUM(Table2[[#This Row],[Recapture Cancellation Reduction Amount Through FY17]:[Recapture Cancellation Reduction Amount FY18 and After]])</f>
        <v>0</v>
      </c>
      <c r="CU433" s="17">
        <v>0</v>
      </c>
      <c r="CV433" s="17">
        <v>0</v>
      </c>
      <c r="CW433" s="17">
        <v>0</v>
      </c>
      <c r="CX433" s="18">
        <f>SUM(Table2[[#This Row],[Penalty Paid Through FY17]:[Penalty Paid FY18 and After]])</f>
        <v>0</v>
      </c>
      <c r="CY433" s="17">
        <v>17.563300000000002</v>
      </c>
      <c r="CZ433" s="17">
        <v>25.311800000000002</v>
      </c>
      <c r="DA433" s="17">
        <v>218.89359999999999</v>
      </c>
      <c r="DB433" s="18">
        <f>SUM(Table2[[#This Row],[TOTAL Assistance Net of Recapture Penalties Through FY17]:[TOTAL Assistance Net of Recapture Penalties FY18 and After]])</f>
        <v>244.2054</v>
      </c>
      <c r="DC433" s="17">
        <v>231.62029999999999</v>
      </c>
      <c r="DD433" s="17">
        <v>436.08760000000001</v>
      </c>
      <c r="DE433" s="17">
        <v>4369.3746000000001</v>
      </c>
      <c r="DF433" s="18">
        <f>SUM(Table2[[#This Row],[Company Direct Tax Revenue Before Assistance Through FY17]:[Company Direct Tax Revenue Before Assistance FY18 and After]])</f>
        <v>4805.4621999999999</v>
      </c>
      <c r="DG433" s="17">
        <v>533.11890000000005</v>
      </c>
      <c r="DH433" s="17">
        <v>1003.8252</v>
      </c>
      <c r="DI433" s="17">
        <v>10056.962</v>
      </c>
      <c r="DJ433" s="18">
        <f>SUM(Table2[[#This Row],[Indirect and Induced Tax Revenues Through FY17]:[Indirect and Induced Tax Revenues FY18 and After]])</f>
        <v>11060.787199999999</v>
      </c>
      <c r="DK433" s="17">
        <v>764.73919999999998</v>
      </c>
      <c r="DL433" s="17">
        <v>1439.9128000000001</v>
      </c>
      <c r="DM433" s="17">
        <v>14426.336600000001</v>
      </c>
      <c r="DN433" s="17">
        <f>SUM(Table2[[#This Row],[TOTAL Tax Revenues Before Assistance Through FY17]:[TOTAL Tax Revenues Before Assistance FY18 and After]])</f>
        <v>15866.249400000001</v>
      </c>
      <c r="DO433" s="17">
        <v>747.17589999999996</v>
      </c>
      <c r="DP433" s="17">
        <v>1414.6010000000001</v>
      </c>
      <c r="DQ433" s="17">
        <v>14207.442999999999</v>
      </c>
      <c r="DR433" s="20">
        <f>SUM(Table2[[#This Row],[TOTAL Tax Revenues Net of Assistance Recapture and Penalty Through FY17]:[TOTAL Tax Revenues Net of Assistance Recapture and Penalty FY18 and After]])</f>
        <v>15622.044</v>
      </c>
      <c r="DS433" s="20">
        <v>0</v>
      </c>
      <c r="DT433" s="20">
        <v>0</v>
      </c>
      <c r="DU433" s="20">
        <v>0</v>
      </c>
      <c r="DV433" s="20">
        <v>0</v>
      </c>
      <c r="DW433" s="15">
        <v>0</v>
      </c>
      <c r="DX433" s="15">
        <v>0</v>
      </c>
      <c r="DY433" s="15">
        <v>0</v>
      </c>
      <c r="DZ433" s="15">
        <v>0</v>
      </c>
      <c r="EA433" s="15">
        <v>0</v>
      </c>
      <c r="EB433" s="15">
        <v>0</v>
      </c>
      <c r="EC433" s="15">
        <v>0</v>
      </c>
      <c r="ED433" s="15">
        <v>0</v>
      </c>
      <c r="EE433" s="15">
        <v>0</v>
      </c>
      <c r="EF433" s="15">
        <v>0</v>
      </c>
      <c r="EG433" s="15">
        <v>0</v>
      </c>
      <c r="EH433" s="15">
        <v>0</v>
      </c>
      <c r="EI433" s="15">
        <f>SUM(Table2[[#This Row],[Total Industrial Employees FY17]:[Total Other Employees FY17]])</f>
        <v>0</v>
      </c>
      <c r="EJ433" s="15">
        <f>SUM(Table2[[#This Row],[Number of Industrial Employees Earning More than Living Wage FY17]:[Number of Other Employees Earning More than Living Wage FY17]])</f>
        <v>0</v>
      </c>
      <c r="EK433" s="15">
        <v>0</v>
      </c>
    </row>
    <row r="434" spans="1:141" x14ac:dyDescent="0.2">
      <c r="A434" s="6">
        <v>93918</v>
      </c>
      <c r="B434" s="6" t="s">
        <v>1007</v>
      </c>
      <c r="C434" s="7" t="s">
        <v>588</v>
      </c>
      <c r="D434" s="7" t="s">
        <v>9</v>
      </c>
      <c r="E434" s="33">
        <v>38</v>
      </c>
      <c r="F434" s="8" t="s">
        <v>2299</v>
      </c>
      <c r="G434" s="41" t="s">
        <v>1863</v>
      </c>
      <c r="H434" s="35">
        <v>140231</v>
      </c>
      <c r="I434" s="35">
        <v>1120000</v>
      </c>
      <c r="J434" s="39" t="s">
        <v>3264</v>
      </c>
      <c r="K434" s="11" t="s">
        <v>2453</v>
      </c>
      <c r="L434" s="13" t="s">
        <v>2937</v>
      </c>
      <c r="M434" s="13" t="s">
        <v>2865</v>
      </c>
      <c r="N434" s="23">
        <v>44429433</v>
      </c>
      <c r="O434" s="6" t="s">
        <v>2500</v>
      </c>
      <c r="P434" s="15">
        <v>222</v>
      </c>
      <c r="Q434" s="15">
        <v>11</v>
      </c>
      <c r="R434" s="15">
        <v>407</v>
      </c>
      <c r="S434" s="15">
        <v>4</v>
      </c>
      <c r="T434" s="15">
        <v>2</v>
      </c>
      <c r="U434" s="15">
        <v>646</v>
      </c>
      <c r="V434" s="15">
        <v>529</v>
      </c>
      <c r="W434" s="15">
        <v>80</v>
      </c>
      <c r="X434" s="15">
        <v>0</v>
      </c>
      <c r="Y434" s="15">
        <v>0</v>
      </c>
      <c r="Z434" s="15">
        <v>1300</v>
      </c>
      <c r="AA434" s="15">
        <v>71</v>
      </c>
      <c r="AB434" s="15">
        <v>0</v>
      </c>
      <c r="AC434" s="15">
        <v>0</v>
      </c>
      <c r="AD434" s="15">
        <v>0</v>
      </c>
      <c r="AE434" s="15">
        <v>0</v>
      </c>
      <c r="AF434" s="15">
        <v>71</v>
      </c>
      <c r="AG434" s="15" t="s">
        <v>1860</v>
      </c>
      <c r="AH434" s="15" t="s">
        <v>1861</v>
      </c>
      <c r="AI434" s="17">
        <v>182.96440000000001</v>
      </c>
      <c r="AJ434" s="17">
        <v>1925.2532000000001</v>
      </c>
      <c r="AK434" s="17">
        <v>2075.5140999999999</v>
      </c>
      <c r="AL434" s="17">
        <f>SUM(Table2[[#This Row],[Company Direct Land Through FY17]:[Company Direct Land FY18 and After]])</f>
        <v>4000.7673</v>
      </c>
      <c r="AM434" s="17">
        <v>1881.3585</v>
      </c>
      <c r="AN434" s="17">
        <v>5599.0366000000004</v>
      </c>
      <c r="AO434" s="17">
        <v>21341.761900000001</v>
      </c>
      <c r="AP434" s="18">
        <f>SUM(Table2[[#This Row],[Company Direct Building Through FY17]:[Company Direct Building FY18 and After]])</f>
        <v>26940.798500000001</v>
      </c>
      <c r="AQ434" s="17">
        <v>0</v>
      </c>
      <c r="AR434" s="17">
        <v>497.28</v>
      </c>
      <c r="AS434" s="17">
        <v>0</v>
      </c>
      <c r="AT434" s="18">
        <f>SUM(Table2[[#This Row],[Mortgage Recording Tax Through FY17]:[Mortgage Recording Tax FY18 and After]])</f>
        <v>497.28</v>
      </c>
      <c r="AU434" s="17">
        <v>963.84500000000003</v>
      </c>
      <c r="AV434" s="17">
        <v>2451.5475000000001</v>
      </c>
      <c r="AW434" s="17">
        <v>10933.67</v>
      </c>
      <c r="AX434" s="18">
        <f>SUM(Table2[[#This Row],[Pilot Savings Through FY17]:[Pilot Savings FY18 and After]])</f>
        <v>13385.217500000001</v>
      </c>
      <c r="AY434" s="17">
        <v>0</v>
      </c>
      <c r="AZ434" s="17">
        <v>497.28</v>
      </c>
      <c r="BA434" s="17">
        <v>0</v>
      </c>
      <c r="BB434" s="18">
        <f>SUM(Table2[[#This Row],[Mortgage Recording Tax Exemption Through FY17]:[Mortgage Recording Tax Exemption FY18 and After]])</f>
        <v>497.28</v>
      </c>
      <c r="BC434" s="17">
        <v>584.42780000000005</v>
      </c>
      <c r="BD434" s="17">
        <v>1124.46</v>
      </c>
      <c r="BE434" s="17">
        <v>5682.2174999999997</v>
      </c>
      <c r="BF434" s="18">
        <f>SUM(Table2[[#This Row],[Indirect and Induced Land Through FY17]:[Indirect and Induced Land FY18 and After]])</f>
        <v>6806.6774999999998</v>
      </c>
      <c r="BG434" s="17">
        <v>1085.3658</v>
      </c>
      <c r="BH434" s="17">
        <v>2088.2827000000002</v>
      </c>
      <c r="BI434" s="17">
        <v>10552.690699999999</v>
      </c>
      <c r="BJ434" s="18">
        <f>SUM(Table2[[#This Row],[Indirect and Induced Building Through FY17]:[Indirect and Induced Building FY18 and After]])</f>
        <v>12640.973399999999</v>
      </c>
      <c r="BK434" s="17">
        <v>2770.2714999999998</v>
      </c>
      <c r="BL434" s="17">
        <v>8285.4850000000006</v>
      </c>
      <c r="BM434" s="17">
        <v>28718.514200000001</v>
      </c>
      <c r="BN434" s="18">
        <f>SUM(Table2[[#This Row],[TOTAL Real Property Related Taxes Through FY17]:[TOTAL Real Property Related Taxes FY18 and After]])</f>
        <v>37003.999200000006</v>
      </c>
      <c r="BO434" s="17">
        <v>4304.1678000000002</v>
      </c>
      <c r="BP434" s="17">
        <v>8430.4007000000001</v>
      </c>
      <c r="BQ434" s="17">
        <v>42654.784599999999</v>
      </c>
      <c r="BR434" s="18">
        <f>SUM(Table2[[#This Row],[Company Direct Through FY17]:[Company Direct FY18 and After]])</f>
        <v>51085.185299999997</v>
      </c>
      <c r="BS434" s="17">
        <v>0</v>
      </c>
      <c r="BT434" s="17">
        <v>113.7812</v>
      </c>
      <c r="BU434" s="17">
        <v>0</v>
      </c>
      <c r="BV434" s="18">
        <f>SUM(Table2[[#This Row],[Sales Tax Exemption Through FY17]:[Sales Tax Exemption FY18 and After]])</f>
        <v>113.7812</v>
      </c>
      <c r="BW434" s="17">
        <v>0</v>
      </c>
      <c r="BX434" s="17">
        <v>0</v>
      </c>
      <c r="BY434" s="17">
        <v>0</v>
      </c>
      <c r="BZ434" s="17">
        <f>SUM(Table2[[#This Row],[Energy Tax Savings Through FY17]:[Energy Tax Savings FY18 and After]])</f>
        <v>0</v>
      </c>
      <c r="CA434" s="17">
        <v>0</v>
      </c>
      <c r="CB434" s="17">
        <v>0</v>
      </c>
      <c r="CC434" s="17">
        <v>0</v>
      </c>
      <c r="CD434" s="18">
        <f>SUM(Table2[[#This Row],[Tax Exempt Bond Savings Through FY17]:[Tax Exempt Bond Savings FY18 and After]])</f>
        <v>0</v>
      </c>
      <c r="CE434" s="17">
        <v>2000.5717</v>
      </c>
      <c r="CF434" s="17">
        <v>3891.6585</v>
      </c>
      <c r="CG434" s="17">
        <v>22694.094300000001</v>
      </c>
      <c r="CH434" s="18">
        <f>SUM(Table2[[#This Row],[Indirect and Induced Through FY17]:[Indirect and Induced FY18 and After]])</f>
        <v>26585.752800000002</v>
      </c>
      <c r="CI434" s="17">
        <v>6304.7394999999997</v>
      </c>
      <c r="CJ434" s="17">
        <v>12208.278</v>
      </c>
      <c r="CK434" s="17">
        <v>65348.878900000003</v>
      </c>
      <c r="CL434" s="18">
        <f>SUM(Table2[[#This Row],[TOTAL Income Consumption Use Taxes Through FY17]:[TOTAL Income Consumption Use Taxes FY18 and After]])</f>
        <v>77557.156900000002</v>
      </c>
      <c r="CM434" s="17">
        <v>963.84500000000003</v>
      </c>
      <c r="CN434" s="17">
        <v>3062.6087000000002</v>
      </c>
      <c r="CO434" s="17">
        <v>10933.67</v>
      </c>
      <c r="CP434" s="18">
        <f>SUM(Table2[[#This Row],[Assistance Provided Through FY17]:[Assistance Provided FY18 and After]])</f>
        <v>13996.278700000001</v>
      </c>
      <c r="CQ434" s="17">
        <v>0</v>
      </c>
      <c r="CR434" s="17">
        <v>0</v>
      </c>
      <c r="CS434" s="17">
        <v>0</v>
      </c>
      <c r="CT434" s="18">
        <f>SUM(Table2[[#This Row],[Recapture Cancellation Reduction Amount Through FY17]:[Recapture Cancellation Reduction Amount FY18 and After]])</f>
        <v>0</v>
      </c>
      <c r="CU434" s="17">
        <v>0</v>
      </c>
      <c r="CV434" s="17">
        <v>0</v>
      </c>
      <c r="CW434" s="17">
        <v>0</v>
      </c>
      <c r="CX434" s="18">
        <f>SUM(Table2[[#This Row],[Penalty Paid Through FY17]:[Penalty Paid FY18 and After]])</f>
        <v>0</v>
      </c>
      <c r="CY434" s="17">
        <v>963.84500000000003</v>
      </c>
      <c r="CZ434" s="17">
        <v>3062.6087000000002</v>
      </c>
      <c r="DA434" s="17">
        <v>10933.67</v>
      </c>
      <c r="DB434" s="18">
        <f>SUM(Table2[[#This Row],[TOTAL Assistance Net of Recapture Penalties Through FY17]:[TOTAL Assistance Net of Recapture Penalties FY18 and After]])</f>
        <v>13996.278700000001</v>
      </c>
      <c r="DC434" s="17">
        <v>6368.4907000000003</v>
      </c>
      <c r="DD434" s="17">
        <v>16451.970499999999</v>
      </c>
      <c r="DE434" s="17">
        <v>66072.060599999997</v>
      </c>
      <c r="DF434" s="18">
        <f>SUM(Table2[[#This Row],[Company Direct Tax Revenue Before Assistance Through FY17]:[Company Direct Tax Revenue Before Assistance FY18 and After]])</f>
        <v>82524.031099999993</v>
      </c>
      <c r="DG434" s="17">
        <v>3670.3652999999999</v>
      </c>
      <c r="DH434" s="17">
        <v>7104.4012000000002</v>
      </c>
      <c r="DI434" s="17">
        <v>38929.002500000002</v>
      </c>
      <c r="DJ434" s="18">
        <f>SUM(Table2[[#This Row],[Indirect and Induced Tax Revenues Through FY17]:[Indirect and Induced Tax Revenues FY18 and After]])</f>
        <v>46033.403700000003</v>
      </c>
      <c r="DK434" s="17">
        <v>10038.856</v>
      </c>
      <c r="DL434" s="17">
        <v>23556.3717</v>
      </c>
      <c r="DM434" s="17">
        <v>105001.0631</v>
      </c>
      <c r="DN434" s="17">
        <f>SUM(Table2[[#This Row],[TOTAL Tax Revenues Before Assistance Through FY17]:[TOTAL Tax Revenues Before Assistance FY18 and After]])</f>
        <v>128557.4348</v>
      </c>
      <c r="DO434" s="17">
        <v>9075.0110000000004</v>
      </c>
      <c r="DP434" s="17">
        <v>20493.762999999999</v>
      </c>
      <c r="DQ434" s="17">
        <v>94067.393100000001</v>
      </c>
      <c r="DR434" s="20">
        <f>SUM(Table2[[#This Row],[TOTAL Tax Revenues Net of Assistance Recapture and Penalty Through FY17]:[TOTAL Tax Revenues Net of Assistance Recapture and Penalty FY18 and After]])</f>
        <v>114561.15609999999</v>
      </c>
      <c r="DS434" s="20">
        <v>0</v>
      </c>
      <c r="DT434" s="20">
        <v>0</v>
      </c>
      <c r="DU434" s="20">
        <v>0</v>
      </c>
      <c r="DV434" s="20">
        <v>0</v>
      </c>
      <c r="DW434" s="15">
        <v>413</v>
      </c>
      <c r="DX434" s="15">
        <v>0</v>
      </c>
      <c r="DY434" s="15">
        <v>226</v>
      </c>
      <c r="DZ434" s="15">
        <v>0</v>
      </c>
      <c r="EA434" s="15">
        <v>412</v>
      </c>
      <c r="EB434" s="15">
        <v>0</v>
      </c>
      <c r="EC434" s="15">
        <v>208</v>
      </c>
      <c r="ED434" s="15">
        <v>0</v>
      </c>
      <c r="EE434" s="15">
        <v>99.76</v>
      </c>
      <c r="EF434" s="15">
        <v>0</v>
      </c>
      <c r="EG434" s="15">
        <v>92.04</v>
      </c>
      <c r="EH434" s="15">
        <v>0</v>
      </c>
      <c r="EI434" s="15">
        <f>SUM(Table2[[#This Row],[Total Industrial Employees FY17]:[Total Other Employees FY17]])</f>
        <v>639</v>
      </c>
      <c r="EJ434" s="15">
        <f>SUM(Table2[[#This Row],[Number of Industrial Employees Earning More than Living Wage FY17]:[Number of Other Employees Earning More than Living Wage FY17]])</f>
        <v>620</v>
      </c>
      <c r="EK434" s="15">
        <v>97.026604068857594</v>
      </c>
    </row>
    <row r="435" spans="1:141" x14ac:dyDescent="0.2">
      <c r="A435" s="6">
        <v>92452</v>
      </c>
      <c r="B435" s="6" t="s">
        <v>137</v>
      </c>
      <c r="C435" s="7" t="s">
        <v>138</v>
      </c>
      <c r="D435" s="7" t="s">
        <v>9</v>
      </c>
      <c r="E435" s="33">
        <v>37</v>
      </c>
      <c r="F435" s="8" t="s">
        <v>1946</v>
      </c>
      <c r="G435" s="41" t="s">
        <v>1947</v>
      </c>
      <c r="H435" s="35">
        <v>27500</v>
      </c>
      <c r="I435" s="35">
        <v>19380</v>
      </c>
      <c r="J435" s="39" t="s">
        <v>3216</v>
      </c>
      <c r="K435" s="11" t="s">
        <v>2453</v>
      </c>
      <c r="L435" s="13" t="s">
        <v>2541</v>
      </c>
      <c r="M435" s="13" t="s">
        <v>2493</v>
      </c>
      <c r="N435" s="23">
        <v>1000000</v>
      </c>
      <c r="O435" s="6" t="s">
        <v>2527</v>
      </c>
      <c r="P435" s="15">
        <v>0</v>
      </c>
      <c r="Q435" s="15">
        <v>0</v>
      </c>
      <c r="R435" s="15">
        <v>6</v>
      </c>
      <c r="S435" s="15">
        <v>0</v>
      </c>
      <c r="T435" s="15">
        <v>2</v>
      </c>
      <c r="U435" s="15">
        <v>8</v>
      </c>
      <c r="V435" s="15">
        <v>8</v>
      </c>
      <c r="W435" s="15">
        <v>0</v>
      </c>
      <c r="X435" s="15">
        <v>0</v>
      </c>
      <c r="Y435" s="15">
        <v>0</v>
      </c>
      <c r="Z435" s="15">
        <v>12</v>
      </c>
      <c r="AA435" s="15">
        <v>100</v>
      </c>
      <c r="AB435" s="15">
        <v>0</v>
      </c>
      <c r="AC435" s="15">
        <v>0</v>
      </c>
      <c r="AD435" s="15">
        <v>0</v>
      </c>
      <c r="AE435" s="15">
        <v>0</v>
      </c>
      <c r="AF435" s="15">
        <v>100</v>
      </c>
      <c r="AG435" s="15" t="s">
        <v>1860</v>
      </c>
      <c r="AH435" s="15" t="s">
        <v>1861</v>
      </c>
      <c r="AI435" s="17">
        <v>22.250499999999999</v>
      </c>
      <c r="AJ435" s="17">
        <v>167.08150000000001</v>
      </c>
      <c r="AK435" s="17">
        <v>41.930900000000001</v>
      </c>
      <c r="AL435" s="17">
        <f>SUM(Table2[[#This Row],[Company Direct Land Through FY17]:[Company Direct Land FY18 and After]])</f>
        <v>209.01240000000001</v>
      </c>
      <c r="AM435" s="17">
        <v>31.78</v>
      </c>
      <c r="AN435" s="17">
        <v>171.5265</v>
      </c>
      <c r="AO435" s="17">
        <v>59.889200000000002</v>
      </c>
      <c r="AP435" s="18">
        <f>SUM(Table2[[#This Row],[Company Direct Building Through FY17]:[Company Direct Building FY18 and After]])</f>
        <v>231.41570000000002</v>
      </c>
      <c r="AQ435" s="17">
        <v>0</v>
      </c>
      <c r="AR435" s="17">
        <v>0</v>
      </c>
      <c r="AS435" s="17">
        <v>0</v>
      </c>
      <c r="AT435" s="18">
        <f>SUM(Table2[[#This Row],[Mortgage Recording Tax Through FY17]:[Mortgage Recording Tax FY18 and After]])</f>
        <v>0</v>
      </c>
      <c r="AU435" s="17">
        <v>45.763500000000001</v>
      </c>
      <c r="AV435" s="17">
        <v>231.9264</v>
      </c>
      <c r="AW435" s="17">
        <v>86.241</v>
      </c>
      <c r="AX435" s="18">
        <f>SUM(Table2[[#This Row],[Pilot Savings Through FY17]:[Pilot Savings FY18 and After]])</f>
        <v>318.16739999999999</v>
      </c>
      <c r="AY435" s="17">
        <v>0</v>
      </c>
      <c r="AZ435" s="17">
        <v>0</v>
      </c>
      <c r="BA435" s="17">
        <v>0</v>
      </c>
      <c r="BB435" s="18">
        <f>SUM(Table2[[#This Row],[Mortgage Recording Tax Exemption Through FY17]:[Mortgage Recording Tax Exemption FY18 and After]])</f>
        <v>0</v>
      </c>
      <c r="BC435" s="17">
        <v>15.2498</v>
      </c>
      <c r="BD435" s="17">
        <v>73.393199999999993</v>
      </c>
      <c r="BE435" s="17">
        <v>28.738099999999999</v>
      </c>
      <c r="BF435" s="18">
        <f>SUM(Table2[[#This Row],[Indirect and Induced Land Through FY17]:[Indirect and Induced Land FY18 and After]])</f>
        <v>102.1313</v>
      </c>
      <c r="BG435" s="17">
        <v>28.321000000000002</v>
      </c>
      <c r="BH435" s="17">
        <v>136.30170000000001</v>
      </c>
      <c r="BI435" s="17">
        <v>53.370699999999999</v>
      </c>
      <c r="BJ435" s="18">
        <f>SUM(Table2[[#This Row],[Indirect and Induced Building Through FY17]:[Indirect and Induced Building FY18 and After]])</f>
        <v>189.67240000000001</v>
      </c>
      <c r="BK435" s="17">
        <v>51.837800000000001</v>
      </c>
      <c r="BL435" s="17">
        <v>316.37650000000002</v>
      </c>
      <c r="BM435" s="17">
        <v>97.687899999999999</v>
      </c>
      <c r="BN435" s="18">
        <f>SUM(Table2[[#This Row],[TOTAL Real Property Related Taxes Through FY17]:[TOTAL Real Property Related Taxes FY18 and After]])</f>
        <v>414.06440000000003</v>
      </c>
      <c r="BO435" s="17">
        <v>93.941500000000005</v>
      </c>
      <c r="BP435" s="17">
        <v>525.82960000000003</v>
      </c>
      <c r="BQ435" s="17">
        <v>177.03210000000001</v>
      </c>
      <c r="BR435" s="18">
        <f>SUM(Table2[[#This Row],[Company Direct Through FY17]:[Company Direct FY18 and After]])</f>
        <v>702.86170000000004</v>
      </c>
      <c r="BS435" s="17">
        <v>0</v>
      </c>
      <c r="BT435" s="17">
        <v>0</v>
      </c>
      <c r="BU435" s="17">
        <v>0</v>
      </c>
      <c r="BV435" s="18">
        <f>SUM(Table2[[#This Row],[Sales Tax Exemption Through FY17]:[Sales Tax Exemption FY18 and After]])</f>
        <v>0</v>
      </c>
      <c r="BW435" s="17">
        <v>0</v>
      </c>
      <c r="BX435" s="17">
        <v>0</v>
      </c>
      <c r="BY435" s="17">
        <v>0</v>
      </c>
      <c r="BZ435" s="17">
        <f>SUM(Table2[[#This Row],[Energy Tax Savings Through FY17]:[Energy Tax Savings FY18 and After]])</f>
        <v>0</v>
      </c>
      <c r="CA435" s="17">
        <v>0</v>
      </c>
      <c r="CB435" s="17">
        <v>0</v>
      </c>
      <c r="CC435" s="17">
        <v>0</v>
      </c>
      <c r="CD435" s="18">
        <f>SUM(Table2[[#This Row],[Tax Exempt Bond Savings Through FY17]:[Tax Exempt Bond Savings FY18 and After]])</f>
        <v>0</v>
      </c>
      <c r="CE435" s="17">
        <v>52.201999999999998</v>
      </c>
      <c r="CF435" s="17">
        <v>293.8458</v>
      </c>
      <c r="CG435" s="17">
        <v>98.374399999999994</v>
      </c>
      <c r="CH435" s="18">
        <f>SUM(Table2[[#This Row],[Indirect and Induced Through FY17]:[Indirect and Induced FY18 and After]])</f>
        <v>392.22019999999998</v>
      </c>
      <c r="CI435" s="17">
        <v>146.14349999999999</v>
      </c>
      <c r="CJ435" s="17">
        <v>819.67539999999997</v>
      </c>
      <c r="CK435" s="17">
        <v>275.40649999999999</v>
      </c>
      <c r="CL435" s="18">
        <f>SUM(Table2[[#This Row],[TOTAL Income Consumption Use Taxes Through FY17]:[TOTAL Income Consumption Use Taxes FY18 and After]])</f>
        <v>1095.0818999999999</v>
      </c>
      <c r="CM435" s="17">
        <v>45.763500000000001</v>
      </c>
      <c r="CN435" s="17">
        <v>231.9264</v>
      </c>
      <c r="CO435" s="17">
        <v>86.241</v>
      </c>
      <c r="CP435" s="18">
        <f>SUM(Table2[[#This Row],[Assistance Provided Through FY17]:[Assistance Provided FY18 and After]])</f>
        <v>318.16739999999999</v>
      </c>
      <c r="CQ435" s="17">
        <v>0</v>
      </c>
      <c r="CR435" s="17">
        <v>0</v>
      </c>
      <c r="CS435" s="17">
        <v>0</v>
      </c>
      <c r="CT435" s="18">
        <f>SUM(Table2[[#This Row],[Recapture Cancellation Reduction Amount Through FY17]:[Recapture Cancellation Reduction Amount FY18 and After]])</f>
        <v>0</v>
      </c>
      <c r="CU435" s="17">
        <v>0</v>
      </c>
      <c r="CV435" s="17">
        <v>0</v>
      </c>
      <c r="CW435" s="17">
        <v>0</v>
      </c>
      <c r="CX435" s="18">
        <f>SUM(Table2[[#This Row],[Penalty Paid Through FY17]:[Penalty Paid FY18 and After]])</f>
        <v>0</v>
      </c>
      <c r="CY435" s="17">
        <v>45.763500000000001</v>
      </c>
      <c r="CZ435" s="17">
        <v>231.9264</v>
      </c>
      <c r="DA435" s="17">
        <v>86.241</v>
      </c>
      <c r="DB435" s="18">
        <f>SUM(Table2[[#This Row],[TOTAL Assistance Net of Recapture Penalties Through FY17]:[TOTAL Assistance Net of Recapture Penalties FY18 and After]])</f>
        <v>318.16739999999999</v>
      </c>
      <c r="DC435" s="17">
        <v>147.97200000000001</v>
      </c>
      <c r="DD435" s="17">
        <v>864.43759999999997</v>
      </c>
      <c r="DE435" s="17">
        <v>278.85219999999998</v>
      </c>
      <c r="DF435" s="18">
        <f>SUM(Table2[[#This Row],[Company Direct Tax Revenue Before Assistance Through FY17]:[Company Direct Tax Revenue Before Assistance FY18 and After]])</f>
        <v>1143.2898</v>
      </c>
      <c r="DG435" s="17">
        <v>95.772800000000004</v>
      </c>
      <c r="DH435" s="17">
        <v>503.54070000000002</v>
      </c>
      <c r="DI435" s="17">
        <v>180.48320000000001</v>
      </c>
      <c r="DJ435" s="18">
        <f>SUM(Table2[[#This Row],[Indirect and Induced Tax Revenues Through FY17]:[Indirect and Induced Tax Revenues FY18 and After]])</f>
        <v>684.02390000000003</v>
      </c>
      <c r="DK435" s="17">
        <v>243.7448</v>
      </c>
      <c r="DL435" s="17">
        <v>1367.9783</v>
      </c>
      <c r="DM435" s="17">
        <v>459.33539999999999</v>
      </c>
      <c r="DN435" s="17">
        <f>SUM(Table2[[#This Row],[TOTAL Tax Revenues Before Assistance Through FY17]:[TOTAL Tax Revenues Before Assistance FY18 and After]])</f>
        <v>1827.3136999999999</v>
      </c>
      <c r="DO435" s="17">
        <v>197.9813</v>
      </c>
      <c r="DP435" s="17">
        <v>1136.0518999999999</v>
      </c>
      <c r="DQ435" s="17">
        <v>373.09440000000001</v>
      </c>
      <c r="DR435" s="20">
        <f>SUM(Table2[[#This Row],[TOTAL Tax Revenues Net of Assistance Recapture and Penalty Through FY17]:[TOTAL Tax Revenues Net of Assistance Recapture and Penalty FY18 and After]])</f>
        <v>1509.1462999999999</v>
      </c>
      <c r="DS435" s="20">
        <v>0</v>
      </c>
      <c r="DT435" s="20">
        <v>0</v>
      </c>
      <c r="DU435" s="20">
        <v>0</v>
      </c>
      <c r="DV435" s="20">
        <v>0</v>
      </c>
      <c r="DW435" s="15">
        <v>6</v>
      </c>
      <c r="DX435" s="15">
        <v>0</v>
      </c>
      <c r="DY435" s="15">
        <v>0</v>
      </c>
      <c r="DZ435" s="15">
        <v>0</v>
      </c>
      <c r="EA435" s="15">
        <v>6</v>
      </c>
      <c r="EB435" s="15">
        <v>0</v>
      </c>
      <c r="EC435" s="15">
        <v>0</v>
      </c>
      <c r="ED435" s="15">
        <v>0</v>
      </c>
      <c r="EE435" s="15">
        <v>100</v>
      </c>
      <c r="EF435" s="15">
        <v>0</v>
      </c>
      <c r="EG435" s="15">
        <v>0</v>
      </c>
      <c r="EH435" s="15">
        <v>0</v>
      </c>
      <c r="EI435" s="15">
        <f>SUM(Table2[[#This Row],[Total Industrial Employees FY17]:[Total Other Employees FY17]])</f>
        <v>6</v>
      </c>
      <c r="EJ435" s="15">
        <f>SUM(Table2[[#This Row],[Number of Industrial Employees Earning More than Living Wage FY17]:[Number of Other Employees Earning More than Living Wage FY17]])</f>
        <v>6</v>
      </c>
      <c r="EK435" s="15">
        <v>100</v>
      </c>
    </row>
    <row r="436" spans="1:141" x14ac:dyDescent="0.2">
      <c r="A436" s="6">
        <v>93884</v>
      </c>
      <c r="B436" s="6" t="s">
        <v>687</v>
      </c>
      <c r="C436" s="7" t="s">
        <v>1751</v>
      </c>
      <c r="D436" s="7" t="s">
        <v>12</v>
      </c>
      <c r="E436" s="33">
        <v>24</v>
      </c>
      <c r="F436" s="8" t="s">
        <v>2285</v>
      </c>
      <c r="G436" s="41" t="s">
        <v>2001</v>
      </c>
      <c r="H436" s="35">
        <v>408833</v>
      </c>
      <c r="I436" s="35">
        <v>159175</v>
      </c>
      <c r="J436" s="39" t="s">
        <v>3283</v>
      </c>
      <c r="K436" s="11" t="s">
        <v>2804</v>
      </c>
      <c r="L436" s="13" t="s">
        <v>2916</v>
      </c>
      <c r="M436" s="13" t="s">
        <v>2564</v>
      </c>
      <c r="N436" s="23">
        <v>9408000</v>
      </c>
      <c r="O436" s="6" t="s">
        <v>2518</v>
      </c>
      <c r="P436" s="15">
        <v>91</v>
      </c>
      <c r="Q436" s="15">
        <v>0</v>
      </c>
      <c r="R436" s="15">
        <v>312</v>
      </c>
      <c r="S436" s="15">
        <v>0</v>
      </c>
      <c r="T436" s="15">
        <v>0</v>
      </c>
      <c r="U436" s="15">
        <v>403</v>
      </c>
      <c r="V436" s="15">
        <v>357</v>
      </c>
      <c r="W436" s="15">
        <v>0</v>
      </c>
      <c r="X436" s="15">
        <v>0</v>
      </c>
      <c r="Y436" s="15">
        <v>675</v>
      </c>
      <c r="Z436" s="15">
        <v>0</v>
      </c>
      <c r="AA436" s="15">
        <v>89</v>
      </c>
      <c r="AB436" s="15">
        <v>37</v>
      </c>
      <c r="AC436" s="15">
        <v>36</v>
      </c>
      <c r="AD436" s="15">
        <v>10</v>
      </c>
      <c r="AE436" s="15">
        <v>0</v>
      </c>
      <c r="AF436" s="15">
        <v>89</v>
      </c>
      <c r="AG436" s="15" t="s">
        <v>1860</v>
      </c>
      <c r="AH436" s="15" t="s">
        <v>1861</v>
      </c>
      <c r="AI436" s="17">
        <v>0</v>
      </c>
      <c r="AJ436" s="17">
        <v>0</v>
      </c>
      <c r="AK436" s="17">
        <v>0</v>
      </c>
      <c r="AL436" s="17">
        <f>SUM(Table2[[#This Row],[Company Direct Land Through FY17]:[Company Direct Land FY18 and After]])</f>
        <v>0</v>
      </c>
      <c r="AM436" s="17">
        <v>0</v>
      </c>
      <c r="AN436" s="17">
        <v>0</v>
      </c>
      <c r="AO436" s="17">
        <v>0</v>
      </c>
      <c r="AP436" s="18">
        <f>SUM(Table2[[#This Row],[Company Direct Building Through FY17]:[Company Direct Building FY18 and After]])</f>
        <v>0</v>
      </c>
      <c r="AQ436" s="17">
        <v>0</v>
      </c>
      <c r="AR436" s="17">
        <v>158.7835</v>
      </c>
      <c r="AS436" s="17">
        <v>0</v>
      </c>
      <c r="AT436" s="18">
        <f>SUM(Table2[[#This Row],[Mortgage Recording Tax Through FY17]:[Mortgage Recording Tax FY18 and After]])</f>
        <v>158.7835</v>
      </c>
      <c r="AU436" s="17">
        <v>0</v>
      </c>
      <c r="AV436" s="17">
        <v>0</v>
      </c>
      <c r="AW436" s="17">
        <v>0</v>
      </c>
      <c r="AX436" s="18">
        <f>SUM(Table2[[#This Row],[Pilot Savings Through FY17]:[Pilot Savings FY18 and After]])</f>
        <v>0</v>
      </c>
      <c r="AY436" s="17">
        <v>0</v>
      </c>
      <c r="AZ436" s="17">
        <v>158.7835</v>
      </c>
      <c r="BA436" s="17">
        <v>0</v>
      </c>
      <c r="BB436" s="18">
        <f>SUM(Table2[[#This Row],[Mortgage Recording Tax Exemption Through FY17]:[Mortgage Recording Tax Exemption FY18 and After]])</f>
        <v>158.7835</v>
      </c>
      <c r="BC436" s="17">
        <v>168.8158</v>
      </c>
      <c r="BD436" s="17">
        <v>1911.4666</v>
      </c>
      <c r="BE436" s="17">
        <v>1249.2542000000001</v>
      </c>
      <c r="BF436" s="18">
        <f>SUM(Table2[[#This Row],[Indirect and Induced Land Through FY17]:[Indirect and Induced Land FY18 and After]])</f>
        <v>3160.7208000000001</v>
      </c>
      <c r="BG436" s="17">
        <v>313.51510000000002</v>
      </c>
      <c r="BH436" s="17">
        <v>3549.8667</v>
      </c>
      <c r="BI436" s="17">
        <v>2320.0432999999998</v>
      </c>
      <c r="BJ436" s="18">
        <f>SUM(Table2[[#This Row],[Indirect and Induced Building Through FY17]:[Indirect and Induced Building FY18 and After]])</f>
        <v>5869.91</v>
      </c>
      <c r="BK436" s="17">
        <v>482.33089999999999</v>
      </c>
      <c r="BL436" s="17">
        <v>5461.3333000000002</v>
      </c>
      <c r="BM436" s="17">
        <v>3569.2975000000001</v>
      </c>
      <c r="BN436" s="18">
        <f>SUM(Table2[[#This Row],[TOTAL Real Property Related Taxes Through FY17]:[TOTAL Real Property Related Taxes FY18 and After]])</f>
        <v>9030.6308000000008</v>
      </c>
      <c r="BO436" s="17">
        <v>450.93830000000003</v>
      </c>
      <c r="BP436" s="17">
        <v>5005.3067000000001</v>
      </c>
      <c r="BQ436" s="17">
        <v>3336.9881999999998</v>
      </c>
      <c r="BR436" s="18">
        <f>SUM(Table2[[#This Row],[Company Direct Through FY17]:[Company Direct FY18 and After]])</f>
        <v>8342.2949000000008</v>
      </c>
      <c r="BS436" s="17">
        <v>0</v>
      </c>
      <c r="BT436" s="17">
        <v>0</v>
      </c>
      <c r="BU436" s="17">
        <v>0</v>
      </c>
      <c r="BV436" s="18">
        <f>SUM(Table2[[#This Row],[Sales Tax Exemption Through FY17]:[Sales Tax Exemption FY18 and After]])</f>
        <v>0</v>
      </c>
      <c r="BW436" s="17">
        <v>0</v>
      </c>
      <c r="BX436" s="17">
        <v>0</v>
      </c>
      <c r="BY436" s="17">
        <v>0</v>
      </c>
      <c r="BZ436" s="17">
        <f>SUM(Table2[[#This Row],[Energy Tax Savings Through FY17]:[Energy Tax Savings FY18 and After]])</f>
        <v>0</v>
      </c>
      <c r="CA436" s="17">
        <v>2.0175000000000001</v>
      </c>
      <c r="CB436" s="17">
        <v>16.238900000000001</v>
      </c>
      <c r="CC436" s="17">
        <v>12.327299999999999</v>
      </c>
      <c r="CD436" s="18">
        <f>SUM(Table2[[#This Row],[Tax Exempt Bond Savings Through FY17]:[Tax Exempt Bond Savings FY18 and After]])</f>
        <v>28.566200000000002</v>
      </c>
      <c r="CE436" s="17">
        <v>530.81140000000005</v>
      </c>
      <c r="CF436" s="17">
        <v>6117.1129000000001</v>
      </c>
      <c r="CG436" s="17">
        <v>3928.0567000000001</v>
      </c>
      <c r="CH436" s="18">
        <f>SUM(Table2[[#This Row],[Indirect and Induced Through FY17]:[Indirect and Induced FY18 and After]])</f>
        <v>10045.169600000001</v>
      </c>
      <c r="CI436" s="17">
        <v>979.73220000000003</v>
      </c>
      <c r="CJ436" s="17">
        <v>11106.180700000001</v>
      </c>
      <c r="CK436" s="17">
        <v>7252.7175999999999</v>
      </c>
      <c r="CL436" s="18">
        <f>SUM(Table2[[#This Row],[TOTAL Income Consumption Use Taxes Through FY17]:[TOTAL Income Consumption Use Taxes FY18 and After]])</f>
        <v>18358.898300000001</v>
      </c>
      <c r="CM436" s="17">
        <v>2.0175000000000001</v>
      </c>
      <c r="CN436" s="17">
        <v>175.0224</v>
      </c>
      <c r="CO436" s="17">
        <v>12.327299999999999</v>
      </c>
      <c r="CP436" s="18">
        <f>SUM(Table2[[#This Row],[Assistance Provided Through FY17]:[Assistance Provided FY18 and After]])</f>
        <v>187.34970000000001</v>
      </c>
      <c r="CQ436" s="17">
        <v>0</v>
      </c>
      <c r="CR436" s="17">
        <v>0</v>
      </c>
      <c r="CS436" s="17">
        <v>0</v>
      </c>
      <c r="CT436" s="18">
        <f>SUM(Table2[[#This Row],[Recapture Cancellation Reduction Amount Through FY17]:[Recapture Cancellation Reduction Amount FY18 and After]])</f>
        <v>0</v>
      </c>
      <c r="CU436" s="17">
        <v>0</v>
      </c>
      <c r="CV436" s="17">
        <v>0</v>
      </c>
      <c r="CW436" s="17">
        <v>0</v>
      </c>
      <c r="CX436" s="18">
        <f>SUM(Table2[[#This Row],[Penalty Paid Through FY17]:[Penalty Paid FY18 and After]])</f>
        <v>0</v>
      </c>
      <c r="CY436" s="17">
        <v>2.0175000000000001</v>
      </c>
      <c r="CZ436" s="17">
        <v>175.0224</v>
      </c>
      <c r="DA436" s="17">
        <v>12.327299999999999</v>
      </c>
      <c r="DB436" s="18">
        <f>SUM(Table2[[#This Row],[TOTAL Assistance Net of Recapture Penalties Through FY17]:[TOTAL Assistance Net of Recapture Penalties FY18 and After]])</f>
        <v>187.34970000000001</v>
      </c>
      <c r="DC436" s="17">
        <v>450.93830000000003</v>
      </c>
      <c r="DD436" s="17">
        <v>5164.0901999999996</v>
      </c>
      <c r="DE436" s="17">
        <v>3336.9881999999998</v>
      </c>
      <c r="DF436" s="18">
        <f>SUM(Table2[[#This Row],[Company Direct Tax Revenue Before Assistance Through FY17]:[Company Direct Tax Revenue Before Assistance FY18 and After]])</f>
        <v>8501.0783999999985</v>
      </c>
      <c r="DG436" s="17">
        <v>1013.1423</v>
      </c>
      <c r="DH436" s="17">
        <v>11578.4462</v>
      </c>
      <c r="DI436" s="17">
        <v>7497.3541999999998</v>
      </c>
      <c r="DJ436" s="18">
        <f>SUM(Table2[[#This Row],[Indirect and Induced Tax Revenues Through FY17]:[Indirect and Induced Tax Revenues FY18 and After]])</f>
        <v>19075.8004</v>
      </c>
      <c r="DK436" s="17">
        <v>1464.0806</v>
      </c>
      <c r="DL436" s="17">
        <v>16742.536400000001</v>
      </c>
      <c r="DM436" s="17">
        <v>10834.3424</v>
      </c>
      <c r="DN436" s="17">
        <f>SUM(Table2[[#This Row],[TOTAL Tax Revenues Before Assistance Through FY17]:[TOTAL Tax Revenues Before Assistance FY18 and After]])</f>
        <v>27576.878799999999</v>
      </c>
      <c r="DO436" s="17">
        <v>1462.0631000000001</v>
      </c>
      <c r="DP436" s="17">
        <v>16567.513999999999</v>
      </c>
      <c r="DQ436" s="17">
        <v>10822.015100000001</v>
      </c>
      <c r="DR436" s="20">
        <f>SUM(Table2[[#This Row],[TOTAL Tax Revenues Net of Assistance Recapture and Penalty Through FY17]:[TOTAL Tax Revenues Net of Assistance Recapture and Penalty FY18 and After]])</f>
        <v>27389.5291</v>
      </c>
      <c r="DS436" s="20">
        <v>0</v>
      </c>
      <c r="DT436" s="20">
        <v>0</v>
      </c>
      <c r="DU436" s="20">
        <v>0</v>
      </c>
      <c r="DV436" s="20">
        <v>0</v>
      </c>
      <c r="DW436" s="15">
        <v>0</v>
      </c>
      <c r="DX436" s="15">
        <v>0</v>
      </c>
      <c r="DY436" s="15">
        <v>0</v>
      </c>
      <c r="DZ436" s="15">
        <v>403</v>
      </c>
      <c r="EA436" s="15">
        <v>0</v>
      </c>
      <c r="EB436" s="15">
        <v>0</v>
      </c>
      <c r="EC436" s="15">
        <v>0</v>
      </c>
      <c r="ED436" s="15">
        <v>403</v>
      </c>
      <c r="EE436" s="15">
        <v>0</v>
      </c>
      <c r="EF436" s="15">
        <v>0</v>
      </c>
      <c r="EG436" s="15">
        <v>0</v>
      </c>
      <c r="EH436" s="15">
        <v>100</v>
      </c>
      <c r="EI436" s="15">
        <f>SUM(Table2[[#This Row],[Total Industrial Employees FY17]:[Total Other Employees FY17]])</f>
        <v>403</v>
      </c>
      <c r="EJ436" s="15">
        <f>SUM(Table2[[#This Row],[Number of Industrial Employees Earning More than Living Wage FY17]:[Number of Other Employees Earning More than Living Wage FY17]])</f>
        <v>403</v>
      </c>
      <c r="EK436" s="15">
        <v>100</v>
      </c>
    </row>
    <row r="437" spans="1:141" x14ac:dyDescent="0.2">
      <c r="A437" s="6">
        <v>92853</v>
      </c>
      <c r="B437" s="6" t="s">
        <v>194</v>
      </c>
      <c r="C437" s="7" t="s">
        <v>195</v>
      </c>
      <c r="D437" s="7" t="s">
        <v>71</v>
      </c>
      <c r="E437" s="33">
        <v>49</v>
      </c>
      <c r="F437" s="8" t="s">
        <v>1894</v>
      </c>
      <c r="G437" s="41" t="s">
        <v>2075</v>
      </c>
      <c r="H437" s="35">
        <v>7500</v>
      </c>
      <c r="I437" s="35">
        <v>27000</v>
      </c>
      <c r="J437" s="39" t="s">
        <v>3240</v>
      </c>
      <c r="K437" s="11" t="s">
        <v>2519</v>
      </c>
      <c r="L437" s="13" t="s">
        <v>2660</v>
      </c>
      <c r="M437" s="13" t="s">
        <v>2626</v>
      </c>
      <c r="N437" s="23">
        <v>5355000</v>
      </c>
      <c r="O437" s="6" t="s">
        <v>2518</v>
      </c>
      <c r="P437" s="15">
        <v>3</v>
      </c>
      <c r="Q437" s="15">
        <v>0</v>
      </c>
      <c r="R437" s="15">
        <v>116</v>
      </c>
      <c r="S437" s="15">
        <v>0</v>
      </c>
      <c r="T437" s="15">
        <v>8</v>
      </c>
      <c r="U437" s="15">
        <v>127</v>
      </c>
      <c r="V437" s="15">
        <v>125</v>
      </c>
      <c r="W437" s="15">
        <v>0</v>
      </c>
      <c r="X437" s="15">
        <v>0</v>
      </c>
      <c r="Y437" s="15">
        <v>0</v>
      </c>
      <c r="Z437" s="15">
        <v>0</v>
      </c>
      <c r="AA437" s="15">
        <v>96</v>
      </c>
      <c r="AB437" s="15">
        <v>0</v>
      </c>
      <c r="AC437" s="15">
        <v>0</v>
      </c>
      <c r="AD437" s="15">
        <v>0</v>
      </c>
      <c r="AE437" s="15">
        <v>0</v>
      </c>
      <c r="AF437" s="15">
        <v>96</v>
      </c>
      <c r="AG437" s="15" t="s">
        <v>1860</v>
      </c>
      <c r="AH437" s="15" t="s">
        <v>1861</v>
      </c>
      <c r="AI437" s="17">
        <v>0</v>
      </c>
      <c r="AJ437" s="17">
        <v>0</v>
      </c>
      <c r="AK437" s="17">
        <v>0</v>
      </c>
      <c r="AL437" s="17">
        <f>SUM(Table2[[#This Row],[Company Direct Land Through FY17]:[Company Direct Land FY18 and After]])</f>
        <v>0</v>
      </c>
      <c r="AM437" s="17">
        <v>0</v>
      </c>
      <c r="AN437" s="17">
        <v>0</v>
      </c>
      <c r="AO437" s="17">
        <v>0</v>
      </c>
      <c r="AP437" s="18">
        <f>SUM(Table2[[#This Row],[Company Direct Building Through FY17]:[Company Direct Building FY18 and After]])</f>
        <v>0</v>
      </c>
      <c r="AQ437" s="17">
        <v>0</v>
      </c>
      <c r="AR437" s="17">
        <v>95.188999999999993</v>
      </c>
      <c r="AS437" s="17">
        <v>0</v>
      </c>
      <c r="AT437" s="18">
        <f>SUM(Table2[[#This Row],[Mortgage Recording Tax Through FY17]:[Mortgage Recording Tax FY18 and After]])</f>
        <v>95.188999999999993</v>
      </c>
      <c r="AU437" s="17">
        <v>0</v>
      </c>
      <c r="AV437" s="17">
        <v>0</v>
      </c>
      <c r="AW437" s="17">
        <v>0</v>
      </c>
      <c r="AX437" s="18">
        <f>SUM(Table2[[#This Row],[Pilot Savings Through FY17]:[Pilot Savings FY18 and After]])</f>
        <v>0</v>
      </c>
      <c r="AY437" s="17">
        <v>0</v>
      </c>
      <c r="AZ437" s="17">
        <v>95.188999999999993</v>
      </c>
      <c r="BA437" s="17">
        <v>0</v>
      </c>
      <c r="BB437" s="18">
        <f>SUM(Table2[[#This Row],[Mortgage Recording Tax Exemption Through FY17]:[Mortgage Recording Tax Exemption FY18 and After]])</f>
        <v>95.188999999999993</v>
      </c>
      <c r="BC437" s="17">
        <v>59.109099999999998</v>
      </c>
      <c r="BD437" s="17">
        <v>510.97539999999998</v>
      </c>
      <c r="BE437" s="17">
        <v>23.183</v>
      </c>
      <c r="BF437" s="18">
        <f>SUM(Table2[[#This Row],[Indirect and Induced Land Through FY17]:[Indirect and Induced Land FY18 and After]])</f>
        <v>534.15840000000003</v>
      </c>
      <c r="BG437" s="17">
        <v>109.7741</v>
      </c>
      <c r="BH437" s="17">
        <v>948.95429999999999</v>
      </c>
      <c r="BI437" s="17">
        <v>43.054200000000002</v>
      </c>
      <c r="BJ437" s="18">
        <f>SUM(Table2[[#This Row],[Indirect and Induced Building Through FY17]:[Indirect and Induced Building FY18 and After]])</f>
        <v>992.00850000000003</v>
      </c>
      <c r="BK437" s="17">
        <v>168.88319999999999</v>
      </c>
      <c r="BL437" s="17">
        <v>1459.9296999999999</v>
      </c>
      <c r="BM437" s="17">
        <v>66.237200000000001</v>
      </c>
      <c r="BN437" s="18">
        <f>SUM(Table2[[#This Row],[TOTAL Real Property Related Taxes Through FY17]:[TOTAL Real Property Related Taxes FY18 and After]])</f>
        <v>1526.1668999999999</v>
      </c>
      <c r="BO437" s="17">
        <v>176.94739999999999</v>
      </c>
      <c r="BP437" s="17">
        <v>1572.7836</v>
      </c>
      <c r="BQ437" s="17">
        <v>69.400099999999995</v>
      </c>
      <c r="BR437" s="18">
        <f>SUM(Table2[[#This Row],[Company Direct Through FY17]:[Company Direct FY18 and After]])</f>
        <v>1642.1837</v>
      </c>
      <c r="BS437" s="17">
        <v>0</v>
      </c>
      <c r="BT437" s="17">
        <v>0</v>
      </c>
      <c r="BU437" s="17">
        <v>0</v>
      </c>
      <c r="BV437" s="18">
        <f>SUM(Table2[[#This Row],[Sales Tax Exemption Through FY17]:[Sales Tax Exemption FY18 and After]])</f>
        <v>0</v>
      </c>
      <c r="BW437" s="17">
        <v>0</v>
      </c>
      <c r="BX437" s="17">
        <v>0</v>
      </c>
      <c r="BY437" s="17">
        <v>0</v>
      </c>
      <c r="BZ437" s="17">
        <f>SUM(Table2[[#This Row],[Energy Tax Savings Through FY17]:[Energy Tax Savings FY18 and After]])</f>
        <v>0</v>
      </c>
      <c r="CA437" s="17">
        <v>0.49280000000000002</v>
      </c>
      <c r="CB437" s="17">
        <v>8.4108999999999998</v>
      </c>
      <c r="CC437" s="17">
        <v>0.1867</v>
      </c>
      <c r="CD437" s="18">
        <f>SUM(Table2[[#This Row],[Tax Exempt Bond Savings Through FY17]:[Tax Exempt Bond Savings FY18 and After]])</f>
        <v>8.5975999999999999</v>
      </c>
      <c r="CE437" s="17">
        <v>208.2894</v>
      </c>
      <c r="CF437" s="17">
        <v>1991.8243</v>
      </c>
      <c r="CG437" s="17">
        <v>81.692599999999999</v>
      </c>
      <c r="CH437" s="18">
        <f>SUM(Table2[[#This Row],[Indirect and Induced Through FY17]:[Indirect and Induced FY18 and After]])</f>
        <v>2073.5169000000001</v>
      </c>
      <c r="CI437" s="17">
        <v>384.74400000000003</v>
      </c>
      <c r="CJ437" s="17">
        <v>3556.1970000000001</v>
      </c>
      <c r="CK437" s="17">
        <v>150.90600000000001</v>
      </c>
      <c r="CL437" s="18">
        <f>SUM(Table2[[#This Row],[TOTAL Income Consumption Use Taxes Through FY17]:[TOTAL Income Consumption Use Taxes FY18 and After]])</f>
        <v>3707.1030000000001</v>
      </c>
      <c r="CM437" s="17">
        <v>0.49280000000000002</v>
      </c>
      <c r="CN437" s="17">
        <v>103.59990000000001</v>
      </c>
      <c r="CO437" s="17">
        <v>0.1867</v>
      </c>
      <c r="CP437" s="18">
        <f>SUM(Table2[[#This Row],[Assistance Provided Through FY17]:[Assistance Provided FY18 and After]])</f>
        <v>103.78660000000001</v>
      </c>
      <c r="CQ437" s="17">
        <v>0</v>
      </c>
      <c r="CR437" s="17">
        <v>0</v>
      </c>
      <c r="CS437" s="17">
        <v>0</v>
      </c>
      <c r="CT437" s="18">
        <f>SUM(Table2[[#This Row],[Recapture Cancellation Reduction Amount Through FY17]:[Recapture Cancellation Reduction Amount FY18 and After]])</f>
        <v>0</v>
      </c>
      <c r="CU437" s="17">
        <v>0</v>
      </c>
      <c r="CV437" s="17">
        <v>0</v>
      </c>
      <c r="CW437" s="17">
        <v>0</v>
      </c>
      <c r="CX437" s="18">
        <f>SUM(Table2[[#This Row],[Penalty Paid Through FY17]:[Penalty Paid FY18 and After]])</f>
        <v>0</v>
      </c>
      <c r="CY437" s="17">
        <v>0.49280000000000002</v>
      </c>
      <c r="CZ437" s="17">
        <v>103.59990000000001</v>
      </c>
      <c r="DA437" s="17">
        <v>0.1867</v>
      </c>
      <c r="DB437" s="18">
        <f>SUM(Table2[[#This Row],[TOTAL Assistance Net of Recapture Penalties Through FY17]:[TOTAL Assistance Net of Recapture Penalties FY18 and After]])</f>
        <v>103.78660000000001</v>
      </c>
      <c r="DC437" s="17">
        <v>176.94739999999999</v>
      </c>
      <c r="DD437" s="17">
        <v>1667.9726000000001</v>
      </c>
      <c r="DE437" s="17">
        <v>69.400099999999995</v>
      </c>
      <c r="DF437" s="18">
        <f>SUM(Table2[[#This Row],[Company Direct Tax Revenue Before Assistance Through FY17]:[Company Direct Tax Revenue Before Assistance FY18 and After]])</f>
        <v>1737.3727000000001</v>
      </c>
      <c r="DG437" s="17">
        <v>377.17259999999999</v>
      </c>
      <c r="DH437" s="17">
        <v>3451.7539999999999</v>
      </c>
      <c r="DI437" s="17">
        <v>147.9298</v>
      </c>
      <c r="DJ437" s="18">
        <f>SUM(Table2[[#This Row],[Indirect and Induced Tax Revenues Through FY17]:[Indirect and Induced Tax Revenues FY18 and After]])</f>
        <v>3599.6837999999998</v>
      </c>
      <c r="DK437" s="17">
        <v>554.12</v>
      </c>
      <c r="DL437" s="17">
        <v>5119.7266</v>
      </c>
      <c r="DM437" s="17">
        <v>217.32990000000001</v>
      </c>
      <c r="DN437" s="17">
        <f>SUM(Table2[[#This Row],[TOTAL Tax Revenues Before Assistance Through FY17]:[TOTAL Tax Revenues Before Assistance FY18 and After]])</f>
        <v>5337.0564999999997</v>
      </c>
      <c r="DO437" s="17">
        <v>553.62720000000002</v>
      </c>
      <c r="DP437" s="17">
        <v>5016.1266999999998</v>
      </c>
      <c r="DQ437" s="17">
        <v>217.14320000000001</v>
      </c>
      <c r="DR437" s="20">
        <f>SUM(Table2[[#This Row],[TOTAL Tax Revenues Net of Assistance Recapture and Penalty Through FY17]:[TOTAL Tax Revenues Net of Assistance Recapture and Penalty FY18 and After]])</f>
        <v>5233.2699000000002</v>
      </c>
      <c r="DS437" s="20">
        <v>0</v>
      </c>
      <c r="DT437" s="20">
        <v>0</v>
      </c>
      <c r="DU437" s="20">
        <v>0</v>
      </c>
      <c r="DV437" s="20">
        <v>0</v>
      </c>
      <c r="DW437" s="15">
        <v>0</v>
      </c>
      <c r="DX437" s="15">
        <v>0</v>
      </c>
      <c r="DY437" s="15">
        <v>0</v>
      </c>
      <c r="DZ437" s="15">
        <v>0</v>
      </c>
      <c r="EA437" s="15">
        <v>0</v>
      </c>
      <c r="EB437" s="15">
        <v>0</v>
      </c>
      <c r="EC437" s="15">
        <v>0</v>
      </c>
      <c r="ED437" s="15">
        <v>0</v>
      </c>
      <c r="EE437" s="15">
        <v>0</v>
      </c>
      <c r="EF437" s="15">
        <v>0</v>
      </c>
      <c r="EG437" s="15">
        <v>0</v>
      </c>
      <c r="EH437" s="15">
        <v>0</v>
      </c>
      <c r="EI437" s="15">
        <f>SUM(Table2[[#This Row],[Total Industrial Employees FY17]:[Total Other Employees FY17]])</f>
        <v>0</v>
      </c>
      <c r="EJ437" s="15">
        <f>SUM(Table2[[#This Row],[Number of Industrial Employees Earning More than Living Wage FY17]:[Number of Other Employees Earning More than Living Wage FY17]])</f>
        <v>0</v>
      </c>
      <c r="EK437" s="15">
        <v>0</v>
      </c>
    </row>
    <row r="438" spans="1:141" x14ac:dyDescent="0.2">
      <c r="A438" s="6">
        <v>93882</v>
      </c>
      <c r="B438" s="6" t="s">
        <v>680</v>
      </c>
      <c r="C438" s="7" t="s">
        <v>681</v>
      </c>
      <c r="D438" s="7" t="s">
        <v>71</v>
      </c>
      <c r="E438" s="33">
        <v>50</v>
      </c>
      <c r="F438" s="8" t="s">
        <v>2282</v>
      </c>
      <c r="G438" s="41" t="s">
        <v>2283</v>
      </c>
      <c r="H438" s="35">
        <v>8805216</v>
      </c>
      <c r="I438" s="35">
        <v>107609</v>
      </c>
      <c r="J438" s="39" t="s">
        <v>3224</v>
      </c>
      <c r="K438" s="11" t="s">
        <v>2804</v>
      </c>
      <c r="L438" s="13" t="s">
        <v>2913</v>
      </c>
      <c r="M438" s="13" t="s">
        <v>2914</v>
      </c>
      <c r="N438" s="23">
        <v>36000000</v>
      </c>
      <c r="O438" s="6" t="s">
        <v>2518</v>
      </c>
      <c r="P438" s="15">
        <v>0</v>
      </c>
      <c r="Q438" s="15">
        <v>0</v>
      </c>
      <c r="R438" s="15">
        <v>29</v>
      </c>
      <c r="S438" s="15">
        <v>21</v>
      </c>
      <c r="T438" s="15">
        <v>0</v>
      </c>
      <c r="U438" s="15">
        <v>50</v>
      </c>
      <c r="V438" s="15">
        <v>50</v>
      </c>
      <c r="W438" s="15">
        <v>0</v>
      </c>
      <c r="X438" s="15">
        <v>0</v>
      </c>
      <c r="Y438" s="15">
        <v>0</v>
      </c>
      <c r="Z438" s="15">
        <v>84</v>
      </c>
      <c r="AA438" s="15">
        <v>4</v>
      </c>
      <c r="AB438" s="15">
        <v>0</v>
      </c>
      <c r="AC438" s="15">
        <v>0</v>
      </c>
      <c r="AD438" s="15">
        <v>0</v>
      </c>
      <c r="AE438" s="15">
        <v>0</v>
      </c>
      <c r="AF438" s="15">
        <v>4</v>
      </c>
      <c r="AG438" s="15" t="s">
        <v>1860</v>
      </c>
      <c r="AH438" s="15" t="s">
        <v>1861</v>
      </c>
      <c r="AI438" s="17">
        <v>0</v>
      </c>
      <c r="AJ438" s="17">
        <v>0</v>
      </c>
      <c r="AK438" s="17">
        <v>0</v>
      </c>
      <c r="AL438" s="17">
        <f>SUM(Table2[[#This Row],[Company Direct Land Through FY17]:[Company Direct Land FY18 and After]])</f>
        <v>0</v>
      </c>
      <c r="AM438" s="17">
        <v>0</v>
      </c>
      <c r="AN438" s="17">
        <v>0</v>
      </c>
      <c r="AO438" s="17">
        <v>0</v>
      </c>
      <c r="AP438" s="18">
        <f>SUM(Table2[[#This Row],[Company Direct Building Through FY17]:[Company Direct Building FY18 and After]])</f>
        <v>0</v>
      </c>
      <c r="AQ438" s="17">
        <v>0</v>
      </c>
      <c r="AR438" s="17">
        <v>606.81600000000003</v>
      </c>
      <c r="AS438" s="17">
        <v>0</v>
      </c>
      <c r="AT438" s="18">
        <f>SUM(Table2[[#This Row],[Mortgage Recording Tax Through FY17]:[Mortgage Recording Tax FY18 and After]])</f>
        <v>606.81600000000003</v>
      </c>
      <c r="AU438" s="17">
        <v>0</v>
      </c>
      <c r="AV438" s="17">
        <v>0</v>
      </c>
      <c r="AW438" s="17">
        <v>0</v>
      </c>
      <c r="AX438" s="18">
        <f>SUM(Table2[[#This Row],[Pilot Savings Through FY17]:[Pilot Savings FY18 and After]])</f>
        <v>0</v>
      </c>
      <c r="AY438" s="17">
        <v>0</v>
      </c>
      <c r="AZ438" s="17">
        <v>606.81600000000003</v>
      </c>
      <c r="BA438" s="17">
        <v>0</v>
      </c>
      <c r="BB438" s="18">
        <f>SUM(Table2[[#This Row],[Mortgage Recording Tax Exemption Through FY17]:[Mortgage Recording Tax Exemption FY18 and After]])</f>
        <v>606.81600000000003</v>
      </c>
      <c r="BC438" s="17">
        <v>29.368200000000002</v>
      </c>
      <c r="BD438" s="17">
        <v>114.0065</v>
      </c>
      <c r="BE438" s="17">
        <v>482.59879999999998</v>
      </c>
      <c r="BF438" s="18">
        <f>SUM(Table2[[#This Row],[Indirect and Induced Land Through FY17]:[Indirect and Induced Land FY18 and After]])</f>
        <v>596.60529999999994</v>
      </c>
      <c r="BG438" s="17">
        <v>54.540999999999997</v>
      </c>
      <c r="BH438" s="17">
        <v>211.72640000000001</v>
      </c>
      <c r="BI438" s="17">
        <v>896.25519999999995</v>
      </c>
      <c r="BJ438" s="18">
        <f>SUM(Table2[[#This Row],[Indirect and Induced Building Through FY17]:[Indirect and Induced Building FY18 and After]])</f>
        <v>1107.9816000000001</v>
      </c>
      <c r="BK438" s="17">
        <v>83.909199999999998</v>
      </c>
      <c r="BL438" s="17">
        <v>325.73289999999997</v>
      </c>
      <c r="BM438" s="17">
        <v>1378.854</v>
      </c>
      <c r="BN438" s="18">
        <f>SUM(Table2[[#This Row],[TOTAL Real Property Related Taxes Through FY17]:[TOTAL Real Property Related Taxes FY18 and After]])</f>
        <v>1704.5869</v>
      </c>
      <c r="BO438" s="17">
        <v>93.013099999999994</v>
      </c>
      <c r="BP438" s="17">
        <v>366.51260000000002</v>
      </c>
      <c r="BQ438" s="17">
        <v>1528.4584</v>
      </c>
      <c r="BR438" s="18">
        <f>SUM(Table2[[#This Row],[Company Direct Through FY17]:[Company Direct FY18 and After]])</f>
        <v>1894.971</v>
      </c>
      <c r="BS438" s="17">
        <v>0</v>
      </c>
      <c r="BT438" s="17">
        <v>0</v>
      </c>
      <c r="BU438" s="17">
        <v>0</v>
      </c>
      <c r="BV438" s="18">
        <f>SUM(Table2[[#This Row],[Sales Tax Exemption Through FY17]:[Sales Tax Exemption FY18 and After]])</f>
        <v>0</v>
      </c>
      <c r="BW438" s="17">
        <v>0</v>
      </c>
      <c r="BX438" s="17">
        <v>0</v>
      </c>
      <c r="BY438" s="17">
        <v>0</v>
      </c>
      <c r="BZ438" s="17">
        <f>SUM(Table2[[#This Row],[Energy Tax Savings Through FY17]:[Energy Tax Savings FY18 and After]])</f>
        <v>0</v>
      </c>
      <c r="CA438" s="17">
        <v>43.950299999999999</v>
      </c>
      <c r="CB438" s="17">
        <v>173.4</v>
      </c>
      <c r="CC438" s="17">
        <v>467.53039999999999</v>
      </c>
      <c r="CD438" s="18">
        <f>SUM(Table2[[#This Row],[Tax Exempt Bond Savings Through FY17]:[Tax Exempt Bond Savings FY18 and After]])</f>
        <v>640.93039999999996</v>
      </c>
      <c r="CE438" s="17">
        <v>103.4881</v>
      </c>
      <c r="CF438" s="17">
        <v>409.77390000000003</v>
      </c>
      <c r="CG438" s="17">
        <v>1700.5908999999999</v>
      </c>
      <c r="CH438" s="18">
        <f>SUM(Table2[[#This Row],[Indirect and Induced Through FY17]:[Indirect and Induced FY18 and After]])</f>
        <v>2110.3647999999998</v>
      </c>
      <c r="CI438" s="17">
        <v>152.55090000000001</v>
      </c>
      <c r="CJ438" s="17">
        <v>602.88649999999996</v>
      </c>
      <c r="CK438" s="17">
        <v>2761.5189</v>
      </c>
      <c r="CL438" s="18">
        <f>SUM(Table2[[#This Row],[TOTAL Income Consumption Use Taxes Through FY17]:[TOTAL Income Consumption Use Taxes FY18 and After]])</f>
        <v>3364.4054000000001</v>
      </c>
      <c r="CM438" s="17">
        <v>43.950299999999999</v>
      </c>
      <c r="CN438" s="17">
        <v>780.21600000000001</v>
      </c>
      <c r="CO438" s="17">
        <v>467.53039999999999</v>
      </c>
      <c r="CP438" s="18">
        <f>SUM(Table2[[#This Row],[Assistance Provided Through FY17]:[Assistance Provided FY18 and After]])</f>
        <v>1247.7464</v>
      </c>
      <c r="CQ438" s="17">
        <v>0</v>
      </c>
      <c r="CR438" s="17">
        <v>0</v>
      </c>
      <c r="CS438" s="17">
        <v>0</v>
      </c>
      <c r="CT438" s="18">
        <f>SUM(Table2[[#This Row],[Recapture Cancellation Reduction Amount Through FY17]:[Recapture Cancellation Reduction Amount FY18 and After]])</f>
        <v>0</v>
      </c>
      <c r="CU438" s="17">
        <v>0</v>
      </c>
      <c r="CV438" s="17">
        <v>0</v>
      </c>
      <c r="CW438" s="17">
        <v>0</v>
      </c>
      <c r="CX438" s="18">
        <f>SUM(Table2[[#This Row],[Penalty Paid Through FY17]:[Penalty Paid FY18 and After]])</f>
        <v>0</v>
      </c>
      <c r="CY438" s="17">
        <v>43.950299999999999</v>
      </c>
      <c r="CZ438" s="17">
        <v>780.21600000000001</v>
      </c>
      <c r="DA438" s="17">
        <v>467.53039999999999</v>
      </c>
      <c r="DB438" s="18">
        <f>SUM(Table2[[#This Row],[TOTAL Assistance Net of Recapture Penalties Through FY17]:[TOTAL Assistance Net of Recapture Penalties FY18 and After]])</f>
        <v>1247.7464</v>
      </c>
      <c r="DC438" s="17">
        <v>93.013099999999994</v>
      </c>
      <c r="DD438" s="17">
        <v>973.32860000000005</v>
      </c>
      <c r="DE438" s="17">
        <v>1528.4584</v>
      </c>
      <c r="DF438" s="18">
        <f>SUM(Table2[[#This Row],[Company Direct Tax Revenue Before Assistance Through FY17]:[Company Direct Tax Revenue Before Assistance FY18 and After]])</f>
        <v>2501.7870000000003</v>
      </c>
      <c r="DG438" s="17">
        <v>187.3973</v>
      </c>
      <c r="DH438" s="17">
        <v>735.5068</v>
      </c>
      <c r="DI438" s="17">
        <v>3079.4449</v>
      </c>
      <c r="DJ438" s="18">
        <f>SUM(Table2[[#This Row],[Indirect and Induced Tax Revenues Through FY17]:[Indirect and Induced Tax Revenues FY18 and After]])</f>
        <v>3814.9517000000001</v>
      </c>
      <c r="DK438" s="17">
        <v>280.41039999999998</v>
      </c>
      <c r="DL438" s="17">
        <v>1708.8353999999999</v>
      </c>
      <c r="DM438" s="17">
        <v>4607.9032999999999</v>
      </c>
      <c r="DN438" s="17">
        <f>SUM(Table2[[#This Row],[TOTAL Tax Revenues Before Assistance Through FY17]:[TOTAL Tax Revenues Before Assistance FY18 and After]])</f>
        <v>6316.7386999999999</v>
      </c>
      <c r="DO438" s="17">
        <v>236.46010000000001</v>
      </c>
      <c r="DP438" s="17">
        <v>928.61940000000004</v>
      </c>
      <c r="DQ438" s="17">
        <v>4140.3729000000003</v>
      </c>
      <c r="DR438" s="20">
        <f>SUM(Table2[[#This Row],[TOTAL Tax Revenues Net of Assistance Recapture and Penalty Through FY17]:[TOTAL Tax Revenues Net of Assistance Recapture and Penalty FY18 and After]])</f>
        <v>5068.9922999999999</v>
      </c>
      <c r="DS438" s="20">
        <v>0</v>
      </c>
      <c r="DT438" s="20">
        <v>0</v>
      </c>
      <c r="DU438" s="20">
        <v>0</v>
      </c>
      <c r="DV438" s="20">
        <v>0</v>
      </c>
      <c r="DW438" s="15">
        <v>0</v>
      </c>
      <c r="DX438" s="15">
        <v>0</v>
      </c>
      <c r="DY438" s="15">
        <v>0</v>
      </c>
      <c r="DZ438" s="15">
        <v>50</v>
      </c>
      <c r="EA438" s="15">
        <v>0</v>
      </c>
      <c r="EB438" s="15">
        <v>0</v>
      </c>
      <c r="EC438" s="15">
        <v>0</v>
      </c>
      <c r="ED438" s="15">
        <v>50</v>
      </c>
      <c r="EE438" s="15">
        <v>0</v>
      </c>
      <c r="EF438" s="15">
        <v>0</v>
      </c>
      <c r="EG438" s="15">
        <v>0</v>
      </c>
      <c r="EH438" s="15">
        <v>100</v>
      </c>
      <c r="EI438" s="15">
        <f>SUM(Table2[[#This Row],[Total Industrial Employees FY17]:[Total Other Employees FY17]])</f>
        <v>50</v>
      </c>
      <c r="EJ438" s="15">
        <f>SUM(Table2[[#This Row],[Number of Industrial Employees Earning More than Living Wage FY17]:[Number of Other Employees Earning More than Living Wage FY17]])</f>
        <v>50</v>
      </c>
      <c r="EK438" s="15">
        <v>100</v>
      </c>
    </row>
    <row r="439" spans="1:141" x14ac:dyDescent="0.2">
      <c r="A439" s="6">
        <v>92809</v>
      </c>
      <c r="B439" s="6" t="s">
        <v>280</v>
      </c>
      <c r="C439" s="7" t="s">
        <v>281</v>
      </c>
      <c r="D439" s="7" t="s">
        <v>12</v>
      </c>
      <c r="E439" s="33">
        <v>31</v>
      </c>
      <c r="F439" s="8" t="s">
        <v>2065</v>
      </c>
      <c r="G439" s="41" t="s">
        <v>1934</v>
      </c>
      <c r="H439" s="35">
        <v>13742</v>
      </c>
      <c r="I439" s="35">
        <v>12350</v>
      </c>
      <c r="J439" s="39" t="s">
        <v>3189</v>
      </c>
      <c r="K439" s="11" t="s">
        <v>2453</v>
      </c>
      <c r="L439" s="13" t="s">
        <v>2650</v>
      </c>
      <c r="M439" s="13" t="s">
        <v>2611</v>
      </c>
      <c r="N439" s="23">
        <v>1602000</v>
      </c>
      <c r="O439" s="6" t="s">
        <v>2458</v>
      </c>
      <c r="P439" s="15">
        <v>0</v>
      </c>
      <c r="Q439" s="15">
        <v>0</v>
      </c>
      <c r="R439" s="15">
        <v>12</v>
      </c>
      <c r="S439" s="15">
        <v>0</v>
      </c>
      <c r="T439" s="15">
        <v>0</v>
      </c>
      <c r="U439" s="15">
        <v>12</v>
      </c>
      <c r="V439" s="15">
        <v>12</v>
      </c>
      <c r="W439" s="15">
        <v>0</v>
      </c>
      <c r="X439" s="15">
        <v>0</v>
      </c>
      <c r="Y439" s="15">
        <v>18</v>
      </c>
      <c r="Z439" s="15">
        <v>6</v>
      </c>
      <c r="AA439" s="15">
        <v>57</v>
      </c>
      <c r="AB439" s="15">
        <v>0</v>
      </c>
      <c r="AC439" s="15">
        <v>0</v>
      </c>
      <c r="AD439" s="15">
        <v>0</v>
      </c>
      <c r="AE439" s="15">
        <v>0</v>
      </c>
      <c r="AF439" s="15">
        <v>57</v>
      </c>
      <c r="AG439" s="15" t="s">
        <v>1861</v>
      </c>
      <c r="AH439" s="15" t="s">
        <v>1861</v>
      </c>
      <c r="AI439" s="17">
        <v>12.757</v>
      </c>
      <c r="AJ439" s="17">
        <v>130.7278</v>
      </c>
      <c r="AK439" s="17">
        <v>45.090800000000002</v>
      </c>
      <c r="AL439" s="17">
        <f>SUM(Table2[[#This Row],[Company Direct Land Through FY17]:[Company Direct Land FY18 and After]])</f>
        <v>175.8186</v>
      </c>
      <c r="AM439" s="17">
        <v>56.9435</v>
      </c>
      <c r="AN439" s="17">
        <v>310.50940000000003</v>
      </c>
      <c r="AO439" s="17">
        <v>201.27170000000001</v>
      </c>
      <c r="AP439" s="18">
        <f>SUM(Table2[[#This Row],[Company Direct Building Through FY17]:[Company Direct Building FY18 and After]])</f>
        <v>511.78110000000004</v>
      </c>
      <c r="AQ439" s="17">
        <v>0</v>
      </c>
      <c r="AR439" s="17">
        <v>24.317399999999999</v>
      </c>
      <c r="AS439" s="17">
        <v>0</v>
      </c>
      <c r="AT439" s="18">
        <f>SUM(Table2[[#This Row],[Mortgage Recording Tax Through FY17]:[Mortgage Recording Tax FY18 and After]])</f>
        <v>24.317399999999999</v>
      </c>
      <c r="AU439" s="17">
        <v>24.846599999999999</v>
      </c>
      <c r="AV439" s="17">
        <v>150.37309999999999</v>
      </c>
      <c r="AW439" s="17">
        <v>87.822500000000005</v>
      </c>
      <c r="AX439" s="18">
        <f>SUM(Table2[[#This Row],[Pilot Savings Through FY17]:[Pilot Savings FY18 and After]])</f>
        <v>238.19560000000001</v>
      </c>
      <c r="AY439" s="17">
        <v>0</v>
      </c>
      <c r="AZ439" s="17">
        <v>24.317399999999999</v>
      </c>
      <c r="BA439" s="17">
        <v>0</v>
      </c>
      <c r="BB439" s="18">
        <f>SUM(Table2[[#This Row],[Mortgage Recording Tax Exemption Through FY17]:[Mortgage Recording Tax Exemption FY18 and After]])</f>
        <v>24.317399999999999</v>
      </c>
      <c r="BC439" s="17">
        <v>14.8055</v>
      </c>
      <c r="BD439" s="17">
        <v>166.0401</v>
      </c>
      <c r="BE439" s="17">
        <v>52.331200000000003</v>
      </c>
      <c r="BF439" s="18">
        <f>SUM(Table2[[#This Row],[Indirect and Induced Land Through FY17]:[Indirect and Induced Land FY18 and After]])</f>
        <v>218.37129999999999</v>
      </c>
      <c r="BG439" s="17">
        <v>27.495899999999999</v>
      </c>
      <c r="BH439" s="17">
        <v>308.3603</v>
      </c>
      <c r="BI439" s="17">
        <v>97.186999999999998</v>
      </c>
      <c r="BJ439" s="18">
        <f>SUM(Table2[[#This Row],[Indirect and Induced Building Through FY17]:[Indirect and Induced Building FY18 and After]])</f>
        <v>405.54730000000001</v>
      </c>
      <c r="BK439" s="17">
        <v>87.155299999999997</v>
      </c>
      <c r="BL439" s="17">
        <v>765.2645</v>
      </c>
      <c r="BM439" s="17">
        <v>308.0582</v>
      </c>
      <c r="BN439" s="18">
        <f>SUM(Table2[[#This Row],[TOTAL Real Property Related Taxes Through FY17]:[TOTAL Real Property Related Taxes FY18 and After]])</f>
        <v>1073.3226999999999</v>
      </c>
      <c r="BO439" s="17">
        <v>78.461500000000001</v>
      </c>
      <c r="BP439" s="17">
        <v>945.54280000000006</v>
      </c>
      <c r="BQ439" s="17">
        <v>277.32960000000003</v>
      </c>
      <c r="BR439" s="18">
        <f>SUM(Table2[[#This Row],[Company Direct Through FY17]:[Company Direct FY18 and After]])</f>
        <v>1222.8724000000002</v>
      </c>
      <c r="BS439" s="17">
        <v>0</v>
      </c>
      <c r="BT439" s="17">
        <v>0</v>
      </c>
      <c r="BU439" s="17">
        <v>0</v>
      </c>
      <c r="BV439" s="18">
        <f>SUM(Table2[[#This Row],[Sales Tax Exemption Through FY17]:[Sales Tax Exemption FY18 and After]])</f>
        <v>0</v>
      </c>
      <c r="BW439" s="17">
        <v>0</v>
      </c>
      <c r="BX439" s="17">
        <v>0</v>
      </c>
      <c r="BY439" s="17">
        <v>0</v>
      </c>
      <c r="BZ439" s="17">
        <f>SUM(Table2[[#This Row],[Energy Tax Savings Through FY17]:[Energy Tax Savings FY18 and After]])</f>
        <v>0</v>
      </c>
      <c r="CA439" s="17">
        <v>0</v>
      </c>
      <c r="CB439" s="17">
        <v>0</v>
      </c>
      <c r="CC439" s="17">
        <v>0</v>
      </c>
      <c r="CD439" s="18">
        <f>SUM(Table2[[#This Row],[Tax Exempt Bond Savings Through FY17]:[Tax Exempt Bond Savings FY18 and After]])</f>
        <v>0</v>
      </c>
      <c r="CE439" s="17">
        <v>46.553199999999997</v>
      </c>
      <c r="CF439" s="17">
        <v>602.33720000000005</v>
      </c>
      <c r="CG439" s="17">
        <v>164.54669999999999</v>
      </c>
      <c r="CH439" s="18">
        <f>SUM(Table2[[#This Row],[Indirect and Induced Through FY17]:[Indirect and Induced FY18 and After]])</f>
        <v>766.88390000000004</v>
      </c>
      <c r="CI439" s="17">
        <v>125.0147</v>
      </c>
      <c r="CJ439" s="17">
        <v>1547.88</v>
      </c>
      <c r="CK439" s="17">
        <v>441.87630000000001</v>
      </c>
      <c r="CL439" s="18">
        <f>SUM(Table2[[#This Row],[TOTAL Income Consumption Use Taxes Through FY17]:[TOTAL Income Consumption Use Taxes FY18 and After]])</f>
        <v>1989.7563</v>
      </c>
      <c r="CM439" s="17">
        <v>24.846599999999999</v>
      </c>
      <c r="CN439" s="17">
        <v>174.69049999999999</v>
      </c>
      <c r="CO439" s="17">
        <v>87.822500000000005</v>
      </c>
      <c r="CP439" s="18">
        <f>SUM(Table2[[#This Row],[Assistance Provided Through FY17]:[Assistance Provided FY18 and After]])</f>
        <v>262.51299999999998</v>
      </c>
      <c r="CQ439" s="17">
        <v>0</v>
      </c>
      <c r="CR439" s="17">
        <v>0</v>
      </c>
      <c r="CS439" s="17">
        <v>0</v>
      </c>
      <c r="CT439" s="18">
        <f>SUM(Table2[[#This Row],[Recapture Cancellation Reduction Amount Through FY17]:[Recapture Cancellation Reduction Amount FY18 and After]])</f>
        <v>0</v>
      </c>
      <c r="CU439" s="17">
        <v>0</v>
      </c>
      <c r="CV439" s="17">
        <v>0</v>
      </c>
      <c r="CW439" s="17">
        <v>0</v>
      </c>
      <c r="CX439" s="18">
        <f>SUM(Table2[[#This Row],[Penalty Paid Through FY17]:[Penalty Paid FY18 and After]])</f>
        <v>0</v>
      </c>
      <c r="CY439" s="17">
        <v>24.846599999999999</v>
      </c>
      <c r="CZ439" s="17">
        <v>174.69049999999999</v>
      </c>
      <c r="DA439" s="17">
        <v>87.822500000000005</v>
      </c>
      <c r="DB439" s="18">
        <f>SUM(Table2[[#This Row],[TOTAL Assistance Net of Recapture Penalties Through FY17]:[TOTAL Assistance Net of Recapture Penalties FY18 and After]])</f>
        <v>262.51299999999998</v>
      </c>
      <c r="DC439" s="17">
        <v>148.16200000000001</v>
      </c>
      <c r="DD439" s="17">
        <v>1411.0974000000001</v>
      </c>
      <c r="DE439" s="17">
        <v>523.69209999999998</v>
      </c>
      <c r="DF439" s="18">
        <f>SUM(Table2[[#This Row],[Company Direct Tax Revenue Before Assistance Through FY17]:[Company Direct Tax Revenue Before Assistance FY18 and After]])</f>
        <v>1934.7895000000001</v>
      </c>
      <c r="DG439" s="17">
        <v>88.854600000000005</v>
      </c>
      <c r="DH439" s="17">
        <v>1076.7375999999999</v>
      </c>
      <c r="DI439" s="17">
        <v>314.06490000000002</v>
      </c>
      <c r="DJ439" s="18">
        <f>SUM(Table2[[#This Row],[Indirect and Induced Tax Revenues Through FY17]:[Indirect and Induced Tax Revenues FY18 and After]])</f>
        <v>1390.8025</v>
      </c>
      <c r="DK439" s="17">
        <v>237.01660000000001</v>
      </c>
      <c r="DL439" s="17">
        <v>2487.835</v>
      </c>
      <c r="DM439" s="17">
        <v>837.75699999999995</v>
      </c>
      <c r="DN439" s="17">
        <f>SUM(Table2[[#This Row],[TOTAL Tax Revenues Before Assistance Through FY17]:[TOTAL Tax Revenues Before Assistance FY18 and After]])</f>
        <v>3325.5920000000001</v>
      </c>
      <c r="DO439" s="17">
        <v>212.17</v>
      </c>
      <c r="DP439" s="17">
        <v>2313.1444999999999</v>
      </c>
      <c r="DQ439" s="17">
        <v>749.93449999999996</v>
      </c>
      <c r="DR439" s="20">
        <f>SUM(Table2[[#This Row],[TOTAL Tax Revenues Net of Assistance Recapture and Penalty Through FY17]:[TOTAL Tax Revenues Net of Assistance Recapture and Penalty FY18 and After]])</f>
        <v>3063.0789999999997</v>
      </c>
      <c r="DS439" s="20">
        <v>0</v>
      </c>
      <c r="DT439" s="20">
        <v>0</v>
      </c>
      <c r="DU439" s="20">
        <v>0</v>
      </c>
      <c r="DV439" s="20">
        <v>0</v>
      </c>
      <c r="DW439" s="15">
        <v>0</v>
      </c>
      <c r="DX439" s="15">
        <v>0</v>
      </c>
      <c r="DY439" s="15">
        <v>0</v>
      </c>
      <c r="DZ439" s="15">
        <v>7</v>
      </c>
      <c r="EA439" s="15">
        <v>0</v>
      </c>
      <c r="EB439" s="15">
        <v>0</v>
      </c>
      <c r="EC439" s="15">
        <v>0</v>
      </c>
      <c r="ED439" s="15">
        <v>7</v>
      </c>
      <c r="EE439" s="15">
        <v>0</v>
      </c>
      <c r="EF439" s="15">
        <v>0</v>
      </c>
      <c r="EG439" s="15">
        <v>0</v>
      </c>
      <c r="EH439" s="15">
        <v>100</v>
      </c>
      <c r="EI439" s="15">
        <f>SUM(Table2[[#This Row],[Total Industrial Employees FY17]:[Total Other Employees FY17]])</f>
        <v>7</v>
      </c>
      <c r="EJ439" s="15">
        <f>SUM(Table2[[#This Row],[Number of Industrial Employees Earning More than Living Wage FY17]:[Number of Other Employees Earning More than Living Wage FY17]])</f>
        <v>7</v>
      </c>
      <c r="EK439" s="15">
        <v>100</v>
      </c>
    </row>
    <row r="440" spans="1:141" x14ac:dyDescent="0.2">
      <c r="A440" s="6">
        <v>93147</v>
      </c>
      <c r="B440" s="6" t="s">
        <v>419</v>
      </c>
      <c r="C440" s="7" t="s">
        <v>420</v>
      </c>
      <c r="D440" s="7" t="s">
        <v>9</v>
      </c>
      <c r="E440" s="33">
        <v>47</v>
      </c>
      <c r="F440" s="8" t="s">
        <v>2137</v>
      </c>
      <c r="G440" s="41" t="s">
        <v>1863</v>
      </c>
      <c r="H440" s="35">
        <v>34525</v>
      </c>
      <c r="I440" s="35">
        <v>82559</v>
      </c>
      <c r="J440" s="39" t="s">
        <v>3240</v>
      </c>
      <c r="K440" s="11" t="s">
        <v>2519</v>
      </c>
      <c r="L440" s="13" t="s">
        <v>2729</v>
      </c>
      <c r="M440" s="13" t="s">
        <v>2730</v>
      </c>
      <c r="N440" s="23">
        <v>40000000</v>
      </c>
      <c r="O440" s="6" t="s">
        <v>2518</v>
      </c>
      <c r="P440" s="15">
        <v>100</v>
      </c>
      <c r="Q440" s="15">
        <v>0</v>
      </c>
      <c r="R440" s="15">
        <v>63</v>
      </c>
      <c r="S440" s="15">
        <v>0</v>
      </c>
      <c r="T440" s="15">
        <v>0</v>
      </c>
      <c r="U440" s="15">
        <v>163</v>
      </c>
      <c r="V440" s="15">
        <v>113</v>
      </c>
      <c r="W440" s="15">
        <v>0</v>
      </c>
      <c r="X440" s="15">
        <v>0</v>
      </c>
      <c r="Y440" s="15">
        <v>154</v>
      </c>
      <c r="Z440" s="15">
        <v>0</v>
      </c>
      <c r="AA440" s="15">
        <v>90</v>
      </c>
      <c r="AB440" s="15">
        <v>0</v>
      </c>
      <c r="AC440" s="15">
        <v>0</v>
      </c>
      <c r="AD440" s="15">
        <v>0</v>
      </c>
      <c r="AE440" s="15">
        <v>0</v>
      </c>
      <c r="AF440" s="15">
        <v>90</v>
      </c>
      <c r="AG440" s="15" t="s">
        <v>1860</v>
      </c>
      <c r="AH440" s="15" t="s">
        <v>1861</v>
      </c>
      <c r="AI440" s="17">
        <v>0</v>
      </c>
      <c r="AJ440" s="17">
        <v>0</v>
      </c>
      <c r="AK440" s="17">
        <v>0</v>
      </c>
      <c r="AL440" s="17">
        <f>SUM(Table2[[#This Row],[Company Direct Land Through FY17]:[Company Direct Land FY18 and After]])</f>
        <v>0</v>
      </c>
      <c r="AM440" s="17">
        <v>0</v>
      </c>
      <c r="AN440" s="17">
        <v>0</v>
      </c>
      <c r="AO440" s="17">
        <v>0</v>
      </c>
      <c r="AP440" s="18">
        <f>SUM(Table2[[#This Row],[Company Direct Building Through FY17]:[Company Direct Building FY18 and After]])</f>
        <v>0</v>
      </c>
      <c r="AQ440" s="17">
        <v>0</v>
      </c>
      <c r="AR440" s="17">
        <v>724.34879999999998</v>
      </c>
      <c r="AS440" s="17">
        <v>0</v>
      </c>
      <c r="AT440" s="18">
        <f>SUM(Table2[[#This Row],[Mortgage Recording Tax Through FY17]:[Mortgage Recording Tax FY18 and After]])</f>
        <v>724.34879999999998</v>
      </c>
      <c r="AU440" s="17">
        <v>0</v>
      </c>
      <c r="AV440" s="17">
        <v>0</v>
      </c>
      <c r="AW440" s="17">
        <v>0</v>
      </c>
      <c r="AX440" s="18">
        <f>SUM(Table2[[#This Row],[Pilot Savings Through FY17]:[Pilot Savings FY18 and After]])</f>
        <v>0</v>
      </c>
      <c r="AY440" s="17">
        <v>0</v>
      </c>
      <c r="AZ440" s="17">
        <v>724.34879999999998</v>
      </c>
      <c r="BA440" s="17">
        <v>0</v>
      </c>
      <c r="BB440" s="18">
        <f>SUM(Table2[[#This Row],[Mortgage Recording Tax Exemption Through FY17]:[Mortgage Recording Tax Exemption FY18 and After]])</f>
        <v>724.34879999999998</v>
      </c>
      <c r="BC440" s="17">
        <v>53.434399999999997</v>
      </c>
      <c r="BD440" s="17">
        <v>353.99709999999999</v>
      </c>
      <c r="BE440" s="17">
        <v>298.2045</v>
      </c>
      <c r="BF440" s="18">
        <f>SUM(Table2[[#This Row],[Indirect and Induced Land Through FY17]:[Indirect and Induced Land FY18 and After]])</f>
        <v>652.20159999999998</v>
      </c>
      <c r="BG440" s="17">
        <v>99.235399999999998</v>
      </c>
      <c r="BH440" s="17">
        <v>657.42319999999995</v>
      </c>
      <c r="BI440" s="17">
        <v>553.80840000000001</v>
      </c>
      <c r="BJ440" s="18">
        <f>SUM(Table2[[#This Row],[Indirect and Induced Building Through FY17]:[Indirect and Induced Building FY18 and After]])</f>
        <v>1211.2316000000001</v>
      </c>
      <c r="BK440" s="17">
        <v>152.66980000000001</v>
      </c>
      <c r="BL440" s="17">
        <v>1011.4203</v>
      </c>
      <c r="BM440" s="17">
        <v>852.01289999999995</v>
      </c>
      <c r="BN440" s="18">
        <f>SUM(Table2[[#This Row],[TOTAL Real Property Related Taxes Through FY17]:[TOTAL Real Property Related Taxes FY18 and After]])</f>
        <v>1863.4331999999999</v>
      </c>
      <c r="BO440" s="17">
        <v>155.39019999999999</v>
      </c>
      <c r="BP440" s="17">
        <v>1089.7091</v>
      </c>
      <c r="BQ440" s="17">
        <v>867.19560000000001</v>
      </c>
      <c r="BR440" s="18">
        <f>SUM(Table2[[#This Row],[Company Direct Through FY17]:[Company Direct FY18 and After]])</f>
        <v>1956.9047</v>
      </c>
      <c r="BS440" s="17">
        <v>0</v>
      </c>
      <c r="BT440" s="17">
        <v>0</v>
      </c>
      <c r="BU440" s="17">
        <v>0</v>
      </c>
      <c r="BV440" s="18">
        <f>SUM(Table2[[#This Row],[Sales Tax Exemption Through FY17]:[Sales Tax Exemption FY18 and After]])</f>
        <v>0</v>
      </c>
      <c r="BW440" s="17">
        <v>0</v>
      </c>
      <c r="BX440" s="17">
        <v>0</v>
      </c>
      <c r="BY440" s="17">
        <v>0</v>
      </c>
      <c r="BZ440" s="17">
        <f>SUM(Table2[[#This Row],[Energy Tax Savings Through FY17]:[Energy Tax Savings FY18 and After]])</f>
        <v>0</v>
      </c>
      <c r="CA440" s="17">
        <v>17.518000000000001</v>
      </c>
      <c r="CB440" s="17">
        <v>30.578800000000001</v>
      </c>
      <c r="CC440" s="17">
        <v>78.455399999999997</v>
      </c>
      <c r="CD440" s="18">
        <f>SUM(Table2[[#This Row],[Tax Exempt Bond Savings Through FY17]:[Tax Exempt Bond Savings FY18 and After]])</f>
        <v>109.0342</v>
      </c>
      <c r="CE440" s="17">
        <v>182.91290000000001</v>
      </c>
      <c r="CF440" s="17">
        <v>1380.2962</v>
      </c>
      <c r="CG440" s="17">
        <v>1020.7931</v>
      </c>
      <c r="CH440" s="18">
        <f>SUM(Table2[[#This Row],[Indirect and Induced Through FY17]:[Indirect and Induced FY18 and After]])</f>
        <v>2401.0893000000001</v>
      </c>
      <c r="CI440" s="17">
        <v>320.7851</v>
      </c>
      <c r="CJ440" s="17">
        <v>2439.4265</v>
      </c>
      <c r="CK440" s="17">
        <v>1809.5333000000001</v>
      </c>
      <c r="CL440" s="18">
        <f>SUM(Table2[[#This Row],[TOTAL Income Consumption Use Taxes Through FY17]:[TOTAL Income Consumption Use Taxes FY18 and After]])</f>
        <v>4248.9598000000005</v>
      </c>
      <c r="CM440" s="17">
        <v>17.518000000000001</v>
      </c>
      <c r="CN440" s="17">
        <v>754.92759999999998</v>
      </c>
      <c r="CO440" s="17">
        <v>78.455399999999997</v>
      </c>
      <c r="CP440" s="18">
        <f>SUM(Table2[[#This Row],[Assistance Provided Through FY17]:[Assistance Provided FY18 and After]])</f>
        <v>833.38300000000004</v>
      </c>
      <c r="CQ440" s="17">
        <v>0</v>
      </c>
      <c r="CR440" s="17">
        <v>0</v>
      </c>
      <c r="CS440" s="17">
        <v>0</v>
      </c>
      <c r="CT440" s="18">
        <f>SUM(Table2[[#This Row],[Recapture Cancellation Reduction Amount Through FY17]:[Recapture Cancellation Reduction Amount FY18 and After]])</f>
        <v>0</v>
      </c>
      <c r="CU440" s="17">
        <v>0</v>
      </c>
      <c r="CV440" s="17">
        <v>0</v>
      </c>
      <c r="CW440" s="17">
        <v>0</v>
      </c>
      <c r="CX440" s="18">
        <f>SUM(Table2[[#This Row],[Penalty Paid Through FY17]:[Penalty Paid FY18 and After]])</f>
        <v>0</v>
      </c>
      <c r="CY440" s="17">
        <v>17.518000000000001</v>
      </c>
      <c r="CZ440" s="17">
        <v>754.92759999999998</v>
      </c>
      <c r="DA440" s="17">
        <v>78.455399999999997</v>
      </c>
      <c r="DB440" s="18">
        <f>SUM(Table2[[#This Row],[TOTAL Assistance Net of Recapture Penalties Through FY17]:[TOTAL Assistance Net of Recapture Penalties FY18 and After]])</f>
        <v>833.38300000000004</v>
      </c>
      <c r="DC440" s="17">
        <v>155.39019999999999</v>
      </c>
      <c r="DD440" s="17">
        <v>1814.0579</v>
      </c>
      <c r="DE440" s="17">
        <v>867.19560000000001</v>
      </c>
      <c r="DF440" s="18">
        <f>SUM(Table2[[#This Row],[Company Direct Tax Revenue Before Assistance Through FY17]:[Company Direct Tax Revenue Before Assistance FY18 and After]])</f>
        <v>2681.2534999999998</v>
      </c>
      <c r="DG440" s="17">
        <v>335.58269999999999</v>
      </c>
      <c r="DH440" s="17">
        <v>2391.7165</v>
      </c>
      <c r="DI440" s="17">
        <v>1872.806</v>
      </c>
      <c r="DJ440" s="18">
        <f>SUM(Table2[[#This Row],[Indirect and Induced Tax Revenues Through FY17]:[Indirect and Induced Tax Revenues FY18 and After]])</f>
        <v>4264.5225</v>
      </c>
      <c r="DK440" s="17">
        <v>490.97289999999998</v>
      </c>
      <c r="DL440" s="17">
        <v>4205.7744000000002</v>
      </c>
      <c r="DM440" s="17">
        <v>2740.0016000000001</v>
      </c>
      <c r="DN440" s="17">
        <f>SUM(Table2[[#This Row],[TOTAL Tax Revenues Before Assistance Through FY17]:[TOTAL Tax Revenues Before Assistance FY18 and After]])</f>
        <v>6945.7759999999998</v>
      </c>
      <c r="DO440" s="17">
        <v>473.45490000000001</v>
      </c>
      <c r="DP440" s="17">
        <v>3450.8467999999998</v>
      </c>
      <c r="DQ440" s="17">
        <v>2661.5462000000002</v>
      </c>
      <c r="DR440" s="20">
        <f>SUM(Table2[[#This Row],[TOTAL Tax Revenues Net of Assistance Recapture and Penalty Through FY17]:[TOTAL Tax Revenues Net of Assistance Recapture and Penalty FY18 and After]])</f>
        <v>6112.393</v>
      </c>
      <c r="DS440" s="20">
        <v>0</v>
      </c>
      <c r="DT440" s="20">
        <v>0</v>
      </c>
      <c r="DU440" s="20">
        <v>0</v>
      </c>
      <c r="DV440" s="20">
        <v>0</v>
      </c>
      <c r="DW440" s="15">
        <v>0</v>
      </c>
      <c r="DX440" s="15">
        <v>0</v>
      </c>
      <c r="DY440" s="15">
        <v>0</v>
      </c>
      <c r="DZ440" s="15">
        <v>163</v>
      </c>
      <c r="EA440" s="15">
        <v>0</v>
      </c>
      <c r="EB440" s="15">
        <v>0</v>
      </c>
      <c r="EC440" s="15">
        <v>0</v>
      </c>
      <c r="ED440" s="15">
        <v>122</v>
      </c>
      <c r="EE440" s="15">
        <v>0</v>
      </c>
      <c r="EF440" s="15">
        <v>0</v>
      </c>
      <c r="EG440" s="15">
        <v>0</v>
      </c>
      <c r="EH440" s="15">
        <v>74.849999999999994</v>
      </c>
      <c r="EI440" s="15">
        <f>SUM(Table2[[#This Row],[Total Industrial Employees FY17]:[Total Other Employees FY17]])</f>
        <v>163</v>
      </c>
      <c r="EJ440" s="15">
        <f>SUM(Table2[[#This Row],[Number of Industrial Employees Earning More than Living Wage FY17]:[Number of Other Employees Earning More than Living Wage FY17]])</f>
        <v>122</v>
      </c>
      <c r="EK440" s="15">
        <v>74.846625766871171</v>
      </c>
    </row>
    <row r="441" spans="1:141" ht="25.5" x14ac:dyDescent="0.2">
      <c r="A441" s="6">
        <v>94132</v>
      </c>
      <c r="B441" s="6" t="s">
        <v>1717</v>
      </c>
      <c r="C441" s="7" t="s">
        <v>1769</v>
      </c>
      <c r="D441" s="7" t="s">
        <v>19</v>
      </c>
      <c r="E441" s="33">
        <v>3</v>
      </c>
      <c r="F441" s="8" t="s">
        <v>2114</v>
      </c>
      <c r="G441" s="41" t="s">
        <v>2444</v>
      </c>
      <c r="H441" s="35">
        <v>0</v>
      </c>
      <c r="I441" s="35">
        <v>0</v>
      </c>
      <c r="J441" s="39" t="s">
        <v>3400</v>
      </c>
      <c r="K441" s="11" t="s">
        <v>2804</v>
      </c>
      <c r="L441" s="13" t="s">
        <v>3160</v>
      </c>
      <c r="M441" s="13" t="s">
        <v>3161</v>
      </c>
      <c r="N441" s="23">
        <v>7799000</v>
      </c>
      <c r="O441" s="6" t="s">
        <v>2518</v>
      </c>
      <c r="P441" s="15">
        <v>8</v>
      </c>
      <c r="Q441" s="15">
        <v>2</v>
      </c>
      <c r="R441" s="15">
        <v>61</v>
      </c>
      <c r="S441" s="15">
        <v>1</v>
      </c>
      <c r="T441" s="15">
        <v>0</v>
      </c>
      <c r="U441" s="15">
        <v>72</v>
      </c>
      <c r="V441" s="15">
        <v>67</v>
      </c>
      <c r="W441" s="15">
        <v>0</v>
      </c>
      <c r="X441" s="15">
        <v>0</v>
      </c>
      <c r="Y441" s="15">
        <v>54</v>
      </c>
      <c r="Z441" s="15">
        <v>0</v>
      </c>
      <c r="AA441" s="15">
        <v>76</v>
      </c>
      <c r="AB441" s="15">
        <v>0</v>
      </c>
      <c r="AC441" s="15">
        <v>0</v>
      </c>
      <c r="AD441" s="15">
        <v>0</v>
      </c>
      <c r="AE441" s="15">
        <v>0</v>
      </c>
      <c r="AF441" s="15">
        <v>76</v>
      </c>
      <c r="AG441" s="15" t="s">
        <v>1860</v>
      </c>
      <c r="AH441" s="15" t="s">
        <v>1861</v>
      </c>
      <c r="AI441" s="17">
        <v>0</v>
      </c>
      <c r="AJ441" s="17">
        <v>0</v>
      </c>
      <c r="AK441" s="17">
        <v>0</v>
      </c>
      <c r="AL441" s="17">
        <f>SUM(Table2[[#This Row],[Company Direct Land Through FY17]:[Company Direct Land FY18 and After]])</f>
        <v>0</v>
      </c>
      <c r="AM441" s="17">
        <v>0</v>
      </c>
      <c r="AN441" s="17">
        <v>0</v>
      </c>
      <c r="AO441" s="17">
        <v>0</v>
      </c>
      <c r="AP441" s="18">
        <f>SUM(Table2[[#This Row],[Company Direct Building Through FY17]:[Company Direct Building FY18 and After]])</f>
        <v>0</v>
      </c>
      <c r="AQ441" s="17">
        <v>134.0864</v>
      </c>
      <c r="AR441" s="17">
        <v>134.0864</v>
      </c>
      <c r="AS441" s="17">
        <v>0</v>
      </c>
      <c r="AT441" s="18">
        <f>SUM(Table2[[#This Row],[Mortgage Recording Tax Through FY17]:[Mortgage Recording Tax FY18 and After]])</f>
        <v>134.0864</v>
      </c>
      <c r="AU441" s="17">
        <v>0</v>
      </c>
      <c r="AV441" s="17">
        <v>0</v>
      </c>
      <c r="AW441" s="17">
        <v>0</v>
      </c>
      <c r="AX441" s="18">
        <f>SUM(Table2[[#This Row],[Pilot Savings Through FY17]:[Pilot Savings FY18 and After]])</f>
        <v>0</v>
      </c>
      <c r="AY441" s="17">
        <v>134.0864</v>
      </c>
      <c r="AZ441" s="17">
        <v>134.0864</v>
      </c>
      <c r="BA441" s="17">
        <v>0</v>
      </c>
      <c r="BB441" s="18">
        <f>SUM(Table2[[#This Row],[Mortgage Recording Tax Exemption Through FY17]:[Mortgage Recording Tax Exemption FY18 and After]])</f>
        <v>134.0864</v>
      </c>
      <c r="BC441" s="17">
        <v>31.682500000000001</v>
      </c>
      <c r="BD441" s="17">
        <v>31.682500000000001</v>
      </c>
      <c r="BE441" s="17">
        <v>573.3836</v>
      </c>
      <c r="BF441" s="18">
        <f>SUM(Table2[[#This Row],[Indirect and Induced Land Through FY17]:[Indirect and Induced Land FY18 and After]])</f>
        <v>605.06610000000001</v>
      </c>
      <c r="BG441" s="17">
        <v>58.838900000000002</v>
      </c>
      <c r="BH441" s="17">
        <v>58.838900000000002</v>
      </c>
      <c r="BI441" s="17">
        <v>1064.8529000000001</v>
      </c>
      <c r="BJ441" s="18">
        <f>SUM(Table2[[#This Row],[Indirect and Induced Building Through FY17]:[Indirect and Induced Building FY18 and After]])</f>
        <v>1123.6918000000001</v>
      </c>
      <c r="BK441" s="17">
        <v>90.5214</v>
      </c>
      <c r="BL441" s="17">
        <v>90.5214</v>
      </c>
      <c r="BM441" s="17">
        <v>1638.2365</v>
      </c>
      <c r="BN441" s="18">
        <f>SUM(Table2[[#This Row],[TOTAL Real Property Related Taxes Through FY17]:[TOTAL Real Property Related Taxes FY18 and After]])</f>
        <v>1728.7579000000001</v>
      </c>
      <c r="BO441" s="17">
        <v>77.021500000000003</v>
      </c>
      <c r="BP441" s="17">
        <v>77.021500000000003</v>
      </c>
      <c r="BQ441" s="17">
        <v>1393.9187999999999</v>
      </c>
      <c r="BR441" s="18">
        <f>SUM(Table2[[#This Row],[Company Direct Through FY17]:[Company Direct FY18 and After]])</f>
        <v>1470.9403</v>
      </c>
      <c r="BS441" s="17">
        <v>0</v>
      </c>
      <c r="BT441" s="17">
        <v>0</v>
      </c>
      <c r="BU441" s="17">
        <v>0</v>
      </c>
      <c r="BV441" s="18">
        <f>SUM(Table2[[#This Row],[Sales Tax Exemption Through FY17]:[Sales Tax Exemption FY18 and After]])</f>
        <v>0</v>
      </c>
      <c r="BW441" s="17">
        <v>0</v>
      </c>
      <c r="BX441" s="17">
        <v>0</v>
      </c>
      <c r="BY441" s="17">
        <v>0</v>
      </c>
      <c r="BZ441" s="17">
        <f>SUM(Table2[[#This Row],[Energy Tax Savings Through FY17]:[Energy Tax Savings FY18 and After]])</f>
        <v>0</v>
      </c>
      <c r="CA441" s="17">
        <v>2.3313999999999999</v>
      </c>
      <c r="CB441" s="17">
        <v>2.3313999999999999</v>
      </c>
      <c r="CC441" s="17">
        <v>29.1081</v>
      </c>
      <c r="CD441" s="18">
        <f>SUM(Table2[[#This Row],[Tax Exempt Bond Savings Through FY17]:[Tax Exempt Bond Savings FY18 and After]])</f>
        <v>31.439499999999999</v>
      </c>
      <c r="CE441" s="17">
        <v>90.663899999999998</v>
      </c>
      <c r="CF441" s="17">
        <v>90.663899999999998</v>
      </c>
      <c r="CG441" s="17">
        <v>1640.8144</v>
      </c>
      <c r="CH441" s="18">
        <f>SUM(Table2[[#This Row],[Indirect and Induced Through FY17]:[Indirect and Induced FY18 and After]])</f>
        <v>1731.4783</v>
      </c>
      <c r="CI441" s="17">
        <v>165.35400000000001</v>
      </c>
      <c r="CJ441" s="17">
        <v>165.35400000000001</v>
      </c>
      <c r="CK441" s="17">
        <v>3005.6251000000002</v>
      </c>
      <c r="CL441" s="18">
        <f>SUM(Table2[[#This Row],[TOTAL Income Consumption Use Taxes Through FY17]:[TOTAL Income Consumption Use Taxes FY18 and After]])</f>
        <v>3170.9791</v>
      </c>
      <c r="CM441" s="17">
        <v>136.4178</v>
      </c>
      <c r="CN441" s="17">
        <v>136.4178</v>
      </c>
      <c r="CO441" s="17">
        <v>29.1081</v>
      </c>
      <c r="CP441" s="18">
        <f>SUM(Table2[[#This Row],[Assistance Provided Through FY17]:[Assistance Provided FY18 and After]])</f>
        <v>165.52590000000001</v>
      </c>
      <c r="CQ441" s="17">
        <v>0</v>
      </c>
      <c r="CR441" s="17">
        <v>0</v>
      </c>
      <c r="CS441" s="17">
        <v>0</v>
      </c>
      <c r="CT441" s="18">
        <f>SUM(Table2[[#This Row],[Recapture Cancellation Reduction Amount Through FY17]:[Recapture Cancellation Reduction Amount FY18 and After]])</f>
        <v>0</v>
      </c>
      <c r="CU441" s="17">
        <v>0</v>
      </c>
      <c r="CV441" s="17">
        <v>0</v>
      </c>
      <c r="CW441" s="17">
        <v>0</v>
      </c>
      <c r="CX441" s="18">
        <f>SUM(Table2[[#This Row],[Penalty Paid Through FY17]:[Penalty Paid FY18 and After]])</f>
        <v>0</v>
      </c>
      <c r="CY441" s="17">
        <v>136.4178</v>
      </c>
      <c r="CZ441" s="17">
        <v>136.4178</v>
      </c>
      <c r="DA441" s="17">
        <v>29.1081</v>
      </c>
      <c r="DB441" s="18">
        <f>SUM(Table2[[#This Row],[TOTAL Assistance Net of Recapture Penalties Through FY17]:[TOTAL Assistance Net of Recapture Penalties FY18 and After]])</f>
        <v>165.52590000000001</v>
      </c>
      <c r="DC441" s="17">
        <v>211.1079</v>
      </c>
      <c r="DD441" s="17">
        <v>211.1079</v>
      </c>
      <c r="DE441" s="17">
        <v>1393.9187999999999</v>
      </c>
      <c r="DF441" s="18">
        <f>SUM(Table2[[#This Row],[Company Direct Tax Revenue Before Assistance Through FY17]:[Company Direct Tax Revenue Before Assistance FY18 and After]])</f>
        <v>1605.0266999999999</v>
      </c>
      <c r="DG441" s="17">
        <v>181.18530000000001</v>
      </c>
      <c r="DH441" s="17">
        <v>181.18530000000001</v>
      </c>
      <c r="DI441" s="17">
        <v>3279.0509000000002</v>
      </c>
      <c r="DJ441" s="18">
        <f>SUM(Table2[[#This Row],[Indirect and Induced Tax Revenues Through FY17]:[Indirect and Induced Tax Revenues FY18 and After]])</f>
        <v>3460.2362000000003</v>
      </c>
      <c r="DK441" s="17">
        <v>392.29320000000001</v>
      </c>
      <c r="DL441" s="17">
        <v>392.29320000000001</v>
      </c>
      <c r="DM441" s="17">
        <v>4672.9696999999996</v>
      </c>
      <c r="DN441" s="17">
        <f>SUM(Table2[[#This Row],[TOTAL Tax Revenues Before Assistance Through FY17]:[TOTAL Tax Revenues Before Assistance FY18 and After]])</f>
        <v>5065.2628999999997</v>
      </c>
      <c r="DO441" s="17">
        <v>255.87540000000001</v>
      </c>
      <c r="DP441" s="17">
        <v>255.87540000000001</v>
      </c>
      <c r="DQ441" s="17">
        <v>4643.8616000000002</v>
      </c>
      <c r="DR441" s="20">
        <f>SUM(Table2[[#This Row],[TOTAL Tax Revenues Net of Assistance Recapture and Penalty Through FY17]:[TOTAL Tax Revenues Net of Assistance Recapture and Penalty FY18 and After]])</f>
        <v>4899.7370000000001</v>
      </c>
      <c r="DS441" s="20">
        <v>7756.4498000000003</v>
      </c>
      <c r="DT441" s="20">
        <v>0</v>
      </c>
      <c r="DU441" s="20">
        <v>0</v>
      </c>
      <c r="DV441" s="20">
        <v>0</v>
      </c>
      <c r="DW441" s="15">
        <v>0</v>
      </c>
      <c r="DX441" s="15">
        <v>0</v>
      </c>
      <c r="DY441" s="15">
        <v>0</v>
      </c>
      <c r="DZ441" s="15">
        <v>0</v>
      </c>
      <c r="EA441" s="15">
        <v>0</v>
      </c>
      <c r="EB441" s="15">
        <v>0</v>
      </c>
      <c r="EC441" s="15">
        <v>0</v>
      </c>
      <c r="ED441" s="15">
        <v>0</v>
      </c>
      <c r="EE441" s="15">
        <v>0</v>
      </c>
      <c r="EF441" s="15">
        <v>0</v>
      </c>
      <c r="EG441" s="15">
        <v>0</v>
      </c>
      <c r="EH441" s="15">
        <v>0</v>
      </c>
      <c r="EI441" s="15">
        <f>SUM(Table2[[#This Row],[Total Industrial Employees FY17]:[Total Other Employees FY17]])</f>
        <v>0</v>
      </c>
      <c r="EJ441" s="15">
        <f>SUM(Table2[[#This Row],[Number of Industrial Employees Earning More than Living Wage FY17]:[Number of Other Employees Earning More than Living Wage FY17]])</f>
        <v>0</v>
      </c>
      <c r="EK441" s="15">
        <v>0</v>
      </c>
    </row>
    <row r="442" spans="1:141" x14ac:dyDescent="0.2">
      <c r="A442" s="6">
        <v>93034</v>
      </c>
      <c r="B442" s="6" t="s">
        <v>433</v>
      </c>
      <c r="C442" s="7" t="s">
        <v>434</v>
      </c>
      <c r="D442" s="7" t="s">
        <v>19</v>
      </c>
      <c r="E442" s="33">
        <v>3</v>
      </c>
      <c r="F442" s="8" t="s">
        <v>2114</v>
      </c>
      <c r="G442" s="41" t="s">
        <v>2115</v>
      </c>
      <c r="H442" s="35">
        <v>8272</v>
      </c>
      <c r="I442" s="35">
        <v>7063</v>
      </c>
      <c r="J442" s="39" t="s">
        <v>3293</v>
      </c>
      <c r="K442" s="11" t="s">
        <v>2501</v>
      </c>
      <c r="L442" s="13" t="s">
        <v>2700</v>
      </c>
      <c r="M442" s="13" t="s">
        <v>2701</v>
      </c>
      <c r="N442" s="23">
        <v>1710000</v>
      </c>
      <c r="O442" s="6" t="s">
        <v>2518</v>
      </c>
      <c r="P442" s="15">
        <v>0</v>
      </c>
      <c r="Q442" s="15">
        <v>0</v>
      </c>
      <c r="R442" s="15">
        <v>0</v>
      </c>
      <c r="S442" s="15">
        <v>0</v>
      </c>
      <c r="T442" s="15">
        <v>0</v>
      </c>
      <c r="U442" s="15">
        <v>0</v>
      </c>
      <c r="V442" s="15">
        <v>1983</v>
      </c>
      <c r="W442" s="15">
        <v>0</v>
      </c>
      <c r="X442" s="15">
        <v>0</v>
      </c>
      <c r="Y442" s="15">
        <v>56</v>
      </c>
      <c r="Z442" s="15">
        <v>4</v>
      </c>
      <c r="AA442" s="15">
        <v>0</v>
      </c>
      <c r="AB442" s="15">
        <v>0</v>
      </c>
      <c r="AC442" s="15">
        <v>0</v>
      </c>
      <c r="AD442" s="15">
        <v>0</v>
      </c>
      <c r="AE442" s="15">
        <v>0</v>
      </c>
      <c r="AF442" s="15">
        <v>0</v>
      </c>
      <c r="AG442" s="15"/>
      <c r="AH442" s="15"/>
      <c r="AI442" s="17">
        <v>0</v>
      </c>
      <c r="AJ442" s="17">
        <v>0</v>
      </c>
      <c r="AK442" s="17">
        <v>0</v>
      </c>
      <c r="AL442" s="17">
        <f>SUM(Table2[[#This Row],[Company Direct Land Through FY17]:[Company Direct Land FY18 and After]])</f>
        <v>0</v>
      </c>
      <c r="AM442" s="17">
        <v>0</v>
      </c>
      <c r="AN442" s="17">
        <v>0</v>
      </c>
      <c r="AO442" s="17">
        <v>0</v>
      </c>
      <c r="AP442" s="18">
        <f>SUM(Table2[[#This Row],[Company Direct Building Through FY17]:[Company Direct Building FY18 and After]])</f>
        <v>0</v>
      </c>
      <c r="AQ442" s="17">
        <v>0</v>
      </c>
      <c r="AR442" s="17">
        <v>30.5474</v>
      </c>
      <c r="AS442" s="17">
        <v>0</v>
      </c>
      <c r="AT442" s="18">
        <f>SUM(Table2[[#This Row],[Mortgage Recording Tax Through FY17]:[Mortgage Recording Tax FY18 and After]])</f>
        <v>30.5474</v>
      </c>
      <c r="AU442" s="17">
        <v>0</v>
      </c>
      <c r="AV442" s="17">
        <v>0</v>
      </c>
      <c r="AW442" s="17">
        <v>0</v>
      </c>
      <c r="AX442" s="18">
        <f>SUM(Table2[[#This Row],[Pilot Savings Through FY17]:[Pilot Savings FY18 and After]])</f>
        <v>0</v>
      </c>
      <c r="AY442" s="17">
        <v>0</v>
      </c>
      <c r="AZ442" s="17">
        <v>30.5474</v>
      </c>
      <c r="BA442" s="17">
        <v>0</v>
      </c>
      <c r="BB442" s="18">
        <f>SUM(Table2[[#This Row],[Mortgage Recording Tax Exemption Through FY17]:[Mortgage Recording Tax Exemption FY18 and After]])</f>
        <v>30.5474</v>
      </c>
      <c r="BC442" s="17">
        <v>1187.1714999999999</v>
      </c>
      <c r="BD442" s="17">
        <v>1557.1188</v>
      </c>
      <c r="BE442" s="17">
        <v>7458.6710000000003</v>
      </c>
      <c r="BF442" s="18">
        <f>SUM(Table2[[#This Row],[Indirect and Induced Land Through FY17]:[Indirect and Induced Land FY18 and After]])</f>
        <v>9015.7898000000005</v>
      </c>
      <c r="BG442" s="17">
        <v>2204.7469999999998</v>
      </c>
      <c r="BH442" s="17">
        <v>2891.7923000000001</v>
      </c>
      <c r="BI442" s="17">
        <v>13851.8166</v>
      </c>
      <c r="BJ442" s="18">
        <f>SUM(Table2[[#This Row],[Indirect and Induced Building Through FY17]:[Indirect and Induced Building FY18 and After]])</f>
        <v>16743.608899999999</v>
      </c>
      <c r="BK442" s="17">
        <v>3391.9185000000002</v>
      </c>
      <c r="BL442" s="17">
        <v>4448.9111000000003</v>
      </c>
      <c r="BM442" s="17">
        <v>21310.4876</v>
      </c>
      <c r="BN442" s="18">
        <f>SUM(Table2[[#This Row],[TOTAL Real Property Related Taxes Through FY17]:[TOTAL Real Property Related Taxes FY18 and After]])</f>
        <v>25759.398700000002</v>
      </c>
      <c r="BO442" s="17">
        <v>3358.2829000000002</v>
      </c>
      <c r="BP442" s="17">
        <v>4444.8831</v>
      </c>
      <c r="BQ442" s="17">
        <v>21099.1639</v>
      </c>
      <c r="BR442" s="18">
        <f>SUM(Table2[[#This Row],[Company Direct Through FY17]:[Company Direct FY18 and After]])</f>
        <v>25544.046999999999</v>
      </c>
      <c r="BS442" s="17">
        <v>0</v>
      </c>
      <c r="BT442" s="17">
        <v>0</v>
      </c>
      <c r="BU442" s="17">
        <v>0</v>
      </c>
      <c r="BV442" s="18">
        <f>SUM(Table2[[#This Row],[Sales Tax Exemption Through FY17]:[Sales Tax Exemption FY18 and After]])</f>
        <v>0</v>
      </c>
      <c r="BW442" s="17">
        <v>0</v>
      </c>
      <c r="BX442" s="17">
        <v>0</v>
      </c>
      <c r="BY442" s="17">
        <v>0</v>
      </c>
      <c r="BZ442" s="17">
        <f>SUM(Table2[[#This Row],[Energy Tax Savings Through FY17]:[Energy Tax Savings FY18 and After]])</f>
        <v>0</v>
      </c>
      <c r="CA442" s="17">
        <v>0.42849999999999999</v>
      </c>
      <c r="CB442" s="17">
        <v>11.1334</v>
      </c>
      <c r="CC442" s="17">
        <v>2.1017999999999999</v>
      </c>
      <c r="CD442" s="18">
        <f>SUM(Table2[[#This Row],[Tax Exempt Bond Savings Through FY17]:[Tax Exempt Bond Savings FY18 and After]])</f>
        <v>13.235199999999999</v>
      </c>
      <c r="CE442" s="17">
        <v>3397.2611000000002</v>
      </c>
      <c r="CF442" s="17">
        <v>4567.4069</v>
      </c>
      <c r="CG442" s="17">
        <v>21344.053</v>
      </c>
      <c r="CH442" s="18">
        <f>SUM(Table2[[#This Row],[Indirect and Induced Through FY17]:[Indirect and Induced FY18 and After]])</f>
        <v>25911.459900000002</v>
      </c>
      <c r="CI442" s="17">
        <v>6755.1154999999999</v>
      </c>
      <c r="CJ442" s="17">
        <v>9001.1566000000003</v>
      </c>
      <c r="CK442" s="17">
        <v>42441.115100000003</v>
      </c>
      <c r="CL442" s="18">
        <f>SUM(Table2[[#This Row],[TOTAL Income Consumption Use Taxes Through FY17]:[TOTAL Income Consumption Use Taxes FY18 and After]])</f>
        <v>51442.271700000005</v>
      </c>
      <c r="CM442" s="17">
        <v>0.42849999999999999</v>
      </c>
      <c r="CN442" s="17">
        <v>41.680799999999998</v>
      </c>
      <c r="CO442" s="17">
        <v>2.1017999999999999</v>
      </c>
      <c r="CP442" s="18">
        <f>SUM(Table2[[#This Row],[Assistance Provided Through FY17]:[Assistance Provided FY18 and After]])</f>
        <v>43.782599999999995</v>
      </c>
      <c r="CQ442" s="17">
        <v>0</v>
      </c>
      <c r="CR442" s="17">
        <v>0</v>
      </c>
      <c r="CS442" s="17">
        <v>0</v>
      </c>
      <c r="CT442" s="18">
        <f>SUM(Table2[[#This Row],[Recapture Cancellation Reduction Amount Through FY17]:[Recapture Cancellation Reduction Amount FY18 and After]])</f>
        <v>0</v>
      </c>
      <c r="CU442" s="17">
        <v>0</v>
      </c>
      <c r="CV442" s="17">
        <v>0</v>
      </c>
      <c r="CW442" s="17">
        <v>0</v>
      </c>
      <c r="CX442" s="18">
        <f>SUM(Table2[[#This Row],[Penalty Paid Through FY17]:[Penalty Paid FY18 and After]])</f>
        <v>0</v>
      </c>
      <c r="CY442" s="17">
        <v>0.42849999999999999</v>
      </c>
      <c r="CZ442" s="17">
        <v>41.680799999999998</v>
      </c>
      <c r="DA442" s="17">
        <v>2.1017999999999999</v>
      </c>
      <c r="DB442" s="18">
        <f>SUM(Table2[[#This Row],[TOTAL Assistance Net of Recapture Penalties Through FY17]:[TOTAL Assistance Net of Recapture Penalties FY18 and After]])</f>
        <v>43.782599999999995</v>
      </c>
      <c r="DC442" s="17">
        <v>3358.2829000000002</v>
      </c>
      <c r="DD442" s="17">
        <v>4475.4305000000004</v>
      </c>
      <c r="DE442" s="17">
        <v>21099.1639</v>
      </c>
      <c r="DF442" s="18">
        <f>SUM(Table2[[#This Row],[Company Direct Tax Revenue Before Assistance Through FY17]:[Company Direct Tax Revenue Before Assistance FY18 and After]])</f>
        <v>25574.594400000002</v>
      </c>
      <c r="DG442" s="17">
        <v>6789.1796000000004</v>
      </c>
      <c r="DH442" s="17">
        <v>9016.3179999999993</v>
      </c>
      <c r="DI442" s="17">
        <v>42654.5406</v>
      </c>
      <c r="DJ442" s="18">
        <f>SUM(Table2[[#This Row],[Indirect and Induced Tax Revenues Through FY17]:[Indirect and Induced Tax Revenues FY18 and After]])</f>
        <v>51670.8586</v>
      </c>
      <c r="DK442" s="17">
        <v>10147.4625</v>
      </c>
      <c r="DL442" s="17">
        <v>13491.7485</v>
      </c>
      <c r="DM442" s="17">
        <v>63753.7045</v>
      </c>
      <c r="DN442" s="17">
        <f>SUM(Table2[[#This Row],[TOTAL Tax Revenues Before Assistance Through FY17]:[TOTAL Tax Revenues Before Assistance FY18 and After]])</f>
        <v>77245.452999999994</v>
      </c>
      <c r="DO442" s="17">
        <v>10147.034</v>
      </c>
      <c r="DP442" s="17">
        <v>13450.0677</v>
      </c>
      <c r="DQ442" s="17">
        <v>63751.602700000003</v>
      </c>
      <c r="DR442" s="20">
        <f>SUM(Table2[[#This Row],[TOTAL Tax Revenues Net of Assistance Recapture and Penalty Through FY17]:[TOTAL Tax Revenues Net of Assistance Recapture and Penalty FY18 and After]])</f>
        <v>77201.670400000003</v>
      </c>
      <c r="DS442" s="20">
        <v>0</v>
      </c>
      <c r="DT442" s="20">
        <v>0</v>
      </c>
      <c r="DU442" s="20">
        <v>0</v>
      </c>
      <c r="DV442" s="20">
        <v>0</v>
      </c>
      <c r="DW442" s="15">
        <v>0</v>
      </c>
      <c r="DX442" s="15">
        <v>0</v>
      </c>
      <c r="DY442" s="15">
        <v>0</v>
      </c>
      <c r="DZ442" s="15">
        <v>0</v>
      </c>
      <c r="EA442" s="15">
        <v>0</v>
      </c>
      <c r="EB442" s="15">
        <v>0</v>
      </c>
      <c r="EC442" s="15">
        <v>0</v>
      </c>
      <c r="ED442" s="15">
        <v>0</v>
      </c>
      <c r="EE442" s="15">
        <v>0</v>
      </c>
      <c r="EF442" s="15">
        <v>0</v>
      </c>
      <c r="EG442" s="15">
        <v>0</v>
      </c>
      <c r="EH442" s="15">
        <v>0</v>
      </c>
      <c r="EI442" s="15">
        <v>0</v>
      </c>
      <c r="EJ442" s="15">
        <v>0</v>
      </c>
      <c r="EK442" s="15">
        <v>0</v>
      </c>
    </row>
    <row r="443" spans="1:141" x14ac:dyDescent="0.2">
      <c r="A443" s="6">
        <v>93961</v>
      </c>
      <c r="B443" s="6" t="s">
        <v>713</v>
      </c>
      <c r="C443" s="7" t="s">
        <v>714</v>
      </c>
      <c r="D443" s="7" t="s">
        <v>9</v>
      </c>
      <c r="E443" s="33">
        <v>38</v>
      </c>
      <c r="F443" s="8" t="s">
        <v>2336</v>
      </c>
      <c r="G443" s="41" t="s">
        <v>2100</v>
      </c>
      <c r="H443" s="35">
        <v>9921</v>
      </c>
      <c r="I443" s="35">
        <v>9800</v>
      </c>
      <c r="J443" s="39" t="s">
        <v>3346</v>
      </c>
      <c r="K443" s="11" t="s">
        <v>2453</v>
      </c>
      <c r="L443" s="13" t="s">
        <v>2988</v>
      </c>
      <c r="M443" s="13" t="s">
        <v>2876</v>
      </c>
      <c r="N443" s="23">
        <v>2850000</v>
      </c>
      <c r="O443" s="6" t="s">
        <v>2458</v>
      </c>
      <c r="P443" s="15">
        <v>5</v>
      </c>
      <c r="Q443" s="15">
        <v>0</v>
      </c>
      <c r="R443" s="15">
        <v>22</v>
      </c>
      <c r="S443" s="15">
        <v>0</v>
      </c>
      <c r="T443" s="15">
        <v>0</v>
      </c>
      <c r="U443" s="15">
        <v>27</v>
      </c>
      <c r="V443" s="15">
        <v>24</v>
      </c>
      <c r="W443" s="15">
        <v>0</v>
      </c>
      <c r="X443" s="15">
        <v>0</v>
      </c>
      <c r="Y443" s="15">
        <v>20</v>
      </c>
      <c r="Z443" s="15">
        <v>9</v>
      </c>
      <c r="AA443" s="15">
        <v>100</v>
      </c>
      <c r="AB443" s="15">
        <v>0</v>
      </c>
      <c r="AC443" s="15">
        <v>0</v>
      </c>
      <c r="AD443" s="15">
        <v>0</v>
      </c>
      <c r="AE443" s="15">
        <v>0</v>
      </c>
      <c r="AF443" s="15">
        <v>100</v>
      </c>
      <c r="AG443" s="15" t="s">
        <v>1860</v>
      </c>
      <c r="AH443" s="15" t="s">
        <v>1860</v>
      </c>
      <c r="AI443" s="17">
        <v>16.119399999999999</v>
      </c>
      <c r="AJ443" s="17">
        <v>52.5047</v>
      </c>
      <c r="AK443" s="17">
        <v>229.07470000000001</v>
      </c>
      <c r="AL443" s="17">
        <f>SUM(Table2[[#This Row],[Company Direct Land Through FY17]:[Company Direct Land FY18 and After]])</f>
        <v>281.57940000000002</v>
      </c>
      <c r="AM443" s="17">
        <v>27.8721</v>
      </c>
      <c r="AN443" s="17">
        <v>95.788200000000003</v>
      </c>
      <c r="AO443" s="17">
        <v>396.09350000000001</v>
      </c>
      <c r="AP443" s="18">
        <f>SUM(Table2[[#This Row],[Company Direct Building Through FY17]:[Company Direct Building FY18 and After]])</f>
        <v>491.88170000000002</v>
      </c>
      <c r="AQ443" s="17">
        <v>0</v>
      </c>
      <c r="AR443" s="17">
        <v>19.4649</v>
      </c>
      <c r="AS443" s="17">
        <v>0</v>
      </c>
      <c r="AT443" s="18">
        <f>SUM(Table2[[#This Row],[Mortgage Recording Tax Through FY17]:[Mortgage Recording Tax FY18 and After]])</f>
        <v>19.4649</v>
      </c>
      <c r="AU443" s="17">
        <v>43.138500000000001</v>
      </c>
      <c r="AV443" s="17">
        <v>84.232799999999997</v>
      </c>
      <c r="AW443" s="17">
        <v>613.0462</v>
      </c>
      <c r="AX443" s="18">
        <f>SUM(Table2[[#This Row],[Pilot Savings Through FY17]:[Pilot Savings FY18 and After]])</f>
        <v>697.279</v>
      </c>
      <c r="AY443" s="17">
        <v>0</v>
      </c>
      <c r="AZ443" s="17">
        <v>19.4649</v>
      </c>
      <c r="BA443" s="17">
        <v>0</v>
      </c>
      <c r="BB443" s="18">
        <f>SUM(Table2[[#This Row],[Mortgage Recording Tax Exemption Through FY17]:[Mortgage Recording Tax Exemption FY18 and After]])</f>
        <v>19.4649</v>
      </c>
      <c r="BC443" s="17">
        <v>41.574800000000003</v>
      </c>
      <c r="BD443" s="17">
        <v>195.00470000000001</v>
      </c>
      <c r="BE443" s="17">
        <v>590.82399999999996</v>
      </c>
      <c r="BF443" s="18">
        <f>SUM(Table2[[#This Row],[Indirect and Induced Land Through FY17]:[Indirect and Induced Land FY18 and After]])</f>
        <v>785.82870000000003</v>
      </c>
      <c r="BG443" s="17">
        <v>77.210300000000004</v>
      </c>
      <c r="BH443" s="17">
        <v>362.1515</v>
      </c>
      <c r="BI443" s="17">
        <v>1097.2454</v>
      </c>
      <c r="BJ443" s="18">
        <f>SUM(Table2[[#This Row],[Indirect and Induced Building Through FY17]:[Indirect and Induced Building FY18 and After]])</f>
        <v>1459.3969</v>
      </c>
      <c r="BK443" s="17">
        <v>119.63809999999999</v>
      </c>
      <c r="BL443" s="17">
        <v>621.21630000000005</v>
      </c>
      <c r="BM443" s="17">
        <v>1700.1913999999999</v>
      </c>
      <c r="BN443" s="18">
        <f>SUM(Table2[[#This Row],[TOTAL Real Property Related Taxes Through FY17]:[TOTAL Real Property Related Taxes FY18 and After]])</f>
        <v>2321.4076999999997</v>
      </c>
      <c r="BO443" s="17">
        <v>285.9171</v>
      </c>
      <c r="BP443" s="17">
        <v>1353.3440000000001</v>
      </c>
      <c r="BQ443" s="17">
        <v>4063.2019</v>
      </c>
      <c r="BR443" s="18">
        <f>SUM(Table2[[#This Row],[Company Direct Through FY17]:[Company Direct FY18 and After]])</f>
        <v>5416.5459000000001</v>
      </c>
      <c r="BS443" s="17">
        <v>0</v>
      </c>
      <c r="BT443" s="17">
        <v>0</v>
      </c>
      <c r="BU443" s="17">
        <v>0</v>
      </c>
      <c r="BV443" s="18">
        <f>SUM(Table2[[#This Row],[Sales Tax Exemption Through FY17]:[Sales Tax Exemption FY18 and After]])</f>
        <v>0</v>
      </c>
      <c r="BW443" s="17">
        <v>0</v>
      </c>
      <c r="BX443" s="17">
        <v>0</v>
      </c>
      <c r="BY443" s="17">
        <v>0</v>
      </c>
      <c r="BZ443" s="17">
        <f>SUM(Table2[[#This Row],[Energy Tax Savings Through FY17]:[Energy Tax Savings FY18 and After]])</f>
        <v>0</v>
      </c>
      <c r="CA443" s="17">
        <v>0</v>
      </c>
      <c r="CB443" s="17">
        <v>0</v>
      </c>
      <c r="CC443" s="17">
        <v>0</v>
      </c>
      <c r="CD443" s="18">
        <f>SUM(Table2[[#This Row],[Tax Exempt Bond Savings Through FY17]:[Tax Exempt Bond Savings FY18 and After]])</f>
        <v>0</v>
      </c>
      <c r="CE443" s="17">
        <v>142.3158</v>
      </c>
      <c r="CF443" s="17">
        <v>675.1182</v>
      </c>
      <c r="CG443" s="17">
        <v>2022.4681</v>
      </c>
      <c r="CH443" s="18">
        <f>SUM(Table2[[#This Row],[Indirect and Induced Through FY17]:[Indirect and Induced FY18 and After]])</f>
        <v>2697.5862999999999</v>
      </c>
      <c r="CI443" s="17">
        <v>428.23289999999997</v>
      </c>
      <c r="CJ443" s="17">
        <v>2028.4621999999999</v>
      </c>
      <c r="CK443" s="17">
        <v>6085.67</v>
      </c>
      <c r="CL443" s="18">
        <f>SUM(Table2[[#This Row],[TOTAL Income Consumption Use Taxes Through FY17]:[TOTAL Income Consumption Use Taxes FY18 and After]])</f>
        <v>8114.1322</v>
      </c>
      <c r="CM443" s="17">
        <v>43.138500000000001</v>
      </c>
      <c r="CN443" s="17">
        <v>103.6977</v>
      </c>
      <c r="CO443" s="17">
        <v>613.0462</v>
      </c>
      <c r="CP443" s="18">
        <f>SUM(Table2[[#This Row],[Assistance Provided Through FY17]:[Assistance Provided FY18 and After]])</f>
        <v>716.74389999999994</v>
      </c>
      <c r="CQ443" s="17">
        <v>0</v>
      </c>
      <c r="CR443" s="17">
        <v>0</v>
      </c>
      <c r="CS443" s="17">
        <v>0</v>
      </c>
      <c r="CT443" s="18">
        <f>SUM(Table2[[#This Row],[Recapture Cancellation Reduction Amount Through FY17]:[Recapture Cancellation Reduction Amount FY18 and After]])</f>
        <v>0</v>
      </c>
      <c r="CU443" s="17">
        <v>0</v>
      </c>
      <c r="CV443" s="17">
        <v>0</v>
      </c>
      <c r="CW443" s="17">
        <v>0</v>
      </c>
      <c r="CX443" s="18">
        <f>SUM(Table2[[#This Row],[Penalty Paid Through FY17]:[Penalty Paid FY18 and After]])</f>
        <v>0</v>
      </c>
      <c r="CY443" s="17">
        <v>43.138500000000001</v>
      </c>
      <c r="CZ443" s="17">
        <v>103.6977</v>
      </c>
      <c r="DA443" s="17">
        <v>613.0462</v>
      </c>
      <c r="DB443" s="18">
        <f>SUM(Table2[[#This Row],[TOTAL Assistance Net of Recapture Penalties Through FY17]:[TOTAL Assistance Net of Recapture Penalties FY18 and After]])</f>
        <v>716.74389999999994</v>
      </c>
      <c r="DC443" s="17">
        <v>329.90859999999998</v>
      </c>
      <c r="DD443" s="17">
        <v>1521.1017999999999</v>
      </c>
      <c r="DE443" s="17">
        <v>4688.3701000000001</v>
      </c>
      <c r="DF443" s="18">
        <f>SUM(Table2[[#This Row],[Company Direct Tax Revenue Before Assistance Through FY17]:[Company Direct Tax Revenue Before Assistance FY18 and After]])</f>
        <v>6209.4719000000005</v>
      </c>
      <c r="DG443" s="17">
        <v>261.10090000000002</v>
      </c>
      <c r="DH443" s="17">
        <v>1232.2744</v>
      </c>
      <c r="DI443" s="17">
        <v>3710.5374999999999</v>
      </c>
      <c r="DJ443" s="18">
        <f>SUM(Table2[[#This Row],[Indirect and Induced Tax Revenues Through FY17]:[Indirect and Induced Tax Revenues FY18 and After]])</f>
        <v>4942.8118999999997</v>
      </c>
      <c r="DK443" s="17">
        <v>591.0095</v>
      </c>
      <c r="DL443" s="17">
        <v>2753.3762000000002</v>
      </c>
      <c r="DM443" s="17">
        <v>8398.9076000000005</v>
      </c>
      <c r="DN443" s="17">
        <f>SUM(Table2[[#This Row],[TOTAL Tax Revenues Before Assistance Through FY17]:[TOTAL Tax Revenues Before Assistance FY18 and After]])</f>
        <v>11152.283800000001</v>
      </c>
      <c r="DO443" s="17">
        <v>547.87099999999998</v>
      </c>
      <c r="DP443" s="17">
        <v>2649.6785</v>
      </c>
      <c r="DQ443" s="17">
        <v>7785.8613999999998</v>
      </c>
      <c r="DR443" s="20">
        <f>SUM(Table2[[#This Row],[TOTAL Tax Revenues Net of Assistance Recapture and Penalty Through FY17]:[TOTAL Tax Revenues Net of Assistance Recapture and Penalty FY18 and After]])</f>
        <v>10435.5399</v>
      </c>
      <c r="DS443" s="20">
        <v>0</v>
      </c>
      <c r="DT443" s="20">
        <v>0</v>
      </c>
      <c r="DU443" s="20">
        <v>0</v>
      </c>
      <c r="DV443" s="20">
        <v>0</v>
      </c>
      <c r="DW443" s="15">
        <v>16</v>
      </c>
      <c r="DX443" s="15">
        <v>0</v>
      </c>
      <c r="DY443" s="15">
        <v>0</v>
      </c>
      <c r="DZ443" s="15">
        <v>11</v>
      </c>
      <c r="EA443" s="15">
        <v>16</v>
      </c>
      <c r="EB443" s="15">
        <v>0</v>
      </c>
      <c r="EC443" s="15">
        <v>0</v>
      </c>
      <c r="ED443" s="15">
        <v>11</v>
      </c>
      <c r="EE443" s="15">
        <v>100</v>
      </c>
      <c r="EF443" s="15">
        <v>0</v>
      </c>
      <c r="EG443" s="15">
        <v>0</v>
      </c>
      <c r="EH443" s="15">
        <v>100</v>
      </c>
      <c r="EI443" s="15">
        <f>SUM(Table2[[#This Row],[Total Industrial Employees FY17]:[Total Other Employees FY17]])</f>
        <v>27</v>
      </c>
      <c r="EJ443" s="15">
        <f>SUM(Table2[[#This Row],[Number of Industrial Employees Earning More than Living Wage FY17]:[Number of Other Employees Earning More than Living Wage FY17]])</f>
        <v>27</v>
      </c>
      <c r="EK443" s="15">
        <v>100</v>
      </c>
    </row>
    <row r="444" spans="1:141" x14ac:dyDescent="0.2">
      <c r="A444" s="6">
        <v>93190</v>
      </c>
      <c r="B444" s="6" t="s">
        <v>442</v>
      </c>
      <c r="C444" s="7" t="s">
        <v>443</v>
      </c>
      <c r="D444" s="7" t="s">
        <v>12</v>
      </c>
      <c r="E444" s="33">
        <v>26</v>
      </c>
      <c r="F444" s="8" t="s">
        <v>2159</v>
      </c>
      <c r="G444" s="41" t="s">
        <v>2031</v>
      </c>
      <c r="H444" s="35">
        <v>20000</v>
      </c>
      <c r="I444" s="35">
        <v>17770</v>
      </c>
      <c r="J444" s="39" t="s">
        <v>3302</v>
      </c>
      <c r="K444" s="11" t="s">
        <v>2453</v>
      </c>
      <c r="L444" s="13" t="s">
        <v>2757</v>
      </c>
      <c r="M444" s="13" t="s">
        <v>2712</v>
      </c>
      <c r="N444" s="23">
        <v>4700000</v>
      </c>
      <c r="O444" s="6" t="s">
        <v>2458</v>
      </c>
      <c r="P444" s="15">
        <v>0</v>
      </c>
      <c r="Q444" s="15">
        <v>1</v>
      </c>
      <c r="R444" s="15">
        <v>33</v>
      </c>
      <c r="S444" s="15">
        <v>0</v>
      </c>
      <c r="T444" s="15">
        <v>0</v>
      </c>
      <c r="U444" s="15">
        <v>34</v>
      </c>
      <c r="V444" s="15">
        <v>33</v>
      </c>
      <c r="W444" s="15">
        <v>0</v>
      </c>
      <c r="X444" s="15">
        <v>0</v>
      </c>
      <c r="Y444" s="15">
        <v>0</v>
      </c>
      <c r="Z444" s="15">
        <v>16</v>
      </c>
      <c r="AA444" s="15">
        <v>59</v>
      </c>
      <c r="AB444" s="15">
        <v>0</v>
      </c>
      <c r="AC444" s="15">
        <v>0</v>
      </c>
      <c r="AD444" s="15">
        <v>0</v>
      </c>
      <c r="AE444" s="15">
        <v>0</v>
      </c>
      <c r="AF444" s="15">
        <v>59</v>
      </c>
      <c r="AG444" s="15" t="s">
        <v>1860</v>
      </c>
      <c r="AH444" s="15" t="s">
        <v>1861</v>
      </c>
      <c r="AI444" s="17">
        <v>19.893599999999999</v>
      </c>
      <c r="AJ444" s="17">
        <v>159.4203</v>
      </c>
      <c r="AK444" s="17">
        <v>132.79830000000001</v>
      </c>
      <c r="AL444" s="17">
        <f>SUM(Table2[[#This Row],[Company Direct Land Through FY17]:[Company Direct Land FY18 and After]])</f>
        <v>292.21860000000004</v>
      </c>
      <c r="AM444" s="17">
        <v>53.890799999999999</v>
      </c>
      <c r="AN444" s="17">
        <v>184.4307</v>
      </c>
      <c r="AO444" s="17">
        <v>359.74189999999999</v>
      </c>
      <c r="AP444" s="18">
        <f>SUM(Table2[[#This Row],[Company Direct Building Through FY17]:[Company Direct Building FY18 and After]])</f>
        <v>544.17259999999999</v>
      </c>
      <c r="AQ444" s="17">
        <v>0</v>
      </c>
      <c r="AR444" s="17">
        <v>60.7376</v>
      </c>
      <c r="AS444" s="17">
        <v>0</v>
      </c>
      <c r="AT444" s="18">
        <f>SUM(Table2[[#This Row],[Mortgage Recording Tax Through FY17]:[Mortgage Recording Tax FY18 and After]])</f>
        <v>60.7376</v>
      </c>
      <c r="AU444" s="17">
        <v>34.601399999999998</v>
      </c>
      <c r="AV444" s="17">
        <v>168.74459999999999</v>
      </c>
      <c r="AW444" s="17">
        <v>230.97730000000001</v>
      </c>
      <c r="AX444" s="18">
        <f>SUM(Table2[[#This Row],[Pilot Savings Through FY17]:[Pilot Savings FY18 and After]])</f>
        <v>399.72190000000001</v>
      </c>
      <c r="AY444" s="17">
        <v>0</v>
      </c>
      <c r="AZ444" s="17">
        <v>60.7376</v>
      </c>
      <c r="BA444" s="17">
        <v>0</v>
      </c>
      <c r="BB444" s="18">
        <f>SUM(Table2[[#This Row],[Mortgage Recording Tax Exemption Through FY17]:[Mortgage Recording Tax Exemption FY18 and After]])</f>
        <v>60.7376</v>
      </c>
      <c r="BC444" s="17">
        <v>41.704700000000003</v>
      </c>
      <c r="BD444" s="17">
        <v>281.96510000000001</v>
      </c>
      <c r="BE444" s="17">
        <v>278.39580000000001</v>
      </c>
      <c r="BF444" s="18">
        <f>SUM(Table2[[#This Row],[Indirect and Induced Land Through FY17]:[Indirect and Induced Land FY18 and After]])</f>
        <v>560.36090000000002</v>
      </c>
      <c r="BG444" s="17">
        <v>77.451599999999999</v>
      </c>
      <c r="BH444" s="17">
        <v>523.64940000000001</v>
      </c>
      <c r="BI444" s="17">
        <v>517.02009999999996</v>
      </c>
      <c r="BJ444" s="18">
        <f>SUM(Table2[[#This Row],[Indirect and Induced Building Through FY17]:[Indirect and Induced Building FY18 and After]])</f>
        <v>1040.6695</v>
      </c>
      <c r="BK444" s="17">
        <v>158.33930000000001</v>
      </c>
      <c r="BL444" s="17">
        <v>980.72090000000003</v>
      </c>
      <c r="BM444" s="17">
        <v>1056.9788000000001</v>
      </c>
      <c r="BN444" s="18">
        <f>SUM(Table2[[#This Row],[TOTAL Real Property Related Taxes Through FY17]:[TOTAL Real Property Related Taxes FY18 and After]])</f>
        <v>2037.6997000000001</v>
      </c>
      <c r="BO444" s="17">
        <v>347.62779999999998</v>
      </c>
      <c r="BP444" s="17">
        <v>2194.2583</v>
      </c>
      <c r="BQ444" s="17">
        <v>2320.5524999999998</v>
      </c>
      <c r="BR444" s="18">
        <f>SUM(Table2[[#This Row],[Company Direct Through FY17]:[Company Direct FY18 and After]])</f>
        <v>4514.8107999999993</v>
      </c>
      <c r="BS444" s="17">
        <v>0</v>
      </c>
      <c r="BT444" s="17">
        <v>7.4527999999999999</v>
      </c>
      <c r="BU444" s="17">
        <v>0</v>
      </c>
      <c r="BV444" s="18">
        <f>SUM(Table2[[#This Row],[Sales Tax Exemption Through FY17]:[Sales Tax Exemption FY18 and After]])</f>
        <v>7.4527999999999999</v>
      </c>
      <c r="BW444" s="17">
        <v>0</v>
      </c>
      <c r="BX444" s="17">
        <v>0</v>
      </c>
      <c r="BY444" s="17">
        <v>0</v>
      </c>
      <c r="BZ444" s="17">
        <f>SUM(Table2[[#This Row],[Energy Tax Savings Through FY17]:[Energy Tax Savings FY18 and After]])</f>
        <v>0</v>
      </c>
      <c r="CA444" s="17">
        <v>0</v>
      </c>
      <c r="CB444" s="17">
        <v>0</v>
      </c>
      <c r="CC444" s="17">
        <v>0</v>
      </c>
      <c r="CD444" s="18">
        <f>SUM(Table2[[#This Row],[Tax Exempt Bond Savings Through FY17]:[Tax Exempt Bond Savings FY18 and After]])</f>
        <v>0</v>
      </c>
      <c r="CE444" s="17">
        <v>131.13300000000001</v>
      </c>
      <c r="CF444" s="17">
        <v>1006.1611</v>
      </c>
      <c r="CG444" s="17">
        <v>875.36490000000003</v>
      </c>
      <c r="CH444" s="18">
        <f>SUM(Table2[[#This Row],[Indirect and Induced Through FY17]:[Indirect and Induced FY18 and After]])</f>
        <v>1881.5260000000001</v>
      </c>
      <c r="CI444" s="17">
        <v>478.76080000000002</v>
      </c>
      <c r="CJ444" s="17">
        <v>3192.9666000000002</v>
      </c>
      <c r="CK444" s="17">
        <v>3195.9173999999998</v>
      </c>
      <c r="CL444" s="18">
        <f>SUM(Table2[[#This Row],[TOTAL Income Consumption Use Taxes Through FY17]:[TOTAL Income Consumption Use Taxes FY18 and After]])</f>
        <v>6388.884</v>
      </c>
      <c r="CM444" s="17">
        <v>34.601399999999998</v>
      </c>
      <c r="CN444" s="17">
        <v>236.935</v>
      </c>
      <c r="CO444" s="17">
        <v>230.97730000000001</v>
      </c>
      <c r="CP444" s="18">
        <f>SUM(Table2[[#This Row],[Assistance Provided Through FY17]:[Assistance Provided FY18 and After]])</f>
        <v>467.91230000000002</v>
      </c>
      <c r="CQ444" s="17">
        <v>0</v>
      </c>
      <c r="CR444" s="17">
        <v>0</v>
      </c>
      <c r="CS444" s="17">
        <v>0</v>
      </c>
      <c r="CT444" s="18">
        <f>SUM(Table2[[#This Row],[Recapture Cancellation Reduction Amount Through FY17]:[Recapture Cancellation Reduction Amount FY18 and After]])</f>
        <v>0</v>
      </c>
      <c r="CU444" s="17">
        <v>0</v>
      </c>
      <c r="CV444" s="17">
        <v>0</v>
      </c>
      <c r="CW444" s="17">
        <v>0</v>
      </c>
      <c r="CX444" s="18">
        <f>SUM(Table2[[#This Row],[Penalty Paid Through FY17]:[Penalty Paid FY18 and After]])</f>
        <v>0</v>
      </c>
      <c r="CY444" s="17">
        <v>34.601399999999998</v>
      </c>
      <c r="CZ444" s="17">
        <v>236.935</v>
      </c>
      <c r="DA444" s="17">
        <v>230.97730000000001</v>
      </c>
      <c r="DB444" s="18">
        <f>SUM(Table2[[#This Row],[TOTAL Assistance Net of Recapture Penalties Through FY17]:[TOTAL Assistance Net of Recapture Penalties FY18 and After]])</f>
        <v>467.91230000000002</v>
      </c>
      <c r="DC444" s="17">
        <v>421.41219999999998</v>
      </c>
      <c r="DD444" s="17">
        <v>2598.8469</v>
      </c>
      <c r="DE444" s="17">
        <v>2813.0927000000001</v>
      </c>
      <c r="DF444" s="18">
        <f>SUM(Table2[[#This Row],[Company Direct Tax Revenue Before Assistance Through FY17]:[Company Direct Tax Revenue Before Assistance FY18 and After]])</f>
        <v>5411.9395999999997</v>
      </c>
      <c r="DG444" s="17">
        <v>250.2893</v>
      </c>
      <c r="DH444" s="17">
        <v>1811.7755999999999</v>
      </c>
      <c r="DI444" s="17">
        <v>1670.7808</v>
      </c>
      <c r="DJ444" s="18">
        <f>SUM(Table2[[#This Row],[Indirect and Induced Tax Revenues Through FY17]:[Indirect and Induced Tax Revenues FY18 and After]])</f>
        <v>3482.5563999999999</v>
      </c>
      <c r="DK444" s="17">
        <v>671.70150000000001</v>
      </c>
      <c r="DL444" s="17">
        <v>4410.6225000000004</v>
      </c>
      <c r="DM444" s="17">
        <v>4483.8734999999997</v>
      </c>
      <c r="DN444" s="17">
        <f>SUM(Table2[[#This Row],[TOTAL Tax Revenues Before Assistance Through FY17]:[TOTAL Tax Revenues Before Assistance FY18 and After]])</f>
        <v>8894.4959999999992</v>
      </c>
      <c r="DO444" s="17">
        <v>637.1001</v>
      </c>
      <c r="DP444" s="17">
        <v>4173.6875</v>
      </c>
      <c r="DQ444" s="17">
        <v>4252.8962000000001</v>
      </c>
      <c r="DR444" s="20">
        <f>SUM(Table2[[#This Row],[TOTAL Tax Revenues Net of Assistance Recapture and Penalty Through FY17]:[TOTAL Tax Revenues Net of Assistance Recapture and Penalty FY18 and After]])</f>
        <v>8426.5836999999992</v>
      </c>
      <c r="DS444" s="20">
        <v>0</v>
      </c>
      <c r="DT444" s="20">
        <v>0</v>
      </c>
      <c r="DU444" s="20">
        <v>0</v>
      </c>
      <c r="DV444" s="20">
        <v>0</v>
      </c>
      <c r="DW444" s="15">
        <v>0</v>
      </c>
      <c r="DX444" s="15">
        <v>0</v>
      </c>
      <c r="DY444" s="15">
        <v>5</v>
      </c>
      <c r="DZ444" s="15">
        <v>29</v>
      </c>
      <c r="EA444" s="15">
        <v>0</v>
      </c>
      <c r="EB444" s="15">
        <v>0</v>
      </c>
      <c r="EC444" s="15">
        <v>5</v>
      </c>
      <c r="ED444" s="15">
        <v>29</v>
      </c>
      <c r="EE444" s="15">
        <v>0</v>
      </c>
      <c r="EF444" s="15">
        <v>0</v>
      </c>
      <c r="EG444" s="15">
        <v>100</v>
      </c>
      <c r="EH444" s="15">
        <v>100</v>
      </c>
      <c r="EI444" s="15">
        <f>SUM(Table2[[#This Row],[Total Industrial Employees FY17]:[Total Other Employees FY17]])</f>
        <v>34</v>
      </c>
      <c r="EJ444" s="15">
        <f>SUM(Table2[[#This Row],[Number of Industrial Employees Earning More than Living Wage FY17]:[Number of Other Employees Earning More than Living Wage FY17]])</f>
        <v>34</v>
      </c>
      <c r="EK444" s="15">
        <v>100</v>
      </c>
    </row>
    <row r="445" spans="1:141" x14ac:dyDescent="0.2">
      <c r="A445" s="6">
        <v>94047</v>
      </c>
      <c r="B445" s="6" t="s">
        <v>1019</v>
      </c>
      <c r="C445" s="7" t="s">
        <v>1053</v>
      </c>
      <c r="D445" s="7" t="s">
        <v>12</v>
      </c>
      <c r="E445" s="33">
        <v>26</v>
      </c>
      <c r="F445" s="8" t="s">
        <v>2193</v>
      </c>
      <c r="G445" s="41" t="s">
        <v>2078</v>
      </c>
      <c r="H445" s="35">
        <v>66530</v>
      </c>
      <c r="I445" s="35">
        <v>42990</v>
      </c>
      <c r="J445" s="39" t="s">
        <v>3295</v>
      </c>
      <c r="K445" s="11" t="s">
        <v>2453</v>
      </c>
      <c r="L445" s="13" t="s">
        <v>3054</v>
      </c>
      <c r="M445" s="13" t="s">
        <v>2955</v>
      </c>
      <c r="N445" s="23">
        <v>16700000</v>
      </c>
      <c r="O445" s="6" t="s">
        <v>2458</v>
      </c>
      <c r="P445" s="15">
        <v>0</v>
      </c>
      <c r="Q445" s="15">
        <v>0</v>
      </c>
      <c r="R445" s="15">
        <v>248</v>
      </c>
      <c r="S445" s="15">
        <v>0</v>
      </c>
      <c r="T445" s="15">
        <v>0</v>
      </c>
      <c r="U445" s="15">
        <v>248</v>
      </c>
      <c r="V445" s="15">
        <v>248</v>
      </c>
      <c r="W445" s="15">
        <v>166</v>
      </c>
      <c r="X445" s="15">
        <v>0</v>
      </c>
      <c r="Y445" s="15">
        <v>165</v>
      </c>
      <c r="Z445" s="15">
        <v>45</v>
      </c>
      <c r="AA445" s="15">
        <v>89</v>
      </c>
      <c r="AB445" s="15">
        <v>0</v>
      </c>
      <c r="AC445" s="15">
        <v>0</v>
      </c>
      <c r="AD445" s="15">
        <v>0</v>
      </c>
      <c r="AE445" s="15">
        <v>0</v>
      </c>
      <c r="AF445" s="15">
        <v>89</v>
      </c>
      <c r="AG445" s="15" t="s">
        <v>1860</v>
      </c>
      <c r="AH445" s="15" t="s">
        <v>1861</v>
      </c>
      <c r="AI445" s="17">
        <v>188.7062</v>
      </c>
      <c r="AJ445" s="17">
        <v>354.77569999999997</v>
      </c>
      <c r="AK445" s="17">
        <v>2849.335</v>
      </c>
      <c r="AL445" s="17">
        <f>SUM(Table2[[#This Row],[Company Direct Land Through FY17]:[Company Direct Land FY18 and After]])</f>
        <v>3204.1107000000002</v>
      </c>
      <c r="AM445" s="17">
        <v>59.424399999999999</v>
      </c>
      <c r="AN445" s="17">
        <v>401.0711</v>
      </c>
      <c r="AO445" s="17">
        <v>897.26940000000002</v>
      </c>
      <c r="AP445" s="18">
        <f>SUM(Table2[[#This Row],[Company Direct Building Through FY17]:[Company Direct Building FY18 and After]])</f>
        <v>1298.3405</v>
      </c>
      <c r="AQ445" s="17">
        <v>0</v>
      </c>
      <c r="AR445" s="17">
        <v>206.38800000000001</v>
      </c>
      <c r="AS445" s="17">
        <v>0</v>
      </c>
      <c r="AT445" s="18">
        <f>SUM(Table2[[#This Row],[Mortgage Recording Tax Through FY17]:[Mortgage Recording Tax FY18 and After]])</f>
        <v>206.38800000000001</v>
      </c>
      <c r="AU445" s="17">
        <v>57.957599999999999</v>
      </c>
      <c r="AV445" s="17">
        <v>109.1529</v>
      </c>
      <c r="AW445" s="17">
        <v>875.12040000000002</v>
      </c>
      <c r="AX445" s="18">
        <f>SUM(Table2[[#This Row],[Pilot Savings Through FY17]:[Pilot Savings FY18 and After]])</f>
        <v>984.27330000000006</v>
      </c>
      <c r="AY445" s="17">
        <v>0</v>
      </c>
      <c r="AZ445" s="17">
        <v>206.38800000000001</v>
      </c>
      <c r="BA445" s="17">
        <v>0</v>
      </c>
      <c r="BB445" s="18">
        <f>SUM(Table2[[#This Row],[Mortgage Recording Tax Exemption Through FY17]:[Mortgage Recording Tax Exemption FY18 and After]])</f>
        <v>206.38800000000001</v>
      </c>
      <c r="BC445" s="17">
        <v>410.95479999999998</v>
      </c>
      <c r="BD445" s="17">
        <v>1141.6043999999999</v>
      </c>
      <c r="BE445" s="17">
        <v>3588.4238999999998</v>
      </c>
      <c r="BF445" s="18">
        <f>SUM(Table2[[#This Row],[Indirect and Induced Land Through FY17]:[Indirect and Induced Land FY18 and After]])</f>
        <v>4730.0282999999999</v>
      </c>
      <c r="BG445" s="17">
        <v>763.20180000000005</v>
      </c>
      <c r="BH445" s="17">
        <v>2120.1221999999998</v>
      </c>
      <c r="BI445" s="17">
        <v>6664.2187999999996</v>
      </c>
      <c r="BJ445" s="18">
        <f>SUM(Table2[[#This Row],[Indirect and Induced Building Through FY17]:[Indirect and Induced Building FY18 and After]])</f>
        <v>8784.3410000000003</v>
      </c>
      <c r="BK445" s="17">
        <v>1364.3296</v>
      </c>
      <c r="BL445" s="17">
        <v>3908.4205000000002</v>
      </c>
      <c r="BM445" s="17">
        <v>13124.126700000001</v>
      </c>
      <c r="BN445" s="18">
        <f>SUM(Table2[[#This Row],[TOTAL Real Property Related Taxes Through FY17]:[TOTAL Real Property Related Taxes FY18 and After]])</f>
        <v>17032.547200000001</v>
      </c>
      <c r="BO445" s="17">
        <v>2012.6487999999999</v>
      </c>
      <c r="BP445" s="17">
        <v>5693.7187999999996</v>
      </c>
      <c r="BQ445" s="17">
        <v>14734.170099999999</v>
      </c>
      <c r="BR445" s="18">
        <f>SUM(Table2[[#This Row],[Company Direct Through FY17]:[Company Direct FY18 and After]])</f>
        <v>20427.888899999998</v>
      </c>
      <c r="BS445" s="17">
        <v>0</v>
      </c>
      <c r="BT445" s="17">
        <v>0</v>
      </c>
      <c r="BU445" s="17">
        <v>0</v>
      </c>
      <c r="BV445" s="18">
        <f>SUM(Table2[[#This Row],[Sales Tax Exemption Through FY17]:[Sales Tax Exemption FY18 and After]])</f>
        <v>0</v>
      </c>
      <c r="BW445" s="17">
        <v>0</v>
      </c>
      <c r="BX445" s="17">
        <v>0</v>
      </c>
      <c r="BY445" s="17">
        <v>0</v>
      </c>
      <c r="BZ445" s="17">
        <f>SUM(Table2[[#This Row],[Energy Tax Savings Through FY17]:[Energy Tax Savings FY18 and After]])</f>
        <v>0</v>
      </c>
      <c r="CA445" s="17">
        <v>0</v>
      </c>
      <c r="CB445" s="17">
        <v>0</v>
      </c>
      <c r="CC445" s="17">
        <v>0</v>
      </c>
      <c r="CD445" s="18">
        <f>SUM(Table2[[#This Row],[Tax Exempt Bond Savings Through FY17]:[Tax Exempt Bond Savings FY18 and After]])</f>
        <v>0</v>
      </c>
      <c r="CE445" s="17">
        <v>1292.1744000000001</v>
      </c>
      <c r="CF445" s="17">
        <v>3635.0387000000001</v>
      </c>
      <c r="CG445" s="17">
        <v>19510.9467</v>
      </c>
      <c r="CH445" s="18">
        <f>SUM(Table2[[#This Row],[Indirect and Induced Through FY17]:[Indirect and Induced FY18 and After]])</f>
        <v>23145.985400000001</v>
      </c>
      <c r="CI445" s="17">
        <v>3304.8231999999998</v>
      </c>
      <c r="CJ445" s="17">
        <v>9328.7574999999997</v>
      </c>
      <c r="CK445" s="17">
        <v>34245.116800000003</v>
      </c>
      <c r="CL445" s="18">
        <f>SUM(Table2[[#This Row],[TOTAL Income Consumption Use Taxes Through FY17]:[TOTAL Income Consumption Use Taxes FY18 and After]])</f>
        <v>43573.874300000003</v>
      </c>
      <c r="CM445" s="17">
        <v>57.957599999999999</v>
      </c>
      <c r="CN445" s="17">
        <v>315.54090000000002</v>
      </c>
      <c r="CO445" s="17">
        <v>875.12040000000002</v>
      </c>
      <c r="CP445" s="18">
        <f>SUM(Table2[[#This Row],[Assistance Provided Through FY17]:[Assistance Provided FY18 and After]])</f>
        <v>1190.6613</v>
      </c>
      <c r="CQ445" s="17">
        <v>0</v>
      </c>
      <c r="CR445" s="17">
        <v>0</v>
      </c>
      <c r="CS445" s="17">
        <v>0</v>
      </c>
      <c r="CT445" s="18">
        <f>SUM(Table2[[#This Row],[Recapture Cancellation Reduction Amount Through FY17]:[Recapture Cancellation Reduction Amount FY18 and After]])</f>
        <v>0</v>
      </c>
      <c r="CU445" s="17">
        <v>0</v>
      </c>
      <c r="CV445" s="17">
        <v>0</v>
      </c>
      <c r="CW445" s="17">
        <v>0</v>
      </c>
      <c r="CX445" s="18">
        <f>SUM(Table2[[#This Row],[Penalty Paid Through FY17]:[Penalty Paid FY18 and After]])</f>
        <v>0</v>
      </c>
      <c r="CY445" s="17">
        <v>57.957599999999999</v>
      </c>
      <c r="CZ445" s="17">
        <v>315.54090000000002</v>
      </c>
      <c r="DA445" s="17">
        <v>875.12040000000002</v>
      </c>
      <c r="DB445" s="18">
        <f>SUM(Table2[[#This Row],[TOTAL Assistance Net of Recapture Penalties Through FY17]:[TOTAL Assistance Net of Recapture Penalties FY18 and After]])</f>
        <v>1190.6613</v>
      </c>
      <c r="DC445" s="17">
        <v>2260.7793999999999</v>
      </c>
      <c r="DD445" s="17">
        <v>6655.9535999999998</v>
      </c>
      <c r="DE445" s="17">
        <v>18480.7745</v>
      </c>
      <c r="DF445" s="18">
        <f>SUM(Table2[[#This Row],[Company Direct Tax Revenue Before Assistance Through FY17]:[Company Direct Tax Revenue Before Assistance FY18 and After]])</f>
        <v>25136.7281</v>
      </c>
      <c r="DG445" s="17">
        <v>2466.3310000000001</v>
      </c>
      <c r="DH445" s="17">
        <v>6896.7653</v>
      </c>
      <c r="DI445" s="17">
        <v>29763.589400000001</v>
      </c>
      <c r="DJ445" s="18">
        <f>SUM(Table2[[#This Row],[Indirect and Induced Tax Revenues Through FY17]:[Indirect and Induced Tax Revenues FY18 and After]])</f>
        <v>36660.354700000004</v>
      </c>
      <c r="DK445" s="17">
        <v>4727.1103999999996</v>
      </c>
      <c r="DL445" s="17">
        <v>13552.7189</v>
      </c>
      <c r="DM445" s="17">
        <v>48244.363899999997</v>
      </c>
      <c r="DN445" s="17">
        <f>SUM(Table2[[#This Row],[TOTAL Tax Revenues Before Assistance Through FY17]:[TOTAL Tax Revenues Before Assistance FY18 and After]])</f>
        <v>61797.082799999996</v>
      </c>
      <c r="DO445" s="17">
        <v>4669.1527999999998</v>
      </c>
      <c r="DP445" s="17">
        <v>13237.178</v>
      </c>
      <c r="DQ445" s="17">
        <v>47369.243499999997</v>
      </c>
      <c r="DR445" s="20">
        <f>SUM(Table2[[#This Row],[TOTAL Tax Revenues Net of Assistance Recapture and Penalty Through FY17]:[TOTAL Tax Revenues Net of Assistance Recapture and Penalty FY18 and After]])</f>
        <v>60606.421499999997</v>
      </c>
      <c r="DS445" s="20">
        <v>0</v>
      </c>
      <c r="DT445" s="20">
        <v>0</v>
      </c>
      <c r="DU445" s="20">
        <v>0</v>
      </c>
      <c r="DV445" s="20">
        <v>0</v>
      </c>
      <c r="DW445" s="15">
        <v>0</v>
      </c>
      <c r="DX445" s="15">
        <v>0</v>
      </c>
      <c r="DY445" s="15">
        <v>0</v>
      </c>
      <c r="DZ445" s="15">
        <v>248</v>
      </c>
      <c r="EA445" s="15">
        <v>0</v>
      </c>
      <c r="EB445" s="15">
        <v>0</v>
      </c>
      <c r="EC445" s="15">
        <v>0</v>
      </c>
      <c r="ED445" s="15">
        <v>248</v>
      </c>
      <c r="EE445" s="15">
        <v>0</v>
      </c>
      <c r="EF445" s="15">
        <v>0</v>
      </c>
      <c r="EG445" s="15">
        <v>0</v>
      </c>
      <c r="EH445" s="15">
        <v>100</v>
      </c>
      <c r="EI445" s="15">
        <f>SUM(Table2[[#This Row],[Total Industrial Employees FY17]:[Total Other Employees FY17]])</f>
        <v>248</v>
      </c>
      <c r="EJ445" s="15">
        <f>SUM(Table2[[#This Row],[Number of Industrial Employees Earning More than Living Wage FY17]:[Number of Other Employees Earning More than Living Wage FY17]])</f>
        <v>248</v>
      </c>
      <c r="EK445" s="15">
        <v>100</v>
      </c>
    </row>
    <row r="446" spans="1:141" x14ac:dyDescent="0.2">
      <c r="A446" s="6">
        <v>93937</v>
      </c>
      <c r="B446" s="6" t="s">
        <v>1008</v>
      </c>
      <c r="C446" s="7" t="s">
        <v>615</v>
      </c>
      <c r="D446" s="7" t="s">
        <v>9</v>
      </c>
      <c r="E446" s="33">
        <v>42</v>
      </c>
      <c r="F446" s="8" t="s">
        <v>2315</v>
      </c>
      <c r="G446" s="41" t="s">
        <v>1863</v>
      </c>
      <c r="H446" s="35">
        <v>30825</v>
      </c>
      <c r="I446" s="35">
        <v>47680</v>
      </c>
      <c r="J446" s="39" t="s">
        <v>3317</v>
      </c>
      <c r="K446" s="11" t="s">
        <v>2453</v>
      </c>
      <c r="L446" s="13" t="s">
        <v>2956</v>
      </c>
      <c r="M446" s="13" t="s">
        <v>2871</v>
      </c>
      <c r="N446" s="23">
        <v>4317000</v>
      </c>
      <c r="O446" s="6" t="s">
        <v>2458</v>
      </c>
      <c r="P446" s="15">
        <v>0</v>
      </c>
      <c r="Q446" s="15">
        <v>1</v>
      </c>
      <c r="R446" s="15">
        <v>99</v>
      </c>
      <c r="S446" s="15">
        <v>0</v>
      </c>
      <c r="T446" s="15">
        <v>11</v>
      </c>
      <c r="U446" s="15">
        <v>111</v>
      </c>
      <c r="V446" s="15">
        <v>110</v>
      </c>
      <c r="W446" s="15">
        <v>0</v>
      </c>
      <c r="X446" s="15">
        <v>0</v>
      </c>
      <c r="Y446" s="15">
        <v>0</v>
      </c>
      <c r="Z446" s="15">
        <v>6</v>
      </c>
      <c r="AA446" s="15">
        <v>61</v>
      </c>
      <c r="AB446" s="15">
        <v>0</v>
      </c>
      <c r="AC446" s="15">
        <v>0</v>
      </c>
      <c r="AD446" s="15">
        <v>0</v>
      </c>
      <c r="AE446" s="15">
        <v>0</v>
      </c>
      <c r="AF446" s="15">
        <v>61</v>
      </c>
      <c r="AG446" s="15" t="s">
        <v>1860</v>
      </c>
      <c r="AH446" s="15" t="s">
        <v>1861</v>
      </c>
      <c r="AI446" s="17">
        <v>24.212499999999999</v>
      </c>
      <c r="AJ446" s="17">
        <v>183.6883</v>
      </c>
      <c r="AK446" s="17">
        <v>284.97160000000002</v>
      </c>
      <c r="AL446" s="17">
        <f>SUM(Table2[[#This Row],[Company Direct Land Through FY17]:[Company Direct Land FY18 and After]])</f>
        <v>468.65989999999999</v>
      </c>
      <c r="AM446" s="17">
        <v>61.399299999999997</v>
      </c>
      <c r="AN446" s="17">
        <v>322.42079999999999</v>
      </c>
      <c r="AO446" s="17">
        <v>722.64419999999996</v>
      </c>
      <c r="AP446" s="18">
        <f>SUM(Table2[[#This Row],[Company Direct Building Through FY17]:[Company Direct Building FY18 and After]])</f>
        <v>1045.0650000000001</v>
      </c>
      <c r="AQ446" s="17">
        <v>0</v>
      </c>
      <c r="AR446" s="17">
        <v>34.519500000000001</v>
      </c>
      <c r="AS446" s="17">
        <v>0</v>
      </c>
      <c r="AT446" s="18">
        <f>SUM(Table2[[#This Row],[Mortgage Recording Tax Through FY17]:[Mortgage Recording Tax FY18 and After]])</f>
        <v>34.519500000000001</v>
      </c>
      <c r="AU446" s="17">
        <v>38.751399999999997</v>
      </c>
      <c r="AV446" s="17">
        <v>95.817599999999999</v>
      </c>
      <c r="AW446" s="17">
        <v>456.08920000000001</v>
      </c>
      <c r="AX446" s="18">
        <f>SUM(Table2[[#This Row],[Pilot Savings Through FY17]:[Pilot Savings FY18 and After]])</f>
        <v>551.90679999999998</v>
      </c>
      <c r="AY446" s="17">
        <v>0</v>
      </c>
      <c r="AZ446" s="17">
        <v>34.519500000000001</v>
      </c>
      <c r="BA446" s="17">
        <v>0</v>
      </c>
      <c r="BB446" s="18">
        <f>SUM(Table2[[#This Row],[Mortgage Recording Tax Exemption Through FY17]:[Mortgage Recording Tax Exemption FY18 and After]])</f>
        <v>34.519500000000001</v>
      </c>
      <c r="BC446" s="17">
        <v>209.673</v>
      </c>
      <c r="BD446" s="17">
        <v>530.23149999999998</v>
      </c>
      <c r="BE446" s="17">
        <v>2467.7673</v>
      </c>
      <c r="BF446" s="18">
        <f>SUM(Table2[[#This Row],[Indirect and Induced Land Through FY17]:[Indirect and Induced Land FY18 and After]])</f>
        <v>2997.9987999999998</v>
      </c>
      <c r="BG446" s="17">
        <v>389.39269999999999</v>
      </c>
      <c r="BH446" s="17">
        <v>984.71559999999999</v>
      </c>
      <c r="BI446" s="17">
        <v>4582.9930000000004</v>
      </c>
      <c r="BJ446" s="18">
        <f>SUM(Table2[[#This Row],[Indirect and Induced Building Through FY17]:[Indirect and Induced Building FY18 and After]])</f>
        <v>5567.7085999999999</v>
      </c>
      <c r="BK446" s="17">
        <v>645.92610000000002</v>
      </c>
      <c r="BL446" s="17">
        <v>1925.2385999999999</v>
      </c>
      <c r="BM446" s="17">
        <v>7602.2869000000001</v>
      </c>
      <c r="BN446" s="18">
        <f>SUM(Table2[[#This Row],[TOTAL Real Property Related Taxes Through FY17]:[TOTAL Real Property Related Taxes FY18 and After]])</f>
        <v>9527.5254999999997</v>
      </c>
      <c r="BO446" s="17">
        <v>1291.6952000000001</v>
      </c>
      <c r="BP446" s="17">
        <v>3300.5931</v>
      </c>
      <c r="BQ446" s="17">
        <v>15202.728999999999</v>
      </c>
      <c r="BR446" s="18">
        <f>SUM(Table2[[#This Row],[Company Direct Through FY17]:[Company Direct FY18 and After]])</f>
        <v>18503.322099999998</v>
      </c>
      <c r="BS446" s="17">
        <v>0</v>
      </c>
      <c r="BT446" s="17">
        <v>0</v>
      </c>
      <c r="BU446" s="17">
        <v>0</v>
      </c>
      <c r="BV446" s="18">
        <f>SUM(Table2[[#This Row],[Sales Tax Exemption Through FY17]:[Sales Tax Exemption FY18 and After]])</f>
        <v>0</v>
      </c>
      <c r="BW446" s="17">
        <v>0</v>
      </c>
      <c r="BX446" s="17">
        <v>0</v>
      </c>
      <c r="BY446" s="17">
        <v>0</v>
      </c>
      <c r="BZ446" s="17">
        <f>SUM(Table2[[#This Row],[Energy Tax Savings Through FY17]:[Energy Tax Savings FY18 and After]])</f>
        <v>0</v>
      </c>
      <c r="CA446" s="17">
        <v>0</v>
      </c>
      <c r="CB446" s="17">
        <v>0</v>
      </c>
      <c r="CC446" s="17">
        <v>0</v>
      </c>
      <c r="CD446" s="18">
        <f>SUM(Table2[[#This Row],[Tax Exempt Bond Savings Through FY17]:[Tax Exempt Bond Savings FY18 and After]])</f>
        <v>0</v>
      </c>
      <c r="CE446" s="17">
        <v>717.73779999999999</v>
      </c>
      <c r="CF446" s="17">
        <v>1836.6052999999999</v>
      </c>
      <c r="CG446" s="17">
        <v>8447.4830000000002</v>
      </c>
      <c r="CH446" s="18">
        <f>SUM(Table2[[#This Row],[Indirect and Induced Through FY17]:[Indirect and Induced FY18 and After]])</f>
        <v>10284.088299999999</v>
      </c>
      <c r="CI446" s="17">
        <v>2009.433</v>
      </c>
      <c r="CJ446" s="17">
        <v>5137.1984000000002</v>
      </c>
      <c r="CK446" s="17">
        <v>23650.212</v>
      </c>
      <c r="CL446" s="18">
        <f>SUM(Table2[[#This Row],[TOTAL Income Consumption Use Taxes Through FY17]:[TOTAL Income Consumption Use Taxes FY18 and After]])</f>
        <v>28787.410400000001</v>
      </c>
      <c r="CM446" s="17">
        <v>38.751399999999997</v>
      </c>
      <c r="CN446" s="17">
        <v>130.33709999999999</v>
      </c>
      <c r="CO446" s="17">
        <v>456.08920000000001</v>
      </c>
      <c r="CP446" s="18">
        <f>SUM(Table2[[#This Row],[Assistance Provided Through FY17]:[Assistance Provided FY18 and After]])</f>
        <v>586.42629999999997</v>
      </c>
      <c r="CQ446" s="17">
        <v>0</v>
      </c>
      <c r="CR446" s="17">
        <v>0</v>
      </c>
      <c r="CS446" s="17">
        <v>0</v>
      </c>
      <c r="CT446" s="18">
        <f>SUM(Table2[[#This Row],[Recapture Cancellation Reduction Amount Through FY17]:[Recapture Cancellation Reduction Amount FY18 and After]])</f>
        <v>0</v>
      </c>
      <c r="CU446" s="17">
        <v>0</v>
      </c>
      <c r="CV446" s="17">
        <v>0</v>
      </c>
      <c r="CW446" s="17">
        <v>0</v>
      </c>
      <c r="CX446" s="18">
        <f>SUM(Table2[[#This Row],[Penalty Paid Through FY17]:[Penalty Paid FY18 and After]])</f>
        <v>0</v>
      </c>
      <c r="CY446" s="17">
        <v>38.751399999999997</v>
      </c>
      <c r="CZ446" s="17">
        <v>130.33709999999999</v>
      </c>
      <c r="DA446" s="17">
        <v>456.08920000000001</v>
      </c>
      <c r="DB446" s="18">
        <f>SUM(Table2[[#This Row],[TOTAL Assistance Net of Recapture Penalties Through FY17]:[TOTAL Assistance Net of Recapture Penalties FY18 and After]])</f>
        <v>586.42629999999997</v>
      </c>
      <c r="DC446" s="17">
        <v>1377.307</v>
      </c>
      <c r="DD446" s="17">
        <v>3841.2217000000001</v>
      </c>
      <c r="DE446" s="17">
        <v>16210.344800000001</v>
      </c>
      <c r="DF446" s="18">
        <f>SUM(Table2[[#This Row],[Company Direct Tax Revenue Before Assistance Through FY17]:[Company Direct Tax Revenue Before Assistance FY18 and After]])</f>
        <v>20051.566500000001</v>
      </c>
      <c r="DG446" s="17">
        <v>1316.8035</v>
      </c>
      <c r="DH446" s="17">
        <v>3351.5524</v>
      </c>
      <c r="DI446" s="17">
        <v>15498.2433</v>
      </c>
      <c r="DJ446" s="18">
        <f>SUM(Table2[[#This Row],[Indirect and Induced Tax Revenues Through FY17]:[Indirect and Induced Tax Revenues FY18 and After]])</f>
        <v>18849.795699999999</v>
      </c>
      <c r="DK446" s="17">
        <v>2694.1104999999998</v>
      </c>
      <c r="DL446" s="17">
        <v>7192.7740999999996</v>
      </c>
      <c r="DM446" s="17">
        <v>31708.588100000001</v>
      </c>
      <c r="DN446" s="17">
        <f>SUM(Table2[[#This Row],[TOTAL Tax Revenues Before Assistance Through FY17]:[TOTAL Tax Revenues Before Assistance FY18 and After]])</f>
        <v>38901.362200000003</v>
      </c>
      <c r="DO446" s="17">
        <v>2655.3591000000001</v>
      </c>
      <c r="DP446" s="17">
        <v>7062.4369999999999</v>
      </c>
      <c r="DQ446" s="17">
        <v>31252.498899999999</v>
      </c>
      <c r="DR446" s="20">
        <f>SUM(Table2[[#This Row],[TOTAL Tax Revenues Net of Assistance Recapture and Penalty Through FY17]:[TOTAL Tax Revenues Net of Assistance Recapture and Penalty FY18 and After]])</f>
        <v>38314.935899999997</v>
      </c>
      <c r="DS446" s="20">
        <v>0</v>
      </c>
      <c r="DT446" s="20">
        <v>0</v>
      </c>
      <c r="DU446" s="20">
        <v>0</v>
      </c>
      <c r="DV446" s="20">
        <v>0</v>
      </c>
      <c r="DW446" s="15">
        <v>53</v>
      </c>
      <c r="DX446" s="15">
        <v>0</v>
      </c>
      <c r="DY446" s="15">
        <v>7</v>
      </c>
      <c r="DZ446" s="15">
        <v>51</v>
      </c>
      <c r="EA446" s="15">
        <v>53</v>
      </c>
      <c r="EB446" s="15">
        <v>0</v>
      </c>
      <c r="EC446" s="15">
        <v>7</v>
      </c>
      <c r="ED446" s="15">
        <v>51</v>
      </c>
      <c r="EE446" s="15">
        <v>100</v>
      </c>
      <c r="EF446" s="15">
        <v>0</v>
      </c>
      <c r="EG446" s="15">
        <v>100</v>
      </c>
      <c r="EH446" s="15">
        <v>100</v>
      </c>
      <c r="EI446" s="15">
        <f>SUM(Table2[[#This Row],[Total Industrial Employees FY17]:[Total Other Employees FY17]])</f>
        <v>111</v>
      </c>
      <c r="EJ446" s="15">
        <f>SUM(Table2[[#This Row],[Number of Industrial Employees Earning More than Living Wage FY17]:[Number of Other Employees Earning More than Living Wage FY17]])</f>
        <v>111</v>
      </c>
      <c r="EK446" s="15">
        <v>100</v>
      </c>
    </row>
    <row r="447" spans="1:141" x14ac:dyDescent="0.2">
      <c r="A447" s="6">
        <v>92274</v>
      </c>
      <c r="B447" s="6" t="s">
        <v>79</v>
      </c>
      <c r="C447" s="7" t="s">
        <v>80</v>
      </c>
      <c r="D447" s="7" t="s">
        <v>9</v>
      </c>
      <c r="E447" s="33">
        <v>37</v>
      </c>
      <c r="F447" s="8" t="s">
        <v>1899</v>
      </c>
      <c r="G447" s="41" t="s">
        <v>1863</v>
      </c>
      <c r="H447" s="35">
        <v>36050</v>
      </c>
      <c r="I447" s="35">
        <v>36050</v>
      </c>
      <c r="J447" s="39" t="s">
        <v>3190</v>
      </c>
      <c r="K447" s="11" t="s">
        <v>2453</v>
      </c>
      <c r="L447" s="13" t="s">
        <v>2494</v>
      </c>
      <c r="M447" s="13" t="s">
        <v>2493</v>
      </c>
      <c r="N447" s="23">
        <v>1060000</v>
      </c>
      <c r="O447" s="6" t="s">
        <v>2458</v>
      </c>
      <c r="P447" s="15">
        <v>0</v>
      </c>
      <c r="Q447" s="15">
        <v>0</v>
      </c>
      <c r="R447" s="15">
        <v>102</v>
      </c>
      <c r="S447" s="15">
        <v>0</v>
      </c>
      <c r="T447" s="15">
        <v>0</v>
      </c>
      <c r="U447" s="15">
        <v>102</v>
      </c>
      <c r="V447" s="15">
        <v>102</v>
      </c>
      <c r="W447" s="15">
        <v>0</v>
      </c>
      <c r="X447" s="15">
        <v>0</v>
      </c>
      <c r="Y447" s="15">
        <v>83</v>
      </c>
      <c r="Z447" s="15">
        <v>7</v>
      </c>
      <c r="AA447" s="15">
        <v>80</v>
      </c>
      <c r="AB447" s="15">
        <v>0</v>
      </c>
      <c r="AC447" s="15">
        <v>0</v>
      </c>
      <c r="AD447" s="15">
        <v>0</v>
      </c>
      <c r="AE447" s="15">
        <v>0</v>
      </c>
      <c r="AF447" s="15">
        <v>80</v>
      </c>
      <c r="AG447" s="15" t="s">
        <v>1860</v>
      </c>
      <c r="AH447" s="15" t="s">
        <v>1861</v>
      </c>
      <c r="AI447" s="17">
        <v>31.414300000000001</v>
      </c>
      <c r="AJ447" s="17">
        <v>208.03960000000001</v>
      </c>
      <c r="AK447" s="17">
        <v>54.942100000000003</v>
      </c>
      <c r="AL447" s="17">
        <f>SUM(Table2[[#This Row],[Company Direct Land Through FY17]:[Company Direct Land FY18 and After]])</f>
        <v>262.98169999999999</v>
      </c>
      <c r="AM447" s="17">
        <v>36.066499999999998</v>
      </c>
      <c r="AN447" s="17">
        <v>358.36649999999997</v>
      </c>
      <c r="AO447" s="17">
        <v>63.078499999999998</v>
      </c>
      <c r="AP447" s="18">
        <f>SUM(Table2[[#This Row],[Company Direct Building Through FY17]:[Company Direct Building FY18 and After]])</f>
        <v>421.44499999999999</v>
      </c>
      <c r="AQ447" s="17">
        <v>0</v>
      </c>
      <c r="AR447" s="17">
        <v>12.281499999999999</v>
      </c>
      <c r="AS447" s="17">
        <v>0</v>
      </c>
      <c r="AT447" s="18">
        <f>SUM(Table2[[#This Row],[Mortgage Recording Tax Through FY17]:[Mortgage Recording Tax FY18 and After]])</f>
        <v>12.281499999999999</v>
      </c>
      <c r="AU447" s="17">
        <v>34.467799999999997</v>
      </c>
      <c r="AV447" s="17">
        <v>201.77199999999999</v>
      </c>
      <c r="AW447" s="17">
        <v>60.282499999999999</v>
      </c>
      <c r="AX447" s="18">
        <f>SUM(Table2[[#This Row],[Pilot Savings Through FY17]:[Pilot Savings FY18 and After]])</f>
        <v>262.05449999999996</v>
      </c>
      <c r="AY447" s="17">
        <v>0</v>
      </c>
      <c r="AZ447" s="17">
        <v>12.281499999999999</v>
      </c>
      <c r="BA447" s="17">
        <v>0</v>
      </c>
      <c r="BB447" s="18">
        <f>SUM(Table2[[#This Row],[Mortgage Recording Tax Exemption Through FY17]:[Mortgage Recording Tax Exemption FY18 and After]])</f>
        <v>12.281499999999999</v>
      </c>
      <c r="BC447" s="17">
        <v>194.42509999999999</v>
      </c>
      <c r="BD447" s="17">
        <v>1274.8887</v>
      </c>
      <c r="BE447" s="17">
        <v>340.03989999999999</v>
      </c>
      <c r="BF447" s="18">
        <f>SUM(Table2[[#This Row],[Indirect and Induced Land Through FY17]:[Indirect and Induced Land FY18 and After]])</f>
        <v>1614.9286</v>
      </c>
      <c r="BG447" s="17">
        <v>361.07530000000003</v>
      </c>
      <c r="BH447" s="17">
        <v>2367.6514000000002</v>
      </c>
      <c r="BI447" s="17">
        <v>631.50260000000003</v>
      </c>
      <c r="BJ447" s="18">
        <f>SUM(Table2[[#This Row],[Indirect and Induced Building Through FY17]:[Indirect and Induced Building FY18 and After]])</f>
        <v>2999.1540000000005</v>
      </c>
      <c r="BK447" s="17">
        <v>588.51340000000005</v>
      </c>
      <c r="BL447" s="17">
        <v>4007.1741999999999</v>
      </c>
      <c r="BM447" s="17">
        <v>1029.2806</v>
      </c>
      <c r="BN447" s="18">
        <f>SUM(Table2[[#This Row],[TOTAL Real Property Related Taxes Through FY17]:[TOTAL Real Property Related Taxes FY18 and After]])</f>
        <v>5036.4547999999995</v>
      </c>
      <c r="BO447" s="17">
        <v>1197.7537</v>
      </c>
      <c r="BP447" s="17">
        <v>9323.3981000000003</v>
      </c>
      <c r="BQ447" s="17">
        <v>2094.8110000000001</v>
      </c>
      <c r="BR447" s="18">
        <f>SUM(Table2[[#This Row],[Company Direct Through FY17]:[Company Direct FY18 and After]])</f>
        <v>11418.2091</v>
      </c>
      <c r="BS447" s="17">
        <v>0</v>
      </c>
      <c r="BT447" s="17">
        <v>0.82489999999999997</v>
      </c>
      <c r="BU447" s="17">
        <v>0</v>
      </c>
      <c r="BV447" s="18">
        <f>SUM(Table2[[#This Row],[Sales Tax Exemption Through FY17]:[Sales Tax Exemption FY18 and After]])</f>
        <v>0.82489999999999997</v>
      </c>
      <c r="BW447" s="17">
        <v>0</v>
      </c>
      <c r="BX447" s="17">
        <v>0</v>
      </c>
      <c r="BY447" s="17">
        <v>0</v>
      </c>
      <c r="BZ447" s="17">
        <f>SUM(Table2[[#This Row],[Energy Tax Savings Through FY17]:[Energy Tax Savings FY18 and After]])</f>
        <v>0</v>
      </c>
      <c r="CA447" s="17">
        <v>0</v>
      </c>
      <c r="CB447" s="17">
        <v>0</v>
      </c>
      <c r="CC447" s="17">
        <v>0</v>
      </c>
      <c r="CD447" s="18">
        <f>SUM(Table2[[#This Row],[Tax Exempt Bond Savings Through FY17]:[Tax Exempt Bond Savings FY18 and After]])</f>
        <v>0</v>
      </c>
      <c r="CE447" s="17">
        <v>665.54240000000004</v>
      </c>
      <c r="CF447" s="17">
        <v>5195.5225</v>
      </c>
      <c r="CG447" s="17">
        <v>1164.0002999999999</v>
      </c>
      <c r="CH447" s="18">
        <f>SUM(Table2[[#This Row],[Indirect and Induced Through FY17]:[Indirect and Induced FY18 and After]])</f>
        <v>6359.5227999999997</v>
      </c>
      <c r="CI447" s="17">
        <v>1863.2961</v>
      </c>
      <c r="CJ447" s="17">
        <v>14518.0957</v>
      </c>
      <c r="CK447" s="17">
        <v>3258.8112999999998</v>
      </c>
      <c r="CL447" s="18">
        <f>SUM(Table2[[#This Row],[TOTAL Income Consumption Use Taxes Through FY17]:[TOTAL Income Consumption Use Taxes FY18 and After]])</f>
        <v>17776.906999999999</v>
      </c>
      <c r="CM447" s="17">
        <v>34.467799999999997</v>
      </c>
      <c r="CN447" s="17">
        <v>214.8784</v>
      </c>
      <c r="CO447" s="17">
        <v>60.282499999999999</v>
      </c>
      <c r="CP447" s="18">
        <f>SUM(Table2[[#This Row],[Assistance Provided Through FY17]:[Assistance Provided FY18 and After]])</f>
        <v>275.16089999999997</v>
      </c>
      <c r="CQ447" s="17">
        <v>0</v>
      </c>
      <c r="CR447" s="17">
        <v>0</v>
      </c>
      <c r="CS447" s="17">
        <v>0</v>
      </c>
      <c r="CT447" s="18">
        <f>SUM(Table2[[#This Row],[Recapture Cancellation Reduction Amount Through FY17]:[Recapture Cancellation Reduction Amount FY18 and After]])</f>
        <v>0</v>
      </c>
      <c r="CU447" s="17">
        <v>0</v>
      </c>
      <c r="CV447" s="17">
        <v>0</v>
      </c>
      <c r="CW447" s="17">
        <v>0</v>
      </c>
      <c r="CX447" s="18">
        <f>SUM(Table2[[#This Row],[Penalty Paid Through FY17]:[Penalty Paid FY18 and After]])</f>
        <v>0</v>
      </c>
      <c r="CY447" s="17">
        <v>34.467799999999997</v>
      </c>
      <c r="CZ447" s="17">
        <v>214.8784</v>
      </c>
      <c r="DA447" s="17">
        <v>60.282499999999999</v>
      </c>
      <c r="DB447" s="18">
        <f>SUM(Table2[[#This Row],[TOTAL Assistance Net of Recapture Penalties Through FY17]:[TOTAL Assistance Net of Recapture Penalties FY18 and After]])</f>
        <v>275.16089999999997</v>
      </c>
      <c r="DC447" s="17">
        <v>1265.2345</v>
      </c>
      <c r="DD447" s="17">
        <v>9902.0856999999996</v>
      </c>
      <c r="DE447" s="17">
        <v>2212.8316</v>
      </c>
      <c r="DF447" s="18">
        <f>SUM(Table2[[#This Row],[Company Direct Tax Revenue Before Assistance Through FY17]:[Company Direct Tax Revenue Before Assistance FY18 and After]])</f>
        <v>12114.917299999999</v>
      </c>
      <c r="DG447" s="17">
        <v>1221.0427999999999</v>
      </c>
      <c r="DH447" s="17">
        <v>8838.0625999999993</v>
      </c>
      <c r="DI447" s="17">
        <v>2135.5428000000002</v>
      </c>
      <c r="DJ447" s="18">
        <f>SUM(Table2[[#This Row],[Indirect and Induced Tax Revenues Through FY17]:[Indirect and Induced Tax Revenues FY18 and After]])</f>
        <v>10973.6054</v>
      </c>
      <c r="DK447" s="17">
        <v>2486.2773000000002</v>
      </c>
      <c r="DL447" s="17">
        <v>18740.148300000001</v>
      </c>
      <c r="DM447" s="17">
        <v>4348.3743999999997</v>
      </c>
      <c r="DN447" s="17">
        <f>SUM(Table2[[#This Row],[TOTAL Tax Revenues Before Assistance Through FY17]:[TOTAL Tax Revenues Before Assistance FY18 and After]])</f>
        <v>23088.522700000001</v>
      </c>
      <c r="DO447" s="17">
        <v>2451.8094999999998</v>
      </c>
      <c r="DP447" s="17">
        <v>18525.269899999999</v>
      </c>
      <c r="DQ447" s="17">
        <v>4288.0919000000004</v>
      </c>
      <c r="DR447" s="20">
        <f>SUM(Table2[[#This Row],[TOTAL Tax Revenues Net of Assistance Recapture and Penalty Through FY17]:[TOTAL Tax Revenues Net of Assistance Recapture and Penalty FY18 and After]])</f>
        <v>22813.361799999999</v>
      </c>
      <c r="DS447" s="20">
        <v>0</v>
      </c>
      <c r="DT447" s="20">
        <v>0</v>
      </c>
      <c r="DU447" s="20">
        <v>0</v>
      </c>
      <c r="DV447" s="20">
        <v>0</v>
      </c>
      <c r="DW447" s="15">
        <v>0</v>
      </c>
      <c r="DX447" s="15">
        <v>0</v>
      </c>
      <c r="DY447" s="15">
        <v>0</v>
      </c>
      <c r="DZ447" s="15">
        <v>102</v>
      </c>
      <c r="EA447" s="15">
        <v>0</v>
      </c>
      <c r="EB447" s="15">
        <v>0</v>
      </c>
      <c r="EC447" s="15">
        <v>0</v>
      </c>
      <c r="ED447" s="15">
        <v>102</v>
      </c>
      <c r="EE447" s="15">
        <v>0</v>
      </c>
      <c r="EF447" s="15">
        <v>0</v>
      </c>
      <c r="EG447" s="15">
        <v>0</v>
      </c>
      <c r="EH447" s="15">
        <v>100</v>
      </c>
      <c r="EI447" s="15">
        <f>SUM(Table2[[#This Row],[Total Industrial Employees FY17]:[Total Other Employees FY17]])</f>
        <v>102</v>
      </c>
      <c r="EJ447" s="15">
        <f>SUM(Table2[[#This Row],[Number of Industrial Employees Earning More than Living Wage FY17]:[Number of Other Employees Earning More than Living Wage FY17]])</f>
        <v>102</v>
      </c>
      <c r="EK447" s="15">
        <v>100</v>
      </c>
    </row>
    <row r="448" spans="1:141" ht="25.5" x14ac:dyDescent="0.2">
      <c r="A448" s="6">
        <v>93889</v>
      </c>
      <c r="B448" s="6" t="s">
        <v>699</v>
      </c>
      <c r="C448" s="7" t="s">
        <v>700</v>
      </c>
      <c r="D448" s="7" t="s">
        <v>6</v>
      </c>
      <c r="E448" s="33">
        <v>8</v>
      </c>
      <c r="F448" s="8" t="s">
        <v>1962</v>
      </c>
      <c r="G448" s="41" t="s">
        <v>1911</v>
      </c>
      <c r="H448" s="35">
        <v>8772</v>
      </c>
      <c r="I448" s="35">
        <v>39614</v>
      </c>
      <c r="J448" s="39" t="s">
        <v>3204</v>
      </c>
      <c r="K448" s="11" t="s">
        <v>2804</v>
      </c>
      <c r="L448" s="13" t="s">
        <v>2921</v>
      </c>
      <c r="M448" s="13" t="s">
        <v>2871</v>
      </c>
      <c r="N448" s="23">
        <v>22270000</v>
      </c>
      <c r="O448" s="6" t="s">
        <v>2518</v>
      </c>
      <c r="P448" s="15">
        <v>2</v>
      </c>
      <c r="Q448" s="15">
        <v>0</v>
      </c>
      <c r="R448" s="15">
        <v>33</v>
      </c>
      <c r="S448" s="15">
        <v>0</v>
      </c>
      <c r="T448" s="15">
        <v>0</v>
      </c>
      <c r="U448" s="15">
        <v>35</v>
      </c>
      <c r="V448" s="15">
        <v>34</v>
      </c>
      <c r="W448" s="15">
        <v>0</v>
      </c>
      <c r="X448" s="15">
        <v>0</v>
      </c>
      <c r="Y448" s="15">
        <v>0</v>
      </c>
      <c r="Z448" s="15">
        <v>8</v>
      </c>
      <c r="AA448" s="15">
        <v>0</v>
      </c>
      <c r="AB448" s="15">
        <v>0</v>
      </c>
      <c r="AC448" s="15">
        <v>0</v>
      </c>
      <c r="AD448" s="15">
        <v>0</v>
      </c>
      <c r="AE448" s="15">
        <v>0</v>
      </c>
      <c r="AF448" s="15">
        <v>0</v>
      </c>
      <c r="AG448" s="15" t="s">
        <v>1860</v>
      </c>
      <c r="AH448" s="15" t="s">
        <v>1861</v>
      </c>
      <c r="AI448" s="17">
        <v>0</v>
      </c>
      <c r="AJ448" s="17">
        <v>0</v>
      </c>
      <c r="AK448" s="17">
        <v>0</v>
      </c>
      <c r="AL448" s="17">
        <f>SUM(Table2[[#This Row],[Company Direct Land Through FY17]:[Company Direct Land FY18 and After]])</f>
        <v>0</v>
      </c>
      <c r="AM448" s="17">
        <v>0</v>
      </c>
      <c r="AN448" s="17">
        <v>0</v>
      </c>
      <c r="AO448" s="17">
        <v>0</v>
      </c>
      <c r="AP448" s="18">
        <f>SUM(Table2[[#This Row],[Company Direct Building Through FY17]:[Company Direct Building FY18 and After]])</f>
        <v>0</v>
      </c>
      <c r="AQ448" s="17">
        <v>0</v>
      </c>
      <c r="AR448" s="17">
        <v>387.68799999999999</v>
      </c>
      <c r="AS448" s="17">
        <v>0</v>
      </c>
      <c r="AT448" s="18">
        <f>SUM(Table2[[#This Row],[Mortgage Recording Tax Through FY17]:[Mortgage Recording Tax FY18 and After]])</f>
        <v>387.68799999999999</v>
      </c>
      <c r="AU448" s="17">
        <v>0</v>
      </c>
      <c r="AV448" s="17">
        <v>0</v>
      </c>
      <c r="AW448" s="17">
        <v>0</v>
      </c>
      <c r="AX448" s="18">
        <f>SUM(Table2[[#This Row],[Pilot Savings Through FY17]:[Pilot Savings FY18 and After]])</f>
        <v>0</v>
      </c>
      <c r="AY448" s="17">
        <v>0</v>
      </c>
      <c r="AZ448" s="17">
        <v>387.68799999999999</v>
      </c>
      <c r="BA448" s="17">
        <v>0</v>
      </c>
      <c r="BB448" s="18">
        <f>SUM(Table2[[#This Row],[Mortgage Recording Tax Exemption Through FY17]:[Mortgage Recording Tax Exemption FY18 and After]])</f>
        <v>387.68799999999999</v>
      </c>
      <c r="BC448" s="17">
        <v>22.639600000000002</v>
      </c>
      <c r="BD448" s="17">
        <v>129.17609999999999</v>
      </c>
      <c r="BE448" s="17">
        <v>283.11110000000002</v>
      </c>
      <c r="BF448" s="18">
        <f>SUM(Table2[[#This Row],[Indirect and Induced Land Through FY17]:[Indirect and Induced Land FY18 and After]])</f>
        <v>412.28719999999998</v>
      </c>
      <c r="BG448" s="17">
        <v>42.045000000000002</v>
      </c>
      <c r="BH448" s="17">
        <v>239.89840000000001</v>
      </c>
      <c r="BI448" s="17">
        <v>525.7826</v>
      </c>
      <c r="BJ448" s="18">
        <f>SUM(Table2[[#This Row],[Indirect and Induced Building Through FY17]:[Indirect and Induced Building FY18 and After]])</f>
        <v>765.68100000000004</v>
      </c>
      <c r="BK448" s="17">
        <v>64.684600000000003</v>
      </c>
      <c r="BL448" s="17">
        <v>369.0745</v>
      </c>
      <c r="BM448" s="17">
        <v>808.89369999999997</v>
      </c>
      <c r="BN448" s="18">
        <f>SUM(Table2[[#This Row],[TOTAL Real Property Related Taxes Through FY17]:[TOTAL Real Property Related Taxes FY18 and After]])</f>
        <v>1177.9682</v>
      </c>
      <c r="BO448" s="17">
        <v>62.035499999999999</v>
      </c>
      <c r="BP448" s="17">
        <v>348.82810000000001</v>
      </c>
      <c r="BQ448" s="17">
        <v>775.76480000000004</v>
      </c>
      <c r="BR448" s="18">
        <f>SUM(Table2[[#This Row],[Company Direct Through FY17]:[Company Direct FY18 and After]])</f>
        <v>1124.5929000000001</v>
      </c>
      <c r="BS448" s="17">
        <v>0</v>
      </c>
      <c r="BT448" s="17">
        <v>0</v>
      </c>
      <c r="BU448" s="17">
        <v>0</v>
      </c>
      <c r="BV448" s="18">
        <f>SUM(Table2[[#This Row],[Sales Tax Exemption Through FY17]:[Sales Tax Exemption FY18 and After]])</f>
        <v>0</v>
      </c>
      <c r="BW448" s="17">
        <v>0</v>
      </c>
      <c r="BX448" s="17">
        <v>0</v>
      </c>
      <c r="BY448" s="17">
        <v>0</v>
      </c>
      <c r="BZ448" s="17">
        <f>SUM(Table2[[#This Row],[Energy Tax Savings Through FY17]:[Energy Tax Savings FY18 and After]])</f>
        <v>0</v>
      </c>
      <c r="CA448" s="17">
        <v>9.9758999999999993</v>
      </c>
      <c r="CB448" s="17">
        <v>39.515599999999999</v>
      </c>
      <c r="CC448" s="17">
        <v>90.180700000000002</v>
      </c>
      <c r="CD448" s="18">
        <f>SUM(Table2[[#This Row],[Tax Exempt Bond Savings Through FY17]:[Tax Exempt Bond Savings FY18 and After]])</f>
        <v>129.69630000000001</v>
      </c>
      <c r="CE448" s="17">
        <v>71.449299999999994</v>
      </c>
      <c r="CF448" s="17">
        <v>411.3698</v>
      </c>
      <c r="CG448" s="17">
        <v>893.48680000000002</v>
      </c>
      <c r="CH448" s="18">
        <f>SUM(Table2[[#This Row],[Indirect and Induced Through FY17]:[Indirect and Induced FY18 and After]])</f>
        <v>1304.8566000000001</v>
      </c>
      <c r="CI448" s="17">
        <v>123.5089</v>
      </c>
      <c r="CJ448" s="17">
        <v>720.68230000000005</v>
      </c>
      <c r="CK448" s="17">
        <v>1579.0708999999999</v>
      </c>
      <c r="CL448" s="18">
        <f>SUM(Table2[[#This Row],[TOTAL Income Consumption Use Taxes Through FY17]:[TOTAL Income Consumption Use Taxes FY18 and After]])</f>
        <v>2299.7532000000001</v>
      </c>
      <c r="CM448" s="17">
        <v>9.9758999999999993</v>
      </c>
      <c r="CN448" s="17">
        <v>427.20359999999999</v>
      </c>
      <c r="CO448" s="17">
        <v>90.180700000000002</v>
      </c>
      <c r="CP448" s="18">
        <f>SUM(Table2[[#This Row],[Assistance Provided Through FY17]:[Assistance Provided FY18 and After]])</f>
        <v>517.38429999999994</v>
      </c>
      <c r="CQ448" s="17">
        <v>0</v>
      </c>
      <c r="CR448" s="17">
        <v>0</v>
      </c>
      <c r="CS448" s="17">
        <v>0</v>
      </c>
      <c r="CT448" s="18">
        <f>SUM(Table2[[#This Row],[Recapture Cancellation Reduction Amount Through FY17]:[Recapture Cancellation Reduction Amount FY18 and After]])</f>
        <v>0</v>
      </c>
      <c r="CU448" s="17">
        <v>0</v>
      </c>
      <c r="CV448" s="17">
        <v>0</v>
      </c>
      <c r="CW448" s="17">
        <v>0</v>
      </c>
      <c r="CX448" s="18">
        <f>SUM(Table2[[#This Row],[Penalty Paid Through FY17]:[Penalty Paid FY18 and After]])</f>
        <v>0</v>
      </c>
      <c r="CY448" s="17">
        <v>9.9758999999999993</v>
      </c>
      <c r="CZ448" s="17">
        <v>427.20359999999999</v>
      </c>
      <c r="DA448" s="17">
        <v>90.180700000000002</v>
      </c>
      <c r="DB448" s="18">
        <f>SUM(Table2[[#This Row],[TOTAL Assistance Net of Recapture Penalties Through FY17]:[TOTAL Assistance Net of Recapture Penalties FY18 and After]])</f>
        <v>517.38429999999994</v>
      </c>
      <c r="DC448" s="17">
        <v>62.035499999999999</v>
      </c>
      <c r="DD448" s="17">
        <v>736.51610000000005</v>
      </c>
      <c r="DE448" s="17">
        <v>775.76480000000004</v>
      </c>
      <c r="DF448" s="18">
        <f>SUM(Table2[[#This Row],[Company Direct Tax Revenue Before Assistance Through FY17]:[Company Direct Tax Revenue Before Assistance FY18 and After]])</f>
        <v>1512.2809000000002</v>
      </c>
      <c r="DG448" s="17">
        <v>136.13390000000001</v>
      </c>
      <c r="DH448" s="17">
        <v>780.4443</v>
      </c>
      <c r="DI448" s="17">
        <v>1702.3805</v>
      </c>
      <c r="DJ448" s="18">
        <f>SUM(Table2[[#This Row],[Indirect and Induced Tax Revenues Through FY17]:[Indirect and Induced Tax Revenues FY18 and After]])</f>
        <v>2482.8247999999999</v>
      </c>
      <c r="DK448" s="17">
        <v>198.1694</v>
      </c>
      <c r="DL448" s="17">
        <v>1516.9603999999999</v>
      </c>
      <c r="DM448" s="17">
        <v>2478.1453000000001</v>
      </c>
      <c r="DN448" s="17">
        <f>SUM(Table2[[#This Row],[TOTAL Tax Revenues Before Assistance Through FY17]:[TOTAL Tax Revenues Before Assistance FY18 and After]])</f>
        <v>3995.1057000000001</v>
      </c>
      <c r="DO448" s="17">
        <v>188.1935</v>
      </c>
      <c r="DP448" s="17">
        <v>1089.7568000000001</v>
      </c>
      <c r="DQ448" s="17">
        <v>2387.9645999999998</v>
      </c>
      <c r="DR448" s="20">
        <f>SUM(Table2[[#This Row],[TOTAL Tax Revenues Net of Assistance Recapture and Penalty Through FY17]:[TOTAL Tax Revenues Net of Assistance Recapture and Penalty FY18 and After]])</f>
        <v>3477.7213999999999</v>
      </c>
      <c r="DS448" s="20">
        <v>0</v>
      </c>
      <c r="DT448" s="20">
        <v>0</v>
      </c>
      <c r="DU448" s="20">
        <v>0</v>
      </c>
      <c r="DV448" s="20">
        <v>0</v>
      </c>
      <c r="DW448" s="15">
        <v>0</v>
      </c>
      <c r="DX448" s="15">
        <v>0</v>
      </c>
      <c r="DY448" s="15">
        <v>0</v>
      </c>
      <c r="DZ448" s="15">
        <v>0</v>
      </c>
      <c r="EA448" s="15">
        <v>0</v>
      </c>
      <c r="EB448" s="15">
        <v>0</v>
      </c>
      <c r="EC448" s="15">
        <v>0</v>
      </c>
      <c r="ED448" s="15">
        <v>0</v>
      </c>
      <c r="EE448" s="15">
        <v>0</v>
      </c>
      <c r="EF448" s="15">
        <v>0</v>
      </c>
      <c r="EG448" s="15">
        <v>0</v>
      </c>
      <c r="EH448" s="15">
        <v>0</v>
      </c>
      <c r="EI448" s="15">
        <f>SUM(Table2[[#This Row],[Total Industrial Employees FY17]:[Total Other Employees FY17]])</f>
        <v>0</v>
      </c>
      <c r="EJ448" s="15">
        <f>SUM(Table2[[#This Row],[Number of Industrial Employees Earning More than Living Wage FY17]:[Number of Other Employees Earning More than Living Wage FY17]])</f>
        <v>0</v>
      </c>
      <c r="EK448" s="15">
        <v>0</v>
      </c>
    </row>
    <row r="449" spans="1:141" x14ac:dyDescent="0.2">
      <c r="A449" s="6">
        <v>93249</v>
      </c>
      <c r="B449" s="6" t="s">
        <v>1687</v>
      </c>
      <c r="C449" s="7" t="s">
        <v>1738</v>
      </c>
      <c r="D449" s="7" t="s">
        <v>6</v>
      </c>
      <c r="E449" s="33">
        <v>49</v>
      </c>
      <c r="F449" s="8" t="s">
        <v>2192</v>
      </c>
      <c r="G449" s="41" t="s">
        <v>2185</v>
      </c>
      <c r="H449" s="35">
        <v>623000</v>
      </c>
      <c r="I449" s="35">
        <v>426172</v>
      </c>
      <c r="J449" s="39" t="s">
        <v>3379</v>
      </c>
      <c r="K449" s="11" t="s">
        <v>2789</v>
      </c>
      <c r="L449" s="13" t="s">
        <v>2792</v>
      </c>
      <c r="M449" s="13" t="s">
        <v>2793</v>
      </c>
      <c r="N449" s="23">
        <v>101400</v>
      </c>
      <c r="O449" s="6">
        <v>0</v>
      </c>
      <c r="P449" s="15">
        <v>1</v>
      </c>
      <c r="Q449" s="15">
        <v>0</v>
      </c>
      <c r="R449" s="15">
        <v>15</v>
      </c>
      <c r="S449" s="15">
        <v>0</v>
      </c>
      <c r="T449" s="15">
        <v>0</v>
      </c>
      <c r="U449" s="15">
        <v>16</v>
      </c>
      <c r="V449" s="15">
        <v>15</v>
      </c>
      <c r="W449" s="15">
        <v>0</v>
      </c>
      <c r="X449" s="15">
        <v>0</v>
      </c>
      <c r="Y449" s="15">
        <v>0</v>
      </c>
      <c r="Z449" s="15">
        <v>0</v>
      </c>
      <c r="AA449" s="15">
        <v>75</v>
      </c>
      <c r="AB449" s="15">
        <v>0</v>
      </c>
      <c r="AC449" s="15">
        <v>0</v>
      </c>
      <c r="AD449" s="15">
        <v>0</v>
      </c>
      <c r="AE449" s="15">
        <v>0</v>
      </c>
      <c r="AF449" s="15">
        <v>75</v>
      </c>
      <c r="AG449" s="15" t="s">
        <v>1860</v>
      </c>
      <c r="AH449" s="15" t="s">
        <v>1861</v>
      </c>
      <c r="AI449" s="17">
        <v>5200.2157999999999</v>
      </c>
      <c r="AJ449" s="17">
        <v>11507.1522</v>
      </c>
      <c r="AK449" s="17">
        <v>14233.195</v>
      </c>
      <c r="AL449" s="17">
        <f>SUM(Table2[[#This Row],[Company Direct Land Through FY17]:[Company Direct Land FY18 and After]])</f>
        <v>25740.3472</v>
      </c>
      <c r="AM449" s="17">
        <v>421.08109999999999</v>
      </c>
      <c r="AN449" s="17">
        <v>12499.899100000001</v>
      </c>
      <c r="AO449" s="17">
        <v>1152.5154</v>
      </c>
      <c r="AP449" s="18">
        <f>SUM(Table2[[#This Row],[Company Direct Building Through FY17]:[Company Direct Building FY18 and After]])</f>
        <v>13652.414500000001</v>
      </c>
      <c r="AQ449" s="17">
        <v>0</v>
      </c>
      <c r="AR449" s="17">
        <v>0</v>
      </c>
      <c r="AS449" s="17">
        <v>0</v>
      </c>
      <c r="AT449" s="18">
        <f>SUM(Table2[[#This Row],[Mortgage Recording Tax Through FY17]:[Mortgage Recording Tax FY18 and After]])</f>
        <v>0</v>
      </c>
      <c r="AU449" s="17">
        <v>0</v>
      </c>
      <c r="AV449" s="17">
        <v>0</v>
      </c>
      <c r="AW449" s="17">
        <v>0</v>
      </c>
      <c r="AX449" s="18">
        <f>SUM(Table2[[#This Row],[Pilot Savings Through FY17]:[Pilot Savings FY18 and After]])</f>
        <v>0</v>
      </c>
      <c r="AY449" s="17">
        <v>0</v>
      </c>
      <c r="AZ449" s="17">
        <v>0</v>
      </c>
      <c r="BA449" s="17">
        <v>0</v>
      </c>
      <c r="BB449" s="18">
        <f>SUM(Table2[[#This Row],[Mortgage Recording Tax Exemption Through FY17]:[Mortgage Recording Tax Exemption FY18 and After]])</f>
        <v>0</v>
      </c>
      <c r="BC449" s="17">
        <v>19.958500000000001</v>
      </c>
      <c r="BD449" s="17">
        <v>121.74420000000001</v>
      </c>
      <c r="BE449" s="17">
        <v>54.627200000000002</v>
      </c>
      <c r="BF449" s="18">
        <f>SUM(Table2[[#This Row],[Indirect and Induced Land Through FY17]:[Indirect and Induced Land FY18 and After]])</f>
        <v>176.37139999999999</v>
      </c>
      <c r="BG449" s="17">
        <v>37.065800000000003</v>
      </c>
      <c r="BH449" s="17">
        <v>226.09620000000001</v>
      </c>
      <c r="BI449" s="17">
        <v>101.45059999999999</v>
      </c>
      <c r="BJ449" s="18">
        <f>SUM(Table2[[#This Row],[Indirect and Induced Building Through FY17]:[Indirect and Induced Building FY18 and After]])</f>
        <v>327.54680000000002</v>
      </c>
      <c r="BK449" s="17">
        <v>5678.3212000000003</v>
      </c>
      <c r="BL449" s="17">
        <v>24354.8917</v>
      </c>
      <c r="BM449" s="17">
        <v>15541.788200000001</v>
      </c>
      <c r="BN449" s="18">
        <f>SUM(Table2[[#This Row],[TOTAL Real Property Related Taxes Through FY17]:[TOTAL Real Property Related Taxes FY18 and After]])</f>
        <v>39896.679900000003</v>
      </c>
      <c r="BO449" s="17">
        <v>195.11879999999999</v>
      </c>
      <c r="BP449" s="17">
        <v>1317.5518</v>
      </c>
      <c r="BQ449" s="17">
        <v>534.04790000000003</v>
      </c>
      <c r="BR449" s="18">
        <f>SUM(Table2[[#This Row],[Company Direct Through FY17]:[Company Direct FY18 and After]])</f>
        <v>1851.5997</v>
      </c>
      <c r="BS449" s="17">
        <v>0</v>
      </c>
      <c r="BT449" s="17">
        <v>0</v>
      </c>
      <c r="BU449" s="17">
        <v>0</v>
      </c>
      <c r="BV449" s="18">
        <f>SUM(Table2[[#This Row],[Sales Tax Exemption Through FY17]:[Sales Tax Exemption FY18 and After]])</f>
        <v>0</v>
      </c>
      <c r="BW449" s="17">
        <v>0</v>
      </c>
      <c r="BX449" s="17">
        <v>0</v>
      </c>
      <c r="BY449" s="17">
        <v>0</v>
      </c>
      <c r="BZ449" s="17">
        <f>SUM(Table2[[#This Row],[Energy Tax Savings Through FY17]:[Energy Tax Savings FY18 and After]])</f>
        <v>0</v>
      </c>
      <c r="CA449" s="17">
        <v>0</v>
      </c>
      <c r="CB449" s="17">
        <v>0</v>
      </c>
      <c r="CC449" s="17">
        <v>0</v>
      </c>
      <c r="CD449" s="18">
        <f>SUM(Table2[[#This Row],[Tax Exempt Bond Savings Through FY17]:[Tax Exempt Bond Savings FY18 and After]])</f>
        <v>0</v>
      </c>
      <c r="CE449" s="17">
        <v>62.9878</v>
      </c>
      <c r="CF449" s="17">
        <v>430.23930000000001</v>
      </c>
      <c r="CG449" s="17">
        <v>172.40010000000001</v>
      </c>
      <c r="CH449" s="18">
        <f>SUM(Table2[[#This Row],[Indirect and Induced Through FY17]:[Indirect and Induced FY18 and After]])</f>
        <v>602.63940000000002</v>
      </c>
      <c r="CI449" s="17">
        <v>258.10660000000001</v>
      </c>
      <c r="CJ449" s="17">
        <v>1747.7910999999999</v>
      </c>
      <c r="CK449" s="17">
        <v>706.44799999999998</v>
      </c>
      <c r="CL449" s="18">
        <f>SUM(Table2[[#This Row],[TOTAL Income Consumption Use Taxes Through FY17]:[TOTAL Income Consumption Use Taxes FY18 and After]])</f>
        <v>2454.2390999999998</v>
      </c>
      <c r="CM449" s="17">
        <v>0</v>
      </c>
      <c r="CN449" s="17">
        <v>0</v>
      </c>
      <c r="CO449" s="17">
        <v>0</v>
      </c>
      <c r="CP449" s="18">
        <f>SUM(Table2[[#This Row],[Assistance Provided Through FY17]:[Assistance Provided FY18 and After]])</f>
        <v>0</v>
      </c>
      <c r="CQ449" s="17">
        <v>0</v>
      </c>
      <c r="CR449" s="17">
        <v>0</v>
      </c>
      <c r="CS449" s="17">
        <v>0</v>
      </c>
      <c r="CT449" s="18">
        <f>SUM(Table2[[#This Row],[Recapture Cancellation Reduction Amount Through FY17]:[Recapture Cancellation Reduction Amount FY18 and After]])</f>
        <v>0</v>
      </c>
      <c r="CU449" s="17">
        <v>0</v>
      </c>
      <c r="CV449" s="17">
        <v>0</v>
      </c>
      <c r="CW449" s="17">
        <v>0</v>
      </c>
      <c r="CX449" s="18">
        <f>SUM(Table2[[#This Row],[Penalty Paid Through FY17]:[Penalty Paid FY18 and After]])</f>
        <v>0</v>
      </c>
      <c r="CY449" s="17">
        <v>0</v>
      </c>
      <c r="CZ449" s="17">
        <v>0</v>
      </c>
      <c r="DA449" s="17">
        <v>0</v>
      </c>
      <c r="DB449" s="18">
        <f>SUM(Table2[[#This Row],[TOTAL Assistance Net of Recapture Penalties Through FY17]:[TOTAL Assistance Net of Recapture Penalties FY18 and After]])</f>
        <v>0</v>
      </c>
      <c r="DC449" s="17">
        <v>5816.4156999999996</v>
      </c>
      <c r="DD449" s="17">
        <v>25324.6031</v>
      </c>
      <c r="DE449" s="17">
        <v>15919.7583</v>
      </c>
      <c r="DF449" s="18">
        <f>SUM(Table2[[#This Row],[Company Direct Tax Revenue Before Assistance Through FY17]:[Company Direct Tax Revenue Before Assistance FY18 and After]])</f>
        <v>41244.361400000002</v>
      </c>
      <c r="DG449" s="17">
        <v>120.0121</v>
      </c>
      <c r="DH449" s="17">
        <v>778.0797</v>
      </c>
      <c r="DI449" s="17">
        <v>328.47789999999998</v>
      </c>
      <c r="DJ449" s="18">
        <f>SUM(Table2[[#This Row],[Indirect and Induced Tax Revenues Through FY17]:[Indirect and Induced Tax Revenues FY18 and After]])</f>
        <v>1106.5576000000001</v>
      </c>
      <c r="DK449" s="17">
        <v>5936.4278000000004</v>
      </c>
      <c r="DL449" s="17">
        <v>26102.682799999999</v>
      </c>
      <c r="DM449" s="17">
        <v>16248.236199999999</v>
      </c>
      <c r="DN449" s="17">
        <f>SUM(Table2[[#This Row],[TOTAL Tax Revenues Before Assistance Through FY17]:[TOTAL Tax Revenues Before Assistance FY18 and After]])</f>
        <v>42350.918999999994</v>
      </c>
      <c r="DO449" s="17">
        <v>5936.4278000000004</v>
      </c>
      <c r="DP449" s="17">
        <v>26102.682799999999</v>
      </c>
      <c r="DQ449" s="17">
        <v>16248.236199999999</v>
      </c>
      <c r="DR449" s="20">
        <f>SUM(Table2[[#This Row],[TOTAL Tax Revenues Net of Assistance Recapture and Penalty Through FY17]:[TOTAL Tax Revenues Net of Assistance Recapture and Penalty FY18 and After]])</f>
        <v>42350.918999999994</v>
      </c>
      <c r="DS449" s="20">
        <v>0</v>
      </c>
      <c r="DT449" s="20">
        <v>0</v>
      </c>
      <c r="DU449" s="20">
        <v>44.88</v>
      </c>
      <c r="DV449" s="20">
        <v>0</v>
      </c>
      <c r="DW449" s="15">
        <v>0</v>
      </c>
      <c r="DX449" s="15">
        <v>0</v>
      </c>
      <c r="DY449" s="15">
        <v>0</v>
      </c>
      <c r="DZ449" s="15">
        <v>16</v>
      </c>
      <c r="EA449" s="15">
        <v>0</v>
      </c>
      <c r="EB449" s="15">
        <v>0</v>
      </c>
      <c r="EC449" s="15">
        <v>0</v>
      </c>
      <c r="ED449" s="15">
        <v>16</v>
      </c>
      <c r="EE449" s="15">
        <v>0</v>
      </c>
      <c r="EF449" s="15">
        <v>0</v>
      </c>
      <c r="EG449" s="15">
        <v>0</v>
      </c>
      <c r="EH449" s="15">
        <v>100</v>
      </c>
      <c r="EI449" s="15">
        <f>SUM(Table2[[#This Row],[Total Industrial Employees FY17]:[Total Other Employees FY17]])</f>
        <v>16</v>
      </c>
      <c r="EJ449" s="15">
        <f>SUM(Table2[[#This Row],[Number of Industrial Employees Earning More than Living Wage FY17]:[Number of Other Employees Earning More than Living Wage FY17]])</f>
        <v>16</v>
      </c>
      <c r="EK449" s="15">
        <v>100</v>
      </c>
    </row>
    <row r="450" spans="1:141" x14ac:dyDescent="0.2">
      <c r="A450" s="6">
        <v>93038</v>
      </c>
      <c r="B450" s="6" t="s">
        <v>440</v>
      </c>
      <c r="C450" s="7" t="s">
        <v>441</v>
      </c>
      <c r="D450" s="7" t="s">
        <v>19</v>
      </c>
      <c r="E450" s="33">
        <v>5</v>
      </c>
      <c r="F450" s="8" t="s">
        <v>2116</v>
      </c>
      <c r="G450" s="41" t="s">
        <v>2069</v>
      </c>
      <c r="H450" s="35">
        <v>0</v>
      </c>
      <c r="I450" s="35">
        <v>49110</v>
      </c>
      <c r="J450" s="39" t="s">
        <v>3240</v>
      </c>
      <c r="K450" s="11" t="s">
        <v>2519</v>
      </c>
      <c r="L450" s="13" t="s">
        <v>2702</v>
      </c>
      <c r="M450" s="13" t="s">
        <v>2703</v>
      </c>
      <c r="N450" s="23">
        <v>9875000</v>
      </c>
      <c r="O450" s="6" t="s">
        <v>2503</v>
      </c>
      <c r="P450" s="15">
        <v>0</v>
      </c>
      <c r="Q450" s="15">
        <v>0</v>
      </c>
      <c r="R450" s="15">
        <v>50</v>
      </c>
      <c r="S450" s="15">
        <v>0</v>
      </c>
      <c r="T450" s="15">
        <v>13</v>
      </c>
      <c r="U450" s="15">
        <v>63</v>
      </c>
      <c r="V450" s="15">
        <v>63</v>
      </c>
      <c r="W450" s="15">
        <v>0</v>
      </c>
      <c r="X450" s="15">
        <v>0</v>
      </c>
      <c r="Y450" s="15">
        <v>0</v>
      </c>
      <c r="Z450" s="15">
        <v>0</v>
      </c>
      <c r="AA450" s="15">
        <v>36</v>
      </c>
      <c r="AB450" s="15">
        <v>0</v>
      </c>
      <c r="AC450" s="15">
        <v>0</v>
      </c>
      <c r="AD450" s="15">
        <v>0</v>
      </c>
      <c r="AE450" s="15">
        <v>0</v>
      </c>
      <c r="AF450" s="15">
        <v>36</v>
      </c>
      <c r="AG450" s="15" t="s">
        <v>1860</v>
      </c>
      <c r="AH450" s="15" t="s">
        <v>1861</v>
      </c>
      <c r="AI450" s="17">
        <v>0</v>
      </c>
      <c r="AJ450" s="17">
        <v>0</v>
      </c>
      <c r="AK450" s="17">
        <v>0</v>
      </c>
      <c r="AL450" s="17">
        <f>SUM(Table2[[#This Row],[Company Direct Land Through FY17]:[Company Direct Land FY18 and After]])</f>
        <v>0</v>
      </c>
      <c r="AM450" s="17">
        <v>0</v>
      </c>
      <c r="AN450" s="17">
        <v>0</v>
      </c>
      <c r="AO450" s="17">
        <v>0</v>
      </c>
      <c r="AP450" s="18">
        <f>SUM(Table2[[#This Row],[Company Direct Building Through FY17]:[Company Direct Building FY18 and After]])</f>
        <v>0</v>
      </c>
      <c r="AQ450" s="17">
        <v>0</v>
      </c>
      <c r="AR450" s="17">
        <v>160.46879999999999</v>
      </c>
      <c r="AS450" s="17">
        <v>0</v>
      </c>
      <c r="AT450" s="18">
        <f>SUM(Table2[[#This Row],[Mortgage Recording Tax Through FY17]:[Mortgage Recording Tax FY18 and After]])</f>
        <v>160.46879999999999</v>
      </c>
      <c r="AU450" s="17">
        <v>0</v>
      </c>
      <c r="AV450" s="17">
        <v>0</v>
      </c>
      <c r="AW450" s="17">
        <v>0</v>
      </c>
      <c r="AX450" s="18">
        <f>SUM(Table2[[#This Row],[Pilot Savings Through FY17]:[Pilot Savings FY18 and After]])</f>
        <v>0</v>
      </c>
      <c r="AY450" s="17">
        <v>0</v>
      </c>
      <c r="AZ450" s="17">
        <v>0</v>
      </c>
      <c r="BA450" s="17">
        <v>0</v>
      </c>
      <c r="BB450" s="18">
        <f>SUM(Table2[[#This Row],[Mortgage Recording Tax Exemption Through FY17]:[Mortgage Recording Tax Exemption FY18 and After]])</f>
        <v>0</v>
      </c>
      <c r="BC450" s="17">
        <v>29.790600000000001</v>
      </c>
      <c r="BD450" s="17">
        <v>246.0498</v>
      </c>
      <c r="BE450" s="17">
        <v>234.8904</v>
      </c>
      <c r="BF450" s="18">
        <f>SUM(Table2[[#This Row],[Indirect and Induced Land Through FY17]:[Indirect and Induced Land FY18 and After]])</f>
        <v>480.9402</v>
      </c>
      <c r="BG450" s="17">
        <v>55.325400000000002</v>
      </c>
      <c r="BH450" s="17">
        <v>456.94970000000001</v>
      </c>
      <c r="BI450" s="17">
        <v>436.22449999999998</v>
      </c>
      <c r="BJ450" s="18">
        <f>SUM(Table2[[#This Row],[Indirect and Induced Building Through FY17]:[Indirect and Induced Building FY18 and After]])</f>
        <v>893.17419999999993</v>
      </c>
      <c r="BK450" s="17">
        <v>85.116</v>
      </c>
      <c r="BL450" s="17">
        <v>863.4683</v>
      </c>
      <c r="BM450" s="17">
        <v>671.11490000000003</v>
      </c>
      <c r="BN450" s="18">
        <f>SUM(Table2[[#This Row],[TOTAL Real Property Related Taxes Through FY17]:[TOTAL Real Property Related Taxes FY18 and After]])</f>
        <v>1534.5832</v>
      </c>
      <c r="BO450" s="17">
        <v>72.423199999999994</v>
      </c>
      <c r="BP450" s="17">
        <v>629.70060000000001</v>
      </c>
      <c r="BQ450" s="17">
        <v>571.03549999999996</v>
      </c>
      <c r="BR450" s="18">
        <f>SUM(Table2[[#This Row],[Company Direct Through FY17]:[Company Direct FY18 and After]])</f>
        <v>1200.7361000000001</v>
      </c>
      <c r="BS450" s="17">
        <v>0</v>
      </c>
      <c r="BT450" s="17">
        <v>0</v>
      </c>
      <c r="BU450" s="17">
        <v>0</v>
      </c>
      <c r="BV450" s="18">
        <f>SUM(Table2[[#This Row],[Sales Tax Exemption Through FY17]:[Sales Tax Exemption FY18 and After]])</f>
        <v>0</v>
      </c>
      <c r="BW450" s="17">
        <v>0</v>
      </c>
      <c r="BX450" s="17">
        <v>0</v>
      </c>
      <c r="BY450" s="17">
        <v>0</v>
      </c>
      <c r="BZ450" s="17">
        <f>SUM(Table2[[#This Row],[Energy Tax Savings Through FY17]:[Energy Tax Savings FY18 and After]])</f>
        <v>0</v>
      </c>
      <c r="CA450" s="17">
        <v>8.3933</v>
      </c>
      <c r="CB450" s="17">
        <v>14.363</v>
      </c>
      <c r="CC450" s="17">
        <v>48.429299999999998</v>
      </c>
      <c r="CD450" s="18">
        <f>SUM(Table2[[#This Row],[Tax Exempt Bond Savings Through FY17]:[Tax Exempt Bond Savings FY18 and After]])</f>
        <v>62.792299999999997</v>
      </c>
      <c r="CE450" s="17">
        <v>85.25</v>
      </c>
      <c r="CF450" s="17">
        <v>803.21969999999999</v>
      </c>
      <c r="CG450" s="17">
        <v>672.1712</v>
      </c>
      <c r="CH450" s="18">
        <f>SUM(Table2[[#This Row],[Indirect and Induced Through FY17]:[Indirect and Induced FY18 and After]])</f>
        <v>1475.3908999999999</v>
      </c>
      <c r="CI450" s="17">
        <v>149.2799</v>
      </c>
      <c r="CJ450" s="17">
        <v>1418.5572999999999</v>
      </c>
      <c r="CK450" s="17">
        <v>1194.7773999999999</v>
      </c>
      <c r="CL450" s="18">
        <f>SUM(Table2[[#This Row],[TOTAL Income Consumption Use Taxes Through FY17]:[TOTAL Income Consumption Use Taxes FY18 and After]])</f>
        <v>2613.3346999999999</v>
      </c>
      <c r="CM450" s="17">
        <v>8.3933</v>
      </c>
      <c r="CN450" s="17">
        <v>14.363</v>
      </c>
      <c r="CO450" s="17">
        <v>48.429299999999998</v>
      </c>
      <c r="CP450" s="18">
        <f>SUM(Table2[[#This Row],[Assistance Provided Through FY17]:[Assistance Provided FY18 and After]])</f>
        <v>62.792299999999997</v>
      </c>
      <c r="CQ450" s="17">
        <v>0</v>
      </c>
      <c r="CR450" s="17">
        <v>0</v>
      </c>
      <c r="CS450" s="17">
        <v>0</v>
      </c>
      <c r="CT450" s="18">
        <f>SUM(Table2[[#This Row],[Recapture Cancellation Reduction Amount Through FY17]:[Recapture Cancellation Reduction Amount FY18 and After]])</f>
        <v>0</v>
      </c>
      <c r="CU450" s="17">
        <v>0</v>
      </c>
      <c r="CV450" s="17">
        <v>0</v>
      </c>
      <c r="CW450" s="17">
        <v>0</v>
      </c>
      <c r="CX450" s="18">
        <f>SUM(Table2[[#This Row],[Penalty Paid Through FY17]:[Penalty Paid FY18 and After]])</f>
        <v>0</v>
      </c>
      <c r="CY450" s="17">
        <v>8.3933</v>
      </c>
      <c r="CZ450" s="17">
        <v>14.363</v>
      </c>
      <c r="DA450" s="17">
        <v>48.429299999999998</v>
      </c>
      <c r="DB450" s="18">
        <f>SUM(Table2[[#This Row],[TOTAL Assistance Net of Recapture Penalties Through FY17]:[TOTAL Assistance Net of Recapture Penalties FY18 and After]])</f>
        <v>62.792299999999997</v>
      </c>
      <c r="DC450" s="17">
        <v>72.423199999999994</v>
      </c>
      <c r="DD450" s="17">
        <v>790.1694</v>
      </c>
      <c r="DE450" s="17">
        <v>571.03549999999996</v>
      </c>
      <c r="DF450" s="18">
        <f>SUM(Table2[[#This Row],[Company Direct Tax Revenue Before Assistance Through FY17]:[Company Direct Tax Revenue Before Assistance FY18 and After]])</f>
        <v>1361.2049</v>
      </c>
      <c r="DG450" s="17">
        <v>170.36600000000001</v>
      </c>
      <c r="DH450" s="17">
        <v>1506.2192</v>
      </c>
      <c r="DI450" s="17">
        <v>1343.2861</v>
      </c>
      <c r="DJ450" s="18">
        <f>SUM(Table2[[#This Row],[Indirect and Induced Tax Revenues Through FY17]:[Indirect and Induced Tax Revenues FY18 and After]])</f>
        <v>2849.5052999999998</v>
      </c>
      <c r="DK450" s="17">
        <v>242.78919999999999</v>
      </c>
      <c r="DL450" s="17">
        <v>2296.3886000000002</v>
      </c>
      <c r="DM450" s="17">
        <v>1914.3216</v>
      </c>
      <c r="DN450" s="17">
        <f>SUM(Table2[[#This Row],[TOTAL Tax Revenues Before Assistance Through FY17]:[TOTAL Tax Revenues Before Assistance FY18 and After]])</f>
        <v>4210.7102000000004</v>
      </c>
      <c r="DO450" s="17">
        <v>234.39590000000001</v>
      </c>
      <c r="DP450" s="17">
        <v>2282.0255999999999</v>
      </c>
      <c r="DQ450" s="17">
        <v>1865.8923</v>
      </c>
      <c r="DR450" s="20">
        <f>SUM(Table2[[#This Row],[TOTAL Tax Revenues Net of Assistance Recapture and Penalty Through FY17]:[TOTAL Tax Revenues Net of Assistance Recapture and Penalty FY18 and After]])</f>
        <v>4147.9179000000004</v>
      </c>
      <c r="DS450" s="20">
        <v>0</v>
      </c>
      <c r="DT450" s="20">
        <v>0</v>
      </c>
      <c r="DU450" s="20">
        <v>0</v>
      </c>
      <c r="DV450" s="20">
        <v>0</v>
      </c>
      <c r="DW450" s="15">
        <v>0</v>
      </c>
      <c r="DX450" s="15">
        <v>0</v>
      </c>
      <c r="DY450" s="15">
        <v>0</v>
      </c>
      <c r="DZ450" s="15">
        <v>0</v>
      </c>
      <c r="EA450" s="15">
        <v>0</v>
      </c>
      <c r="EB450" s="15">
        <v>0</v>
      </c>
      <c r="EC450" s="15">
        <v>0</v>
      </c>
      <c r="ED450" s="15">
        <v>0</v>
      </c>
      <c r="EE450" s="15">
        <v>0</v>
      </c>
      <c r="EF450" s="15">
        <v>0</v>
      </c>
      <c r="EG450" s="15">
        <v>0</v>
      </c>
      <c r="EH450" s="15">
        <v>0</v>
      </c>
      <c r="EI450" s="15">
        <f>SUM(Table2[[#This Row],[Total Industrial Employees FY17]:[Total Other Employees FY17]])</f>
        <v>0</v>
      </c>
      <c r="EJ450" s="15">
        <f>SUM(Table2[[#This Row],[Number of Industrial Employees Earning More than Living Wage FY17]:[Number of Other Employees Earning More than Living Wage FY17]])</f>
        <v>0</v>
      </c>
      <c r="EK450" s="15">
        <v>0</v>
      </c>
    </row>
    <row r="451" spans="1:141" x14ac:dyDescent="0.2">
      <c r="A451" s="6">
        <v>93932</v>
      </c>
      <c r="B451" s="6" t="s">
        <v>1696</v>
      </c>
      <c r="C451" s="7" t="s">
        <v>1745</v>
      </c>
      <c r="D451" s="7" t="s">
        <v>9</v>
      </c>
      <c r="E451" s="33">
        <v>3</v>
      </c>
      <c r="F451" s="8" t="s">
        <v>2311</v>
      </c>
      <c r="G451" s="41" t="s">
        <v>2171</v>
      </c>
      <c r="H451" s="35">
        <v>4800</v>
      </c>
      <c r="I451" s="35">
        <v>0</v>
      </c>
      <c r="J451" s="39" t="s">
        <v>3387</v>
      </c>
      <c r="K451" s="11" t="s">
        <v>2789</v>
      </c>
      <c r="L451" s="13" t="s">
        <v>2948</v>
      </c>
      <c r="M451" s="13" t="s">
        <v>2949</v>
      </c>
      <c r="N451" s="23">
        <v>84000</v>
      </c>
      <c r="O451" s="6">
        <v>0</v>
      </c>
      <c r="P451" s="15">
        <v>0</v>
      </c>
      <c r="Q451" s="15">
        <v>0</v>
      </c>
      <c r="R451" s="15">
        <v>0</v>
      </c>
      <c r="S451" s="15">
        <v>0</v>
      </c>
      <c r="T451" s="15">
        <v>0</v>
      </c>
      <c r="U451" s="15">
        <v>0</v>
      </c>
      <c r="V451" s="15">
        <v>0</v>
      </c>
      <c r="W451" s="15">
        <v>0</v>
      </c>
      <c r="X451" s="15">
        <v>0</v>
      </c>
      <c r="Y451" s="15">
        <v>0</v>
      </c>
      <c r="Z451" s="15">
        <v>0</v>
      </c>
      <c r="AA451" s="15">
        <v>0</v>
      </c>
      <c r="AB451" s="15">
        <v>0</v>
      </c>
      <c r="AC451" s="15">
        <v>0</v>
      </c>
      <c r="AD451" s="15">
        <v>0</v>
      </c>
      <c r="AE451" s="15">
        <v>0</v>
      </c>
      <c r="AF451" s="15">
        <v>0</v>
      </c>
      <c r="AG451" s="15"/>
      <c r="AH451" s="15"/>
      <c r="AI451" s="17">
        <v>7.0810000000000004</v>
      </c>
      <c r="AJ451" s="17">
        <v>10.179500000000001</v>
      </c>
      <c r="AK451" s="17">
        <v>0</v>
      </c>
      <c r="AL451" s="17">
        <f>SUM(Table2[[#This Row],[Company Direct Land Through FY17]:[Company Direct Land FY18 and After]])</f>
        <v>10.179500000000001</v>
      </c>
      <c r="AM451" s="17">
        <v>3.673</v>
      </c>
      <c r="AN451" s="17">
        <v>11.905799999999999</v>
      </c>
      <c r="AO451" s="17">
        <v>0</v>
      </c>
      <c r="AP451" s="18">
        <f>SUM(Table2[[#This Row],[Company Direct Building Through FY17]:[Company Direct Building FY18 and After]])</f>
        <v>11.905799999999999</v>
      </c>
      <c r="AQ451" s="17">
        <v>0</v>
      </c>
      <c r="AR451" s="17">
        <v>0</v>
      </c>
      <c r="AS451" s="17">
        <v>0</v>
      </c>
      <c r="AT451" s="18">
        <f>SUM(Table2[[#This Row],[Mortgage Recording Tax Through FY17]:[Mortgage Recording Tax FY18 and After]])</f>
        <v>0</v>
      </c>
      <c r="AU451" s="17">
        <v>0</v>
      </c>
      <c r="AV451" s="17">
        <v>0</v>
      </c>
      <c r="AW451" s="17">
        <v>0</v>
      </c>
      <c r="AX451" s="18">
        <f>SUM(Table2[[#This Row],[Pilot Savings Through FY17]:[Pilot Savings FY18 and After]])</f>
        <v>0</v>
      </c>
      <c r="AY451" s="17">
        <v>0</v>
      </c>
      <c r="AZ451" s="17">
        <v>0</v>
      </c>
      <c r="BA451" s="17">
        <v>0</v>
      </c>
      <c r="BB451" s="18">
        <f>SUM(Table2[[#This Row],[Mortgage Recording Tax Exemption Through FY17]:[Mortgage Recording Tax Exemption FY18 and After]])</f>
        <v>0</v>
      </c>
      <c r="BC451" s="17">
        <v>0</v>
      </c>
      <c r="BD451" s="17">
        <v>13.430899999999999</v>
      </c>
      <c r="BE451" s="17">
        <v>0</v>
      </c>
      <c r="BF451" s="18">
        <f>SUM(Table2[[#This Row],[Indirect and Induced Land Through FY17]:[Indirect and Induced Land FY18 and After]])</f>
        <v>13.430899999999999</v>
      </c>
      <c r="BG451" s="17">
        <v>0</v>
      </c>
      <c r="BH451" s="17">
        <v>24.943200000000001</v>
      </c>
      <c r="BI451" s="17">
        <v>0</v>
      </c>
      <c r="BJ451" s="18">
        <f>SUM(Table2[[#This Row],[Indirect and Induced Building Through FY17]:[Indirect and Induced Building FY18 and After]])</f>
        <v>24.943200000000001</v>
      </c>
      <c r="BK451" s="17">
        <v>10.754</v>
      </c>
      <c r="BL451" s="17">
        <v>60.459400000000002</v>
      </c>
      <c r="BM451" s="17">
        <v>0</v>
      </c>
      <c r="BN451" s="18">
        <f>SUM(Table2[[#This Row],[TOTAL Real Property Related Taxes Through FY17]:[TOTAL Real Property Related Taxes FY18 and After]])</f>
        <v>60.459400000000002</v>
      </c>
      <c r="BO451" s="17">
        <v>0</v>
      </c>
      <c r="BP451" s="17">
        <v>99.7166</v>
      </c>
      <c r="BQ451" s="17">
        <v>0</v>
      </c>
      <c r="BR451" s="18">
        <f>SUM(Table2[[#This Row],[Company Direct Through FY17]:[Company Direct FY18 and After]])</f>
        <v>99.7166</v>
      </c>
      <c r="BS451" s="17">
        <v>0</v>
      </c>
      <c r="BT451" s="17">
        <v>0</v>
      </c>
      <c r="BU451" s="17">
        <v>0</v>
      </c>
      <c r="BV451" s="18">
        <f>SUM(Table2[[#This Row],[Sales Tax Exemption Through FY17]:[Sales Tax Exemption FY18 and After]])</f>
        <v>0</v>
      </c>
      <c r="BW451" s="17">
        <v>0</v>
      </c>
      <c r="BX451" s="17">
        <v>0</v>
      </c>
      <c r="BY451" s="17">
        <v>0</v>
      </c>
      <c r="BZ451" s="17">
        <f>SUM(Table2[[#This Row],[Energy Tax Savings Through FY17]:[Energy Tax Savings FY18 and After]])</f>
        <v>0</v>
      </c>
      <c r="CA451" s="17">
        <v>0</v>
      </c>
      <c r="CB451" s="17">
        <v>0</v>
      </c>
      <c r="CC451" s="17">
        <v>0</v>
      </c>
      <c r="CD451" s="18">
        <f>SUM(Table2[[#This Row],[Tax Exempt Bond Savings Through FY17]:[Tax Exempt Bond Savings FY18 and After]])</f>
        <v>0</v>
      </c>
      <c r="CE451" s="17">
        <v>0</v>
      </c>
      <c r="CF451" s="17">
        <v>46.126800000000003</v>
      </c>
      <c r="CG451" s="17">
        <v>0</v>
      </c>
      <c r="CH451" s="18">
        <f>SUM(Table2[[#This Row],[Indirect and Induced Through FY17]:[Indirect and Induced FY18 and After]])</f>
        <v>46.126800000000003</v>
      </c>
      <c r="CI451" s="17">
        <v>0</v>
      </c>
      <c r="CJ451" s="17">
        <v>145.8434</v>
      </c>
      <c r="CK451" s="17">
        <v>0</v>
      </c>
      <c r="CL451" s="18">
        <f>SUM(Table2[[#This Row],[TOTAL Income Consumption Use Taxes Through FY17]:[TOTAL Income Consumption Use Taxes FY18 and After]])</f>
        <v>145.8434</v>
      </c>
      <c r="CM451" s="17">
        <v>0</v>
      </c>
      <c r="CN451" s="17">
        <v>0</v>
      </c>
      <c r="CO451" s="17">
        <v>0</v>
      </c>
      <c r="CP451" s="18">
        <f>SUM(Table2[[#This Row],[Assistance Provided Through FY17]:[Assistance Provided FY18 and After]])</f>
        <v>0</v>
      </c>
      <c r="CQ451" s="17">
        <v>0</v>
      </c>
      <c r="CR451" s="17">
        <v>0</v>
      </c>
      <c r="CS451" s="17">
        <v>0</v>
      </c>
      <c r="CT451" s="18">
        <f>SUM(Table2[[#This Row],[Recapture Cancellation Reduction Amount Through FY17]:[Recapture Cancellation Reduction Amount FY18 and After]])</f>
        <v>0</v>
      </c>
      <c r="CU451" s="17">
        <v>0</v>
      </c>
      <c r="CV451" s="17">
        <v>0</v>
      </c>
      <c r="CW451" s="17">
        <v>0</v>
      </c>
      <c r="CX451" s="18">
        <f>SUM(Table2[[#This Row],[Penalty Paid Through FY17]:[Penalty Paid FY18 and After]])</f>
        <v>0</v>
      </c>
      <c r="CY451" s="17">
        <v>0</v>
      </c>
      <c r="CZ451" s="17">
        <v>0</v>
      </c>
      <c r="DA451" s="17">
        <v>0</v>
      </c>
      <c r="DB451" s="18">
        <f>SUM(Table2[[#This Row],[TOTAL Assistance Net of Recapture Penalties Through FY17]:[TOTAL Assistance Net of Recapture Penalties FY18 and After]])</f>
        <v>0</v>
      </c>
      <c r="DC451" s="17">
        <v>10.754</v>
      </c>
      <c r="DD451" s="17">
        <v>121.8019</v>
      </c>
      <c r="DE451" s="17">
        <v>0</v>
      </c>
      <c r="DF451" s="18">
        <f>SUM(Table2[[#This Row],[Company Direct Tax Revenue Before Assistance Through FY17]:[Company Direct Tax Revenue Before Assistance FY18 and After]])</f>
        <v>121.8019</v>
      </c>
      <c r="DG451" s="17">
        <v>0</v>
      </c>
      <c r="DH451" s="17">
        <v>84.500900000000001</v>
      </c>
      <c r="DI451" s="17">
        <v>0</v>
      </c>
      <c r="DJ451" s="18">
        <f>SUM(Table2[[#This Row],[Indirect and Induced Tax Revenues Through FY17]:[Indirect and Induced Tax Revenues FY18 and After]])</f>
        <v>84.500900000000001</v>
      </c>
      <c r="DK451" s="17">
        <v>10.754</v>
      </c>
      <c r="DL451" s="17">
        <v>206.30279999999999</v>
      </c>
      <c r="DM451" s="17">
        <v>0</v>
      </c>
      <c r="DN451" s="17">
        <f>SUM(Table2[[#This Row],[TOTAL Tax Revenues Before Assistance Through FY17]:[TOTAL Tax Revenues Before Assistance FY18 and After]])</f>
        <v>206.30279999999999</v>
      </c>
      <c r="DO451" s="17">
        <v>10.754</v>
      </c>
      <c r="DP451" s="17">
        <v>206.30279999999999</v>
      </c>
      <c r="DQ451" s="17">
        <v>0</v>
      </c>
      <c r="DR451" s="20">
        <f>SUM(Table2[[#This Row],[TOTAL Tax Revenues Net of Assistance Recapture and Penalty Through FY17]:[TOTAL Tax Revenues Net of Assistance Recapture and Penalty FY18 and After]])</f>
        <v>206.30279999999999</v>
      </c>
      <c r="DS451" s="20">
        <v>0</v>
      </c>
      <c r="DT451" s="20">
        <v>0</v>
      </c>
      <c r="DU451" s="20">
        <v>0</v>
      </c>
      <c r="DV451" s="20">
        <v>0</v>
      </c>
      <c r="DW451" s="15">
        <v>0</v>
      </c>
      <c r="DX451" s="15">
        <v>0</v>
      </c>
      <c r="DY451" s="15">
        <v>0</v>
      </c>
      <c r="DZ451" s="15">
        <v>0</v>
      </c>
      <c r="EA451" s="15">
        <v>0</v>
      </c>
      <c r="EB451" s="15">
        <v>0</v>
      </c>
      <c r="EC451" s="15">
        <v>0</v>
      </c>
      <c r="ED451" s="15">
        <v>0</v>
      </c>
      <c r="EE451" s="15">
        <v>0</v>
      </c>
      <c r="EF451" s="15">
        <v>0</v>
      </c>
      <c r="EG451" s="15">
        <v>0</v>
      </c>
      <c r="EH451" s="15">
        <v>0</v>
      </c>
      <c r="EI451" s="15">
        <v>0</v>
      </c>
      <c r="EJ451" s="15">
        <v>0</v>
      </c>
      <c r="EK451" s="15">
        <v>0</v>
      </c>
    </row>
    <row r="452" spans="1:141" x14ac:dyDescent="0.2">
      <c r="A452" s="6">
        <v>94039</v>
      </c>
      <c r="B452" s="6" t="s">
        <v>1013</v>
      </c>
      <c r="C452" s="7" t="s">
        <v>1046</v>
      </c>
      <c r="D452" s="7" t="s">
        <v>71</v>
      </c>
      <c r="E452" s="33">
        <v>49</v>
      </c>
      <c r="F452" s="8" t="s">
        <v>1944</v>
      </c>
      <c r="G452" s="41" t="s">
        <v>1863</v>
      </c>
      <c r="H452" s="35">
        <v>378972</v>
      </c>
      <c r="I452" s="35">
        <v>1042000</v>
      </c>
      <c r="J452" s="39" t="s">
        <v>3337</v>
      </c>
      <c r="K452" s="11" t="s">
        <v>2743</v>
      </c>
      <c r="L452" s="13" t="s">
        <v>3043</v>
      </c>
      <c r="M452" s="13" t="s">
        <v>3044</v>
      </c>
      <c r="N452" s="23">
        <v>298955299</v>
      </c>
      <c r="O452" s="6" t="s">
        <v>2760</v>
      </c>
      <c r="P452" s="15">
        <v>0</v>
      </c>
      <c r="Q452" s="15">
        <v>0</v>
      </c>
      <c r="R452" s="15">
        <v>0</v>
      </c>
      <c r="S452" s="15">
        <v>0</v>
      </c>
      <c r="T452" s="15">
        <v>0</v>
      </c>
      <c r="U452" s="15">
        <v>0</v>
      </c>
      <c r="V452" s="15">
        <v>0</v>
      </c>
      <c r="W452" s="15">
        <v>0</v>
      </c>
      <c r="X452" s="15">
        <v>0</v>
      </c>
      <c r="Y452" s="15">
        <v>0</v>
      </c>
      <c r="Z452" s="15">
        <v>1009</v>
      </c>
      <c r="AA452" s="15">
        <v>0</v>
      </c>
      <c r="AB452" s="15">
        <v>0</v>
      </c>
      <c r="AC452" s="15">
        <v>0</v>
      </c>
      <c r="AD452" s="15">
        <v>0</v>
      </c>
      <c r="AE452" s="15">
        <v>0</v>
      </c>
      <c r="AF452" s="15">
        <v>0</v>
      </c>
      <c r="AG452" s="15"/>
      <c r="AH452" s="15"/>
      <c r="AI452" s="17">
        <v>41.922199999999997</v>
      </c>
      <c r="AJ452" s="17">
        <v>2743.2148000000002</v>
      </c>
      <c r="AK452" s="17">
        <v>403.73669999999998</v>
      </c>
      <c r="AL452" s="17">
        <f>SUM(Table2[[#This Row],[Company Direct Land Through FY17]:[Company Direct Land FY18 and After]])</f>
        <v>3146.9515000000001</v>
      </c>
      <c r="AM452" s="17">
        <v>77.855599999999995</v>
      </c>
      <c r="AN452" s="17">
        <v>5094.5420000000004</v>
      </c>
      <c r="AO452" s="17">
        <v>749.79629999999997</v>
      </c>
      <c r="AP452" s="18">
        <f>SUM(Table2[[#This Row],[Company Direct Building Through FY17]:[Company Direct Building FY18 and After]])</f>
        <v>5844.3383000000003</v>
      </c>
      <c r="AQ452" s="17">
        <v>0</v>
      </c>
      <c r="AR452" s="17">
        <v>1749.9702</v>
      </c>
      <c r="AS452" s="17">
        <v>0</v>
      </c>
      <c r="AT452" s="18">
        <f>SUM(Table2[[#This Row],[Mortgage Recording Tax Through FY17]:[Mortgage Recording Tax FY18 and After]])</f>
        <v>1749.9702</v>
      </c>
      <c r="AU452" s="17">
        <v>0</v>
      </c>
      <c r="AV452" s="17">
        <v>0</v>
      </c>
      <c r="AW452" s="17">
        <v>0</v>
      </c>
      <c r="AX452" s="18">
        <f>SUM(Table2[[#This Row],[Pilot Savings Through FY17]:[Pilot Savings FY18 and After]])</f>
        <v>0</v>
      </c>
      <c r="AY452" s="17">
        <v>0</v>
      </c>
      <c r="AZ452" s="17">
        <v>1749.9702</v>
      </c>
      <c r="BA452" s="17">
        <v>0</v>
      </c>
      <c r="BB452" s="18">
        <f>SUM(Table2[[#This Row],[Mortgage Recording Tax Exemption Through FY17]:[Mortgage Recording Tax Exemption FY18 and After]])</f>
        <v>1749.9702</v>
      </c>
      <c r="BC452" s="17">
        <v>0</v>
      </c>
      <c r="BD452" s="17">
        <v>0</v>
      </c>
      <c r="BE452" s="17">
        <v>0</v>
      </c>
      <c r="BF452" s="18">
        <f>SUM(Table2[[#This Row],[Indirect and Induced Land Through FY17]:[Indirect and Induced Land FY18 and After]])</f>
        <v>0</v>
      </c>
      <c r="BG452" s="17">
        <v>0</v>
      </c>
      <c r="BH452" s="17">
        <v>0</v>
      </c>
      <c r="BI452" s="17">
        <v>0</v>
      </c>
      <c r="BJ452" s="18">
        <f>SUM(Table2[[#This Row],[Indirect and Induced Building Through FY17]:[Indirect and Induced Building FY18 and After]])</f>
        <v>0</v>
      </c>
      <c r="BK452" s="17">
        <v>119.7778</v>
      </c>
      <c r="BL452" s="17">
        <v>7837.7568000000001</v>
      </c>
      <c r="BM452" s="17">
        <v>1153.5329999999999</v>
      </c>
      <c r="BN452" s="18">
        <f>SUM(Table2[[#This Row],[TOTAL Real Property Related Taxes Through FY17]:[TOTAL Real Property Related Taxes FY18 and After]])</f>
        <v>8991.2898000000005</v>
      </c>
      <c r="BO452" s="17">
        <v>0</v>
      </c>
      <c r="BP452" s="17">
        <v>0</v>
      </c>
      <c r="BQ452" s="17">
        <v>0</v>
      </c>
      <c r="BR452" s="18">
        <f>SUM(Table2[[#This Row],[Company Direct Through FY17]:[Company Direct FY18 and After]])</f>
        <v>0</v>
      </c>
      <c r="BS452" s="17">
        <v>0</v>
      </c>
      <c r="BT452" s="17">
        <v>0</v>
      </c>
      <c r="BU452" s="17">
        <v>0</v>
      </c>
      <c r="BV452" s="18">
        <f>SUM(Table2[[#This Row],[Sales Tax Exemption Through FY17]:[Sales Tax Exemption FY18 and After]])</f>
        <v>0</v>
      </c>
      <c r="BW452" s="17">
        <v>0</v>
      </c>
      <c r="BX452" s="17">
        <v>0</v>
      </c>
      <c r="BY452" s="17">
        <v>0</v>
      </c>
      <c r="BZ452" s="17">
        <f>SUM(Table2[[#This Row],[Energy Tax Savings Through FY17]:[Energy Tax Savings FY18 and After]])</f>
        <v>0</v>
      </c>
      <c r="CA452" s="17">
        <v>0</v>
      </c>
      <c r="CB452" s="17">
        <v>0</v>
      </c>
      <c r="CC452" s="17">
        <v>0</v>
      </c>
      <c r="CD452" s="18">
        <f>SUM(Table2[[#This Row],[Tax Exempt Bond Savings Through FY17]:[Tax Exempt Bond Savings FY18 and After]])</f>
        <v>0</v>
      </c>
      <c r="CE452" s="17">
        <v>0</v>
      </c>
      <c r="CF452" s="17">
        <v>0</v>
      </c>
      <c r="CG452" s="17">
        <v>0</v>
      </c>
      <c r="CH452" s="18">
        <f>SUM(Table2[[#This Row],[Indirect and Induced Through FY17]:[Indirect and Induced FY18 and After]])</f>
        <v>0</v>
      </c>
      <c r="CI452" s="17">
        <v>0</v>
      </c>
      <c r="CJ452" s="17">
        <v>0</v>
      </c>
      <c r="CK452" s="17">
        <v>0</v>
      </c>
      <c r="CL452" s="18">
        <f>SUM(Table2[[#This Row],[TOTAL Income Consumption Use Taxes Through FY17]:[TOTAL Income Consumption Use Taxes FY18 and After]])</f>
        <v>0</v>
      </c>
      <c r="CM452" s="17">
        <v>0</v>
      </c>
      <c r="CN452" s="17">
        <v>1749.9702</v>
      </c>
      <c r="CO452" s="17">
        <v>0</v>
      </c>
      <c r="CP452" s="18">
        <f>SUM(Table2[[#This Row],[Assistance Provided Through FY17]:[Assistance Provided FY18 and After]])</f>
        <v>1749.9702</v>
      </c>
      <c r="CQ452" s="17">
        <v>0</v>
      </c>
      <c r="CR452" s="17">
        <v>0</v>
      </c>
      <c r="CS452" s="17">
        <v>0</v>
      </c>
      <c r="CT452" s="18">
        <f>SUM(Table2[[#This Row],[Recapture Cancellation Reduction Amount Through FY17]:[Recapture Cancellation Reduction Amount FY18 and After]])</f>
        <v>0</v>
      </c>
      <c r="CU452" s="17">
        <v>0</v>
      </c>
      <c r="CV452" s="17">
        <v>0</v>
      </c>
      <c r="CW452" s="17">
        <v>0</v>
      </c>
      <c r="CX452" s="18">
        <f>SUM(Table2[[#This Row],[Penalty Paid Through FY17]:[Penalty Paid FY18 and After]])</f>
        <v>0</v>
      </c>
      <c r="CY452" s="17">
        <v>0</v>
      </c>
      <c r="CZ452" s="17">
        <v>1749.9702</v>
      </c>
      <c r="DA452" s="17">
        <v>0</v>
      </c>
      <c r="DB452" s="18">
        <f>SUM(Table2[[#This Row],[TOTAL Assistance Net of Recapture Penalties Through FY17]:[TOTAL Assistance Net of Recapture Penalties FY18 and After]])</f>
        <v>1749.9702</v>
      </c>
      <c r="DC452" s="17">
        <v>119.7778</v>
      </c>
      <c r="DD452" s="17">
        <v>9587.7270000000008</v>
      </c>
      <c r="DE452" s="17">
        <v>1153.5329999999999</v>
      </c>
      <c r="DF452" s="18">
        <f>SUM(Table2[[#This Row],[Company Direct Tax Revenue Before Assistance Through FY17]:[Company Direct Tax Revenue Before Assistance FY18 and After]])</f>
        <v>10741.26</v>
      </c>
      <c r="DG452" s="17">
        <v>0</v>
      </c>
      <c r="DH452" s="17">
        <v>0</v>
      </c>
      <c r="DI452" s="17">
        <v>0</v>
      </c>
      <c r="DJ452" s="18">
        <f>SUM(Table2[[#This Row],[Indirect and Induced Tax Revenues Through FY17]:[Indirect and Induced Tax Revenues FY18 and After]])</f>
        <v>0</v>
      </c>
      <c r="DK452" s="17">
        <v>119.7778</v>
      </c>
      <c r="DL452" s="17">
        <v>9587.7270000000008</v>
      </c>
      <c r="DM452" s="17">
        <v>1153.5329999999999</v>
      </c>
      <c r="DN452" s="17">
        <f>SUM(Table2[[#This Row],[TOTAL Tax Revenues Before Assistance Through FY17]:[TOTAL Tax Revenues Before Assistance FY18 and After]])</f>
        <v>10741.26</v>
      </c>
      <c r="DO452" s="17">
        <v>119.7778</v>
      </c>
      <c r="DP452" s="17">
        <v>7837.7568000000001</v>
      </c>
      <c r="DQ452" s="17">
        <v>1153.5329999999999</v>
      </c>
      <c r="DR452" s="20">
        <f>SUM(Table2[[#This Row],[TOTAL Tax Revenues Net of Assistance Recapture and Penalty Through FY17]:[TOTAL Tax Revenues Net of Assistance Recapture and Penalty FY18 and After]])</f>
        <v>8991.2898000000005</v>
      </c>
      <c r="DS452" s="20">
        <v>0</v>
      </c>
      <c r="DT452" s="20">
        <v>0</v>
      </c>
      <c r="DU452" s="20">
        <v>0</v>
      </c>
      <c r="DV452" s="20">
        <v>0</v>
      </c>
      <c r="DW452" s="15">
        <v>0</v>
      </c>
      <c r="DX452" s="15">
        <v>0</v>
      </c>
      <c r="DY452" s="15">
        <v>0</v>
      </c>
      <c r="DZ452" s="15">
        <v>0</v>
      </c>
      <c r="EA452" s="15">
        <v>0</v>
      </c>
      <c r="EB452" s="15">
        <v>0</v>
      </c>
      <c r="EC452" s="15">
        <v>0</v>
      </c>
      <c r="ED452" s="15">
        <v>0</v>
      </c>
      <c r="EE452" s="15">
        <v>0</v>
      </c>
      <c r="EF452" s="15">
        <v>0</v>
      </c>
      <c r="EG452" s="15">
        <v>0</v>
      </c>
      <c r="EH452" s="15">
        <v>0</v>
      </c>
      <c r="EI452" s="15">
        <v>0</v>
      </c>
      <c r="EJ452" s="15">
        <v>0</v>
      </c>
      <c r="EK452" s="15">
        <v>0</v>
      </c>
    </row>
    <row r="453" spans="1:141" x14ac:dyDescent="0.2">
      <c r="A453" s="6">
        <v>92528</v>
      </c>
      <c r="B453" s="6" t="s">
        <v>178</v>
      </c>
      <c r="C453" s="7" t="s">
        <v>179</v>
      </c>
      <c r="D453" s="7" t="s">
        <v>9</v>
      </c>
      <c r="E453" s="33">
        <v>46</v>
      </c>
      <c r="F453" s="8" t="s">
        <v>1966</v>
      </c>
      <c r="G453" s="41" t="s">
        <v>1941</v>
      </c>
      <c r="H453" s="35">
        <v>4750</v>
      </c>
      <c r="I453" s="35">
        <v>3600</v>
      </c>
      <c r="J453" s="39" t="s">
        <v>3224</v>
      </c>
      <c r="K453" s="11" t="s">
        <v>2501</v>
      </c>
      <c r="L453" s="13" t="s">
        <v>2554</v>
      </c>
      <c r="M453" s="13" t="s">
        <v>2555</v>
      </c>
      <c r="N453" s="23">
        <v>560000</v>
      </c>
      <c r="O453" s="6" t="s">
        <v>2503</v>
      </c>
      <c r="P453" s="15">
        <v>0</v>
      </c>
      <c r="Q453" s="15">
        <v>0</v>
      </c>
      <c r="R453" s="15">
        <v>0</v>
      </c>
      <c r="S453" s="15">
        <v>0</v>
      </c>
      <c r="T453" s="15">
        <v>0</v>
      </c>
      <c r="U453" s="15">
        <v>0</v>
      </c>
      <c r="V453" s="15">
        <v>12</v>
      </c>
      <c r="W453" s="15">
        <v>0</v>
      </c>
      <c r="X453" s="15">
        <v>0</v>
      </c>
      <c r="Y453" s="15">
        <v>0</v>
      </c>
      <c r="Z453" s="15">
        <v>0</v>
      </c>
      <c r="AA453" s="15">
        <v>0</v>
      </c>
      <c r="AB453" s="15">
        <v>0</v>
      </c>
      <c r="AC453" s="15">
        <v>0</v>
      </c>
      <c r="AD453" s="15">
        <v>0</v>
      </c>
      <c r="AE453" s="15">
        <v>0</v>
      </c>
      <c r="AF453" s="15">
        <v>0</v>
      </c>
      <c r="AG453" s="15"/>
      <c r="AH453" s="15"/>
      <c r="AI453" s="17">
        <v>0</v>
      </c>
      <c r="AJ453" s="17">
        <v>0</v>
      </c>
      <c r="AK453" s="17">
        <v>0</v>
      </c>
      <c r="AL453" s="17">
        <f>SUM(Table2[[#This Row],[Company Direct Land Through FY17]:[Company Direct Land FY18 and After]])</f>
        <v>0</v>
      </c>
      <c r="AM453" s="17">
        <v>0</v>
      </c>
      <c r="AN453" s="17">
        <v>0</v>
      </c>
      <c r="AO453" s="17">
        <v>0</v>
      </c>
      <c r="AP453" s="18">
        <f>SUM(Table2[[#This Row],[Company Direct Building Through FY17]:[Company Direct Building FY18 and After]])</f>
        <v>0</v>
      </c>
      <c r="AQ453" s="17">
        <v>0</v>
      </c>
      <c r="AR453" s="17">
        <v>7.8</v>
      </c>
      <c r="AS453" s="17">
        <v>0</v>
      </c>
      <c r="AT453" s="18">
        <f>SUM(Table2[[#This Row],[Mortgage Recording Tax Through FY17]:[Mortgage Recording Tax FY18 and After]])</f>
        <v>7.8</v>
      </c>
      <c r="AU453" s="17">
        <v>0</v>
      </c>
      <c r="AV453" s="17">
        <v>0</v>
      </c>
      <c r="AW453" s="17">
        <v>0</v>
      </c>
      <c r="AX453" s="18">
        <f>SUM(Table2[[#This Row],[Pilot Savings Through FY17]:[Pilot Savings FY18 and After]])</f>
        <v>0</v>
      </c>
      <c r="AY453" s="17">
        <v>0</v>
      </c>
      <c r="AZ453" s="17">
        <v>0</v>
      </c>
      <c r="BA453" s="17">
        <v>0</v>
      </c>
      <c r="BB453" s="18">
        <f>SUM(Table2[[#This Row],[Mortgage Recording Tax Exemption Through FY17]:[Mortgage Recording Tax Exemption FY18 and After]])</f>
        <v>0</v>
      </c>
      <c r="BC453" s="17">
        <v>7.0487000000000002</v>
      </c>
      <c r="BD453" s="17">
        <v>834.66430000000003</v>
      </c>
      <c r="BE453" s="17">
        <v>5.9132999999999996</v>
      </c>
      <c r="BF453" s="18">
        <f>SUM(Table2[[#This Row],[Indirect and Induced Land Through FY17]:[Indirect and Induced Land FY18 and After]])</f>
        <v>840.57760000000007</v>
      </c>
      <c r="BG453" s="17">
        <v>13.0905</v>
      </c>
      <c r="BH453" s="17">
        <v>1550.0908999999999</v>
      </c>
      <c r="BI453" s="17">
        <v>10.981999999999999</v>
      </c>
      <c r="BJ453" s="18">
        <f>SUM(Table2[[#This Row],[Indirect and Induced Building Through FY17]:[Indirect and Induced Building FY18 and After]])</f>
        <v>1561.0728999999999</v>
      </c>
      <c r="BK453" s="17">
        <v>20.139199999999999</v>
      </c>
      <c r="BL453" s="17">
        <v>2392.5551999999998</v>
      </c>
      <c r="BM453" s="17">
        <v>16.895299999999999</v>
      </c>
      <c r="BN453" s="18">
        <f>SUM(Table2[[#This Row],[TOTAL Real Property Related Taxes Through FY17]:[TOTAL Real Property Related Taxes FY18 and After]])</f>
        <v>2409.4504999999999</v>
      </c>
      <c r="BO453" s="17">
        <v>21.685300000000002</v>
      </c>
      <c r="BP453" s="17">
        <v>3181.9515000000001</v>
      </c>
      <c r="BQ453" s="17">
        <v>18.192499999999999</v>
      </c>
      <c r="BR453" s="18">
        <f>SUM(Table2[[#This Row],[Company Direct Through FY17]:[Company Direct FY18 and After]])</f>
        <v>3200.1440000000002</v>
      </c>
      <c r="BS453" s="17">
        <v>0</v>
      </c>
      <c r="BT453" s="17">
        <v>0</v>
      </c>
      <c r="BU453" s="17">
        <v>0</v>
      </c>
      <c r="BV453" s="18">
        <f>SUM(Table2[[#This Row],[Sales Tax Exemption Through FY17]:[Sales Tax Exemption FY18 and After]])</f>
        <v>0</v>
      </c>
      <c r="BW453" s="17">
        <v>0</v>
      </c>
      <c r="BX453" s="17">
        <v>0</v>
      </c>
      <c r="BY453" s="17">
        <v>0</v>
      </c>
      <c r="BZ453" s="17">
        <f>SUM(Table2[[#This Row],[Energy Tax Savings Through FY17]:[Energy Tax Savings FY18 and After]])</f>
        <v>0</v>
      </c>
      <c r="CA453" s="17">
        <v>0</v>
      </c>
      <c r="CB453" s="17">
        <v>2.6901999999999999</v>
      </c>
      <c r="CC453" s="17">
        <v>0</v>
      </c>
      <c r="CD453" s="18">
        <f>SUM(Table2[[#This Row],[Tax Exempt Bond Savings Through FY17]:[Tax Exempt Bond Savings FY18 and After]])</f>
        <v>2.6901999999999999</v>
      </c>
      <c r="CE453" s="17">
        <v>24.128699999999998</v>
      </c>
      <c r="CF453" s="17">
        <v>3610.8964999999998</v>
      </c>
      <c r="CG453" s="17">
        <v>20.2423</v>
      </c>
      <c r="CH453" s="18">
        <f>SUM(Table2[[#This Row],[Indirect and Induced Through FY17]:[Indirect and Induced FY18 and After]])</f>
        <v>3631.1387999999997</v>
      </c>
      <c r="CI453" s="17">
        <v>45.814</v>
      </c>
      <c r="CJ453" s="17">
        <v>6790.1578</v>
      </c>
      <c r="CK453" s="17">
        <v>38.434800000000003</v>
      </c>
      <c r="CL453" s="18">
        <f>SUM(Table2[[#This Row],[TOTAL Income Consumption Use Taxes Through FY17]:[TOTAL Income Consumption Use Taxes FY18 and After]])</f>
        <v>6828.5925999999999</v>
      </c>
      <c r="CM453" s="17">
        <v>0</v>
      </c>
      <c r="CN453" s="17">
        <v>2.6901999999999999</v>
      </c>
      <c r="CO453" s="17">
        <v>0</v>
      </c>
      <c r="CP453" s="18">
        <f>SUM(Table2[[#This Row],[Assistance Provided Through FY17]:[Assistance Provided FY18 and After]])</f>
        <v>2.6901999999999999</v>
      </c>
      <c r="CQ453" s="17">
        <v>0</v>
      </c>
      <c r="CR453" s="17">
        <v>0</v>
      </c>
      <c r="CS453" s="17">
        <v>0</v>
      </c>
      <c r="CT453" s="18">
        <f>SUM(Table2[[#This Row],[Recapture Cancellation Reduction Amount Through FY17]:[Recapture Cancellation Reduction Amount FY18 and After]])</f>
        <v>0</v>
      </c>
      <c r="CU453" s="17">
        <v>0</v>
      </c>
      <c r="CV453" s="17">
        <v>0</v>
      </c>
      <c r="CW453" s="17">
        <v>0</v>
      </c>
      <c r="CX453" s="18">
        <f>SUM(Table2[[#This Row],[Penalty Paid Through FY17]:[Penalty Paid FY18 and After]])</f>
        <v>0</v>
      </c>
      <c r="CY453" s="17">
        <v>0</v>
      </c>
      <c r="CZ453" s="17">
        <v>2.6901999999999999</v>
      </c>
      <c r="DA453" s="17">
        <v>0</v>
      </c>
      <c r="DB453" s="18">
        <f>SUM(Table2[[#This Row],[TOTAL Assistance Net of Recapture Penalties Through FY17]:[TOTAL Assistance Net of Recapture Penalties FY18 and After]])</f>
        <v>2.6901999999999999</v>
      </c>
      <c r="DC453" s="17">
        <v>21.685300000000002</v>
      </c>
      <c r="DD453" s="17">
        <v>3189.7514999999999</v>
      </c>
      <c r="DE453" s="17">
        <v>18.192499999999999</v>
      </c>
      <c r="DF453" s="18">
        <f>SUM(Table2[[#This Row],[Company Direct Tax Revenue Before Assistance Through FY17]:[Company Direct Tax Revenue Before Assistance FY18 and After]])</f>
        <v>3207.944</v>
      </c>
      <c r="DG453" s="17">
        <v>44.267899999999997</v>
      </c>
      <c r="DH453" s="17">
        <v>5995.6517000000003</v>
      </c>
      <c r="DI453" s="17">
        <v>37.137599999999999</v>
      </c>
      <c r="DJ453" s="18">
        <f>SUM(Table2[[#This Row],[Indirect and Induced Tax Revenues Through FY17]:[Indirect and Induced Tax Revenues FY18 and After]])</f>
        <v>6032.7893000000004</v>
      </c>
      <c r="DK453" s="17">
        <v>65.953199999999995</v>
      </c>
      <c r="DL453" s="17">
        <v>9185.4032000000007</v>
      </c>
      <c r="DM453" s="17">
        <v>55.330100000000002</v>
      </c>
      <c r="DN453" s="17">
        <f>SUM(Table2[[#This Row],[TOTAL Tax Revenues Before Assistance Through FY17]:[TOTAL Tax Revenues Before Assistance FY18 and After]])</f>
        <v>9240.7332999999999</v>
      </c>
      <c r="DO453" s="17">
        <v>65.953199999999995</v>
      </c>
      <c r="DP453" s="17">
        <v>9182.7129999999997</v>
      </c>
      <c r="DQ453" s="17">
        <v>55.330100000000002</v>
      </c>
      <c r="DR453" s="20">
        <f>SUM(Table2[[#This Row],[TOTAL Tax Revenues Net of Assistance Recapture and Penalty Through FY17]:[TOTAL Tax Revenues Net of Assistance Recapture and Penalty FY18 and After]])</f>
        <v>9238.043099999999</v>
      </c>
      <c r="DS453" s="20">
        <v>0</v>
      </c>
      <c r="DT453" s="20">
        <v>0</v>
      </c>
      <c r="DU453" s="20">
        <v>0</v>
      </c>
      <c r="DV453" s="20">
        <v>0</v>
      </c>
      <c r="DW453" s="15">
        <v>0</v>
      </c>
      <c r="DX453" s="15">
        <v>0</v>
      </c>
      <c r="DY453" s="15">
        <v>0</v>
      </c>
      <c r="DZ453" s="15">
        <v>0</v>
      </c>
      <c r="EA453" s="15">
        <v>0</v>
      </c>
      <c r="EB453" s="15">
        <v>0</v>
      </c>
      <c r="EC453" s="15">
        <v>0</v>
      </c>
      <c r="ED453" s="15">
        <v>0</v>
      </c>
      <c r="EE453" s="15">
        <v>0</v>
      </c>
      <c r="EF453" s="15">
        <v>0</v>
      </c>
      <c r="EG453" s="15">
        <v>0</v>
      </c>
      <c r="EH453" s="15">
        <v>0</v>
      </c>
      <c r="EI453" s="15">
        <v>0</v>
      </c>
      <c r="EJ453" s="15">
        <v>0</v>
      </c>
      <c r="EK453" s="15">
        <v>0</v>
      </c>
    </row>
    <row r="454" spans="1:141" x14ac:dyDescent="0.2">
      <c r="A454" s="6">
        <v>93217</v>
      </c>
      <c r="B454" s="6" t="s">
        <v>1686</v>
      </c>
      <c r="C454" s="7" t="s">
        <v>1736</v>
      </c>
      <c r="D454" s="7" t="s">
        <v>12</v>
      </c>
      <c r="E454" s="33">
        <v>26</v>
      </c>
      <c r="F454" s="8" t="s">
        <v>2182</v>
      </c>
      <c r="G454" s="41" t="s">
        <v>2183</v>
      </c>
      <c r="H454" s="35">
        <v>30400</v>
      </c>
      <c r="I454" s="35">
        <v>57640</v>
      </c>
      <c r="J454" s="39" t="s">
        <v>3378</v>
      </c>
      <c r="K454" s="11" t="s">
        <v>2477</v>
      </c>
      <c r="L454" s="13" t="s">
        <v>2781</v>
      </c>
      <c r="M454" s="13" t="s">
        <v>2724</v>
      </c>
      <c r="N454" s="23">
        <v>9000000</v>
      </c>
      <c r="O454" s="6" t="s">
        <v>2490</v>
      </c>
      <c r="P454" s="15">
        <v>0</v>
      </c>
      <c r="Q454" s="15">
        <v>0</v>
      </c>
      <c r="R454" s="15">
        <v>37</v>
      </c>
      <c r="S454" s="15">
        <v>0</v>
      </c>
      <c r="T454" s="15">
        <v>0</v>
      </c>
      <c r="U454" s="15">
        <v>37</v>
      </c>
      <c r="V454" s="15">
        <v>37</v>
      </c>
      <c r="W454" s="15">
        <v>0</v>
      </c>
      <c r="X454" s="15">
        <v>0</v>
      </c>
      <c r="Y454" s="15">
        <v>0</v>
      </c>
      <c r="Z454" s="15">
        <v>5</v>
      </c>
      <c r="AA454" s="15">
        <v>78</v>
      </c>
      <c r="AB454" s="15">
        <v>0</v>
      </c>
      <c r="AC454" s="15">
        <v>0</v>
      </c>
      <c r="AD454" s="15">
        <v>0</v>
      </c>
      <c r="AE454" s="15">
        <v>0</v>
      </c>
      <c r="AF454" s="15">
        <v>78</v>
      </c>
      <c r="AG454" s="15" t="s">
        <v>1860</v>
      </c>
      <c r="AH454" s="15" t="s">
        <v>1861</v>
      </c>
      <c r="AI454" s="17">
        <v>181.21960000000001</v>
      </c>
      <c r="AJ454" s="17">
        <v>429.95139999999998</v>
      </c>
      <c r="AK454" s="17">
        <v>1518.1655000000001</v>
      </c>
      <c r="AL454" s="17">
        <f>SUM(Table2[[#This Row],[Company Direct Land Through FY17]:[Company Direct Land FY18 and After]])</f>
        <v>1948.1169</v>
      </c>
      <c r="AM454" s="17">
        <v>160.7816</v>
      </c>
      <c r="AN454" s="17">
        <v>833.04729999999995</v>
      </c>
      <c r="AO454" s="17">
        <v>1346.9474</v>
      </c>
      <c r="AP454" s="18">
        <f>SUM(Table2[[#This Row],[Company Direct Building Through FY17]:[Company Direct Building FY18 and After]])</f>
        <v>2179.9947000000002</v>
      </c>
      <c r="AQ454" s="17">
        <v>0</v>
      </c>
      <c r="AR454" s="17">
        <v>206.84790000000001</v>
      </c>
      <c r="AS454" s="17">
        <v>0</v>
      </c>
      <c r="AT454" s="18">
        <f>SUM(Table2[[#This Row],[Mortgage Recording Tax Through FY17]:[Mortgage Recording Tax FY18 and After]])</f>
        <v>206.84790000000001</v>
      </c>
      <c r="AU454" s="17">
        <v>122.5498</v>
      </c>
      <c r="AV454" s="17">
        <v>565.01980000000003</v>
      </c>
      <c r="AW454" s="17">
        <v>1026.6599000000001</v>
      </c>
      <c r="AX454" s="18">
        <f>SUM(Table2[[#This Row],[Pilot Savings Through FY17]:[Pilot Savings FY18 and After]])</f>
        <v>1591.6797000000001</v>
      </c>
      <c r="AY454" s="17">
        <v>0</v>
      </c>
      <c r="AZ454" s="17">
        <v>206.84790000000001</v>
      </c>
      <c r="BA454" s="17">
        <v>0</v>
      </c>
      <c r="BB454" s="18">
        <f>SUM(Table2[[#This Row],[Mortgage Recording Tax Exemption Through FY17]:[Mortgage Recording Tax Exemption FY18 and After]])</f>
        <v>206.84790000000001</v>
      </c>
      <c r="BC454" s="17">
        <v>31.261099999999999</v>
      </c>
      <c r="BD454" s="17">
        <v>403.43889999999999</v>
      </c>
      <c r="BE454" s="17">
        <v>261.88920000000002</v>
      </c>
      <c r="BF454" s="18">
        <f>SUM(Table2[[#This Row],[Indirect and Induced Land Through FY17]:[Indirect and Induced Land FY18 and After]])</f>
        <v>665.32809999999995</v>
      </c>
      <c r="BG454" s="17">
        <v>58.0563</v>
      </c>
      <c r="BH454" s="17">
        <v>749.2441</v>
      </c>
      <c r="BI454" s="17">
        <v>486.36619999999999</v>
      </c>
      <c r="BJ454" s="18">
        <f>SUM(Table2[[#This Row],[Indirect and Induced Building Through FY17]:[Indirect and Induced Building FY18 and After]])</f>
        <v>1235.6103000000001</v>
      </c>
      <c r="BK454" s="17">
        <v>308.7688</v>
      </c>
      <c r="BL454" s="17">
        <v>1850.6619000000001</v>
      </c>
      <c r="BM454" s="17">
        <v>2586.7084</v>
      </c>
      <c r="BN454" s="18">
        <f>SUM(Table2[[#This Row],[TOTAL Real Property Related Taxes Through FY17]:[TOTAL Real Property Related Taxes FY18 and After]])</f>
        <v>4437.3703000000005</v>
      </c>
      <c r="BO454" s="17">
        <v>149.25819999999999</v>
      </c>
      <c r="BP454" s="17">
        <v>1974.806</v>
      </c>
      <c r="BQ454" s="17">
        <v>1250.4091000000001</v>
      </c>
      <c r="BR454" s="18">
        <f>SUM(Table2[[#This Row],[Company Direct Through FY17]:[Company Direct FY18 and After]])</f>
        <v>3225.2151000000003</v>
      </c>
      <c r="BS454" s="17">
        <v>0</v>
      </c>
      <c r="BT454" s="17">
        <v>65.757000000000005</v>
      </c>
      <c r="BU454" s="17">
        <v>0</v>
      </c>
      <c r="BV454" s="18">
        <f>SUM(Table2[[#This Row],[Sales Tax Exemption Through FY17]:[Sales Tax Exemption FY18 and After]])</f>
        <v>65.757000000000005</v>
      </c>
      <c r="BW454" s="17">
        <v>0</v>
      </c>
      <c r="BX454" s="17">
        <v>0</v>
      </c>
      <c r="BY454" s="17">
        <v>0</v>
      </c>
      <c r="BZ454" s="17">
        <f>SUM(Table2[[#This Row],[Energy Tax Savings Through FY17]:[Energy Tax Savings FY18 and After]])</f>
        <v>0</v>
      </c>
      <c r="CA454" s="17">
        <v>0</v>
      </c>
      <c r="CB454" s="17">
        <v>38.081400000000002</v>
      </c>
      <c r="CC454" s="17">
        <v>0</v>
      </c>
      <c r="CD454" s="18">
        <f>SUM(Table2[[#This Row],[Tax Exempt Bond Savings Through FY17]:[Tax Exempt Bond Savings FY18 and After]])</f>
        <v>38.081400000000002</v>
      </c>
      <c r="CE454" s="17">
        <v>98.295000000000002</v>
      </c>
      <c r="CF454" s="17">
        <v>1475.0032000000001</v>
      </c>
      <c r="CG454" s="17">
        <v>823.46519999999998</v>
      </c>
      <c r="CH454" s="18">
        <f>SUM(Table2[[#This Row],[Indirect and Induced Through FY17]:[Indirect and Induced FY18 and After]])</f>
        <v>2298.4684000000002</v>
      </c>
      <c r="CI454" s="17">
        <v>247.5532</v>
      </c>
      <c r="CJ454" s="17">
        <v>3345.9708000000001</v>
      </c>
      <c r="CK454" s="17">
        <v>2073.8742999999999</v>
      </c>
      <c r="CL454" s="18">
        <f>SUM(Table2[[#This Row],[TOTAL Income Consumption Use Taxes Through FY17]:[TOTAL Income Consumption Use Taxes FY18 and After]])</f>
        <v>5419.8451000000005</v>
      </c>
      <c r="CM454" s="17">
        <v>122.5498</v>
      </c>
      <c r="CN454" s="17">
        <v>875.70609999999999</v>
      </c>
      <c r="CO454" s="17">
        <v>1026.6599000000001</v>
      </c>
      <c r="CP454" s="18">
        <f>SUM(Table2[[#This Row],[Assistance Provided Through FY17]:[Assistance Provided FY18 and After]])</f>
        <v>1902.366</v>
      </c>
      <c r="CQ454" s="17">
        <v>0</v>
      </c>
      <c r="CR454" s="17">
        <v>0</v>
      </c>
      <c r="CS454" s="17">
        <v>0</v>
      </c>
      <c r="CT454" s="18">
        <f>SUM(Table2[[#This Row],[Recapture Cancellation Reduction Amount Through FY17]:[Recapture Cancellation Reduction Amount FY18 and After]])</f>
        <v>0</v>
      </c>
      <c r="CU454" s="17">
        <v>0</v>
      </c>
      <c r="CV454" s="17">
        <v>0</v>
      </c>
      <c r="CW454" s="17">
        <v>0</v>
      </c>
      <c r="CX454" s="18">
        <f>SUM(Table2[[#This Row],[Penalty Paid Through FY17]:[Penalty Paid FY18 and After]])</f>
        <v>0</v>
      </c>
      <c r="CY454" s="17">
        <v>122.5498</v>
      </c>
      <c r="CZ454" s="17">
        <v>875.70609999999999</v>
      </c>
      <c r="DA454" s="17">
        <v>1026.6599000000001</v>
      </c>
      <c r="DB454" s="18">
        <f>SUM(Table2[[#This Row],[TOTAL Assistance Net of Recapture Penalties Through FY17]:[TOTAL Assistance Net of Recapture Penalties FY18 and After]])</f>
        <v>1902.366</v>
      </c>
      <c r="DC454" s="17">
        <v>491.25940000000003</v>
      </c>
      <c r="DD454" s="17">
        <v>3444.6525999999999</v>
      </c>
      <c r="DE454" s="17">
        <v>4115.5219999999999</v>
      </c>
      <c r="DF454" s="18">
        <f>SUM(Table2[[#This Row],[Company Direct Tax Revenue Before Assistance Through FY17]:[Company Direct Tax Revenue Before Assistance FY18 and After]])</f>
        <v>7560.1746000000003</v>
      </c>
      <c r="DG454" s="17">
        <v>187.61240000000001</v>
      </c>
      <c r="DH454" s="17">
        <v>2627.6862000000001</v>
      </c>
      <c r="DI454" s="17">
        <v>1571.7206000000001</v>
      </c>
      <c r="DJ454" s="18">
        <f>SUM(Table2[[#This Row],[Indirect and Induced Tax Revenues Through FY17]:[Indirect and Induced Tax Revenues FY18 and After]])</f>
        <v>4199.4068000000007</v>
      </c>
      <c r="DK454" s="17">
        <v>678.87180000000001</v>
      </c>
      <c r="DL454" s="17">
        <v>6072.3388000000004</v>
      </c>
      <c r="DM454" s="17">
        <v>5687.2425999999996</v>
      </c>
      <c r="DN454" s="17">
        <f>SUM(Table2[[#This Row],[TOTAL Tax Revenues Before Assistance Through FY17]:[TOTAL Tax Revenues Before Assistance FY18 and After]])</f>
        <v>11759.581399999999</v>
      </c>
      <c r="DO454" s="17">
        <v>556.322</v>
      </c>
      <c r="DP454" s="17">
        <v>5196.6327000000001</v>
      </c>
      <c r="DQ454" s="17">
        <v>4660.5826999999999</v>
      </c>
      <c r="DR454" s="20">
        <f>SUM(Table2[[#This Row],[TOTAL Tax Revenues Net of Assistance Recapture and Penalty Through FY17]:[TOTAL Tax Revenues Net of Assistance Recapture and Penalty FY18 and After]])</f>
        <v>9857.215400000001</v>
      </c>
      <c r="DS454" s="20">
        <v>0</v>
      </c>
      <c r="DT454" s="20">
        <v>0</v>
      </c>
      <c r="DU454" s="20">
        <v>247.2</v>
      </c>
      <c r="DV454" s="20">
        <v>0</v>
      </c>
      <c r="DW454" s="15">
        <v>37</v>
      </c>
      <c r="DX454" s="15">
        <v>0</v>
      </c>
      <c r="DY454" s="15">
        <v>0</v>
      </c>
      <c r="DZ454" s="15">
        <v>0</v>
      </c>
      <c r="EA454" s="15">
        <v>37</v>
      </c>
      <c r="EB454" s="15">
        <v>0</v>
      </c>
      <c r="EC454" s="15">
        <v>0</v>
      </c>
      <c r="ED454" s="15">
        <v>0</v>
      </c>
      <c r="EE454" s="15">
        <v>100</v>
      </c>
      <c r="EF454" s="15">
        <v>0</v>
      </c>
      <c r="EG454" s="15">
        <v>0</v>
      </c>
      <c r="EH454" s="15">
        <v>0</v>
      </c>
      <c r="EI454" s="15">
        <f>SUM(Table2[[#This Row],[Total Industrial Employees FY17]:[Total Other Employees FY17]])</f>
        <v>37</v>
      </c>
      <c r="EJ454" s="15">
        <f>SUM(Table2[[#This Row],[Number of Industrial Employees Earning More than Living Wage FY17]:[Number of Other Employees Earning More than Living Wage FY17]])</f>
        <v>37</v>
      </c>
      <c r="EK454" s="15">
        <v>100</v>
      </c>
    </row>
    <row r="455" spans="1:141" x14ac:dyDescent="0.2">
      <c r="A455" s="6">
        <v>92947</v>
      </c>
      <c r="B455" s="6" t="s">
        <v>345</v>
      </c>
      <c r="C455" s="7" t="s">
        <v>346</v>
      </c>
      <c r="D455" s="7" t="s">
        <v>12</v>
      </c>
      <c r="E455" s="33">
        <v>26</v>
      </c>
      <c r="F455" s="8" t="s">
        <v>2093</v>
      </c>
      <c r="G455" s="41" t="s">
        <v>1932</v>
      </c>
      <c r="H455" s="35">
        <v>22000</v>
      </c>
      <c r="I455" s="35">
        <v>16025</v>
      </c>
      <c r="J455" s="39" t="s">
        <v>3277</v>
      </c>
      <c r="K455" s="11" t="s">
        <v>2453</v>
      </c>
      <c r="L455" s="13" t="s">
        <v>2676</v>
      </c>
      <c r="M455" s="13" t="s">
        <v>2598</v>
      </c>
      <c r="N455" s="23">
        <v>2585000</v>
      </c>
      <c r="O455" s="6" t="s">
        <v>2458</v>
      </c>
      <c r="P455" s="15">
        <v>1</v>
      </c>
      <c r="Q455" s="15">
        <v>0</v>
      </c>
      <c r="R455" s="15">
        <v>10</v>
      </c>
      <c r="S455" s="15">
        <v>0</v>
      </c>
      <c r="T455" s="15">
        <v>0</v>
      </c>
      <c r="U455" s="15">
        <v>11</v>
      </c>
      <c r="V455" s="15">
        <v>10</v>
      </c>
      <c r="W455" s="15">
        <v>0</v>
      </c>
      <c r="X455" s="15">
        <v>0</v>
      </c>
      <c r="Y455" s="15">
        <v>0</v>
      </c>
      <c r="Z455" s="15">
        <v>9</v>
      </c>
      <c r="AA455" s="15">
        <v>55</v>
      </c>
      <c r="AB455" s="15">
        <v>0</v>
      </c>
      <c r="AC455" s="15">
        <v>0</v>
      </c>
      <c r="AD455" s="15">
        <v>0</v>
      </c>
      <c r="AE455" s="15">
        <v>0</v>
      </c>
      <c r="AF455" s="15">
        <v>55</v>
      </c>
      <c r="AG455" s="15" t="s">
        <v>1860</v>
      </c>
      <c r="AH455" s="15" t="s">
        <v>1861</v>
      </c>
      <c r="AI455" s="17">
        <v>21.740600000000001</v>
      </c>
      <c r="AJ455" s="17">
        <v>205.5325</v>
      </c>
      <c r="AK455" s="17">
        <v>88.060400000000001</v>
      </c>
      <c r="AL455" s="17">
        <f>SUM(Table2[[#This Row],[Company Direct Land Through FY17]:[Company Direct Land FY18 and After]])</f>
        <v>293.59289999999999</v>
      </c>
      <c r="AM455" s="17">
        <v>45.457599999999999</v>
      </c>
      <c r="AN455" s="17">
        <v>225.2312</v>
      </c>
      <c r="AO455" s="17">
        <v>184.12629999999999</v>
      </c>
      <c r="AP455" s="18">
        <f>SUM(Table2[[#This Row],[Company Direct Building Through FY17]:[Company Direct Building FY18 and After]])</f>
        <v>409.35749999999996</v>
      </c>
      <c r="AQ455" s="17">
        <v>0</v>
      </c>
      <c r="AR455" s="17">
        <v>26.317499999999999</v>
      </c>
      <c r="AS455" s="17">
        <v>0</v>
      </c>
      <c r="AT455" s="18">
        <f>SUM(Table2[[#This Row],[Mortgage Recording Tax Through FY17]:[Mortgage Recording Tax FY18 and After]])</f>
        <v>26.317499999999999</v>
      </c>
      <c r="AU455" s="17">
        <v>30.306699999999999</v>
      </c>
      <c r="AV455" s="17">
        <v>150.45910000000001</v>
      </c>
      <c r="AW455" s="17">
        <v>122.7576</v>
      </c>
      <c r="AX455" s="18">
        <f>SUM(Table2[[#This Row],[Pilot Savings Through FY17]:[Pilot Savings FY18 and After]])</f>
        <v>273.2167</v>
      </c>
      <c r="AY455" s="17">
        <v>0</v>
      </c>
      <c r="AZ455" s="17">
        <v>26.317499999999999</v>
      </c>
      <c r="BA455" s="17">
        <v>0</v>
      </c>
      <c r="BB455" s="18">
        <f>SUM(Table2[[#This Row],[Mortgage Recording Tax Exemption Through FY17]:[Mortgage Recording Tax Exemption FY18 and After]])</f>
        <v>26.317499999999999</v>
      </c>
      <c r="BC455" s="17">
        <v>13.557600000000001</v>
      </c>
      <c r="BD455" s="17">
        <v>160.49420000000001</v>
      </c>
      <c r="BE455" s="17">
        <v>54.914900000000003</v>
      </c>
      <c r="BF455" s="18">
        <f>SUM(Table2[[#This Row],[Indirect and Induced Land Through FY17]:[Indirect and Induced Land FY18 and After]])</f>
        <v>215.40910000000002</v>
      </c>
      <c r="BG455" s="17">
        <v>25.1784</v>
      </c>
      <c r="BH455" s="17">
        <v>298.06110000000001</v>
      </c>
      <c r="BI455" s="17">
        <v>101.9849</v>
      </c>
      <c r="BJ455" s="18">
        <f>SUM(Table2[[#This Row],[Indirect and Induced Building Through FY17]:[Indirect and Induced Building FY18 and After]])</f>
        <v>400.04599999999999</v>
      </c>
      <c r="BK455" s="17">
        <v>75.627499999999998</v>
      </c>
      <c r="BL455" s="17">
        <v>738.85990000000004</v>
      </c>
      <c r="BM455" s="17">
        <v>306.32889999999998</v>
      </c>
      <c r="BN455" s="18">
        <f>SUM(Table2[[#This Row],[TOTAL Real Property Related Taxes Through FY17]:[TOTAL Real Property Related Taxes FY18 and After]])</f>
        <v>1045.1887999999999</v>
      </c>
      <c r="BO455" s="17">
        <v>90.601799999999997</v>
      </c>
      <c r="BP455" s="17">
        <v>1175.8154</v>
      </c>
      <c r="BQ455" s="17">
        <v>366.98360000000002</v>
      </c>
      <c r="BR455" s="18">
        <f>SUM(Table2[[#This Row],[Company Direct Through FY17]:[Company Direct FY18 and After]])</f>
        <v>1542.799</v>
      </c>
      <c r="BS455" s="17">
        <v>0</v>
      </c>
      <c r="BT455" s="17">
        <v>4.0618999999999996</v>
      </c>
      <c r="BU455" s="17">
        <v>0</v>
      </c>
      <c r="BV455" s="18">
        <f>SUM(Table2[[#This Row],[Sales Tax Exemption Through FY17]:[Sales Tax Exemption FY18 and After]])</f>
        <v>4.0618999999999996</v>
      </c>
      <c r="BW455" s="17">
        <v>0</v>
      </c>
      <c r="BX455" s="17">
        <v>0</v>
      </c>
      <c r="BY455" s="17">
        <v>0</v>
      </c>
      <c r="BZ455" s="17">
        <f>SUM(Table2[[#This Row],[Energy Tax Savings Through FY17]:[Energy Tax Savings FY18 and After]])</f>
        <v>0</v>
      </c>
      <c r="CA455" s="17">
        <v>0</v>
      </c>
      <c r="CB455" s="17">
        <v>0</v>
      </c>
      <c r="CC455" s="17">
        <v>0</v>
      </c>
      <c r="CD455" s="18">
        <f>SUM(Table2[[#This Row],[Tax Exempt Bond Savings Through FY17]:[Tax Exempt Bond Savings FY18 and After]])</f>
        <v>0</v>
      </c>
      <c r="CE455" s="17">
        <v>42.629399999999997</v>
      </c>
      <c r="CF455" s="17">
        <v>586.78920000000005</v>
      </c>
      <c r="CG455" s="17">
        <v>172.67060000000001</v>
      </c>
      <c r="CH455" s="18">
        <f>SUM(Table2[[#This Row],[Indirect and Induced Through FY17]:[Indirect and Induced FY18 and After]])</f>
        <v>759.45980000000009</v>
      </c>
      <c r="CI455" s="17">
        <v>133.2312</v>
      </c>
      <c r="CJ455" s="17">
        <v>1758.5427</v>
      </c>
      <c r="CK455" s="17">
        <v>539.65419999999995</v>
      </c>
      <c r="CL455" s="18">
        <f>SUM(Table2[[#This Row],[TOTAL Income Consumption Use Taxes Through FY17]:[TOTAL Income Consumption Use Taxes FY18 and After]])</f>
        <v>2298.1968999999999</v>
      </c>
      <c r="CM455" s="17">
        <v>30.306699999999999</v>
      </c>
      <c r="CN455" s="17">
        <v>180.83850000000001</v>
      </c>
      <c r="CO455" s="17">
        <v>122.7576</v>
      </c>
      <c r="CP455" s="18">
        <f>SUM(Table2[[#This Row],[Assistance Provided Through FY17]:[Assistance Provided FY18 and After]])</f>
        <v>303.59609999999998</v>
      </c>
      <c r="CQ455" s="17">
        <v>0</v>
      </c>
      <c r="CR455" s="17">
        <v>0</v>
      </c>
      <c r="CS455" s="17">
        <v>0</v>
      </c>
      <c r="CT455" s="18">
        <f>SUM(Table2[[#This Row],[Recapture Cancellation Reduction Amount Through FY17]:[Recapture Cancellation Reduction Amount FY18 and After]])</f>
        <v>0</v>
      </c>
      <c r="CU455" s="17">
        <v>0</v>
      </c>
      <c r="CV455" s="17">
        <v>0</v>
      </c>
      <c r="CW455" s="17">
        <v>0</v>
      </c>
      <c r="CX455" s="18">
        <f>SUM(Table2[[#This Row],[Penalty Paid Through FY17]:[Penalty Paid FY18 and After]])</f>
        <v>0</v>
      </c>
      <c r="CY455" s="17">
        <v>30.306699999999999</v>
      </c>
      <c r="CZ455" s="17">
        <v>180.83850000000001</v>
      </c>
      <c r="DA455" s="17">
        <v>122.7576</v>
      </c>
      <c r="DB455" s="18">
        <f>SUM(Table2[[#This Row],[TOTAL Assistance Net of Recapture Penalties Through FY17]:[TOTAL Assistance Net of Recapture Penalties FY18 and After]])</f>
        <v>303.59609999999998</v>
      </c>
      <c r="DC455" s="17">
        <v>157.80000000000001</v>
      </c>
      <c r="DD455" s="17">
        <v>1632.8966</v>
      </c>
      <c r="DE455" s="17">
        <v>639.1703</v>
      </c>
      <c r="DF455" s="18">
        <f>SUM(Table2[[#This Row],[Company Direct Tax Revenue Before Assistance Through FY17]:[Company Direct Tax Revenue Before Assistance FY18 and After]])</f>
        <v>2272.0668999999998</v>
      </c>
      <c r="DG455" s="17">
        <v>81.365399999999994</v>
      </c>
      <c r="DH455" s="17">
        <v>1045.3444999999999</v>
      </c>
      <c r="DI455" s="17">
        <v>329.57040000000001</v>
      </c>
      <c r="DJ455" s="18">
        <f>SUM(Table2[[#This Row],[Indirect and Induced Tax Revenues Through FY17]:[Indirect and Induced Tax Revenues FY18 and After]])</f>
        <v>1374.9149</v>
      </c>
      <c r="DK455" s="17">
        <v>239.16540000000001</v>
      </c>
      <c r="DL455" s="17">
        <v>2678.2411000000002</v>
      </c>
      <c r="DM455" s="17">
        <v>968.74069999999995</v>
      </c>
      <c r="DN455" s="17">
        <f>SUM(Table2[[#This Row],[TOTAL Tax Revenues Before Assistance Through FY17]:[TOTAL Tax Revenues Before Assistance FY18 and After]])</f>
        <v>3646.9818</v>
      </c>
      <c r="DO455" s="17">
        <v>208.8587</v>
      </c>
      <c r="DP455" s="17">
        <v>2497.4025999999999</v>
      </c>
      <c r="DQ455" s="17">
        <v>845.98310000000004</v>
      </c>
      <c r="DR455" s="20">
        <f>SUM(Table2[[#This Row],[TOTAL Tax Revenues Net of Assistance Recapture and Penalty Through FY17]:[TOTAL Tax Revenues Net of Assistance Recapture and Penalty FY18 and After]])</f>
        <v>3343.3856999999998</v>
      </c>
      <c r="DS455" s="20">
        <v>0</v>
      </c>
      <c r="DT455" s="20">
        <v>0</v>
      </c>
      <c r="DU455" s="20">
        <v>0</v>
      </c>
      <c r="DV455" s="20">
        <v>0</v>
      </c>
      <c r="DW455" s="15">
        <v>0</v>
      </c>
      <c r="DX455" s="15">
        <v>0</v>
      </c>
      <c r="DY455" s="15">
        <v>0</v>
      </c>
      <c r="DZ455" s="15">
        <v>0</v>
      </c>
      <c r="EA455" s="15">
        <v>0</v>
      </c>
      <c r="EB455" s="15">
        <v>0</v>
      </c>
      <c r="EC455" s="15">
        <v>0</v>
      </c>
      <c r="ED455" s="15">
        <v>0</v>
      </c>
      <c r="EE455" s="15">
        <v>0</v>
      </c>
      <c r="EF455" s="15">
        <v>0</v>
      </c>
      <c r="EG455" s="15">
        <v>0</v>
      </c>
      <c r="EH455" s="15">
        <v>0</v>
      </c>
      <c r="EI455" s="15">
        <f>SUM(Table2[[#This Row],[Total Industrial Employees FY17]:[Total Other Employees FY17]])</f>
        <v>0</v>
      </c>
      <c r="EJ455" s="15">
        <f>SUM(Table2[[#This Row],[Number of Industrial Employees Earning More than Living Wage FY17]:[Number of Other Employees Earning More than Living Wage FY17]])</f>
        <v>0</v>
      </c>
      <c r="EK455" s="15">
        <v>0</v>
      </c>
    </row>
    <row r="456" spans="1:141" x14ac:dyDescent="0.2">
      <c r="A456" s="6">
        <v>92268</v>
      </c>
      <c r="B456" s="6" t="s">
        <v>92</v>
      </c>
      <c r="C456" s="7" t="s">
        <v>93</v>
      </c>
      <c r="D456" s="7" t="s">
        <v>12</v>
      </c>
      <c r="E456" s="33">
        <v>26</v>
      </c>
      <c r="F456" s="8" t="s">
        <v>1897</v>
      </c>
      <c r="G456" s="41" t="s">
        <v>1898</v>
      </c>
      <c r="H456" s="35">
        <v>12000</v>
      </c>
      <c r="I456" s="35">
        <v>12000</v>
      </c>
      <c r="J456" s="39" t="s">
        <v>3189</v>
      </c>
      <c r="K456" s="11" t="s">
        <v>2453</v>
      </c>
      <c r="L456" s="13" t="s">
        <v>2492</v>
      </c>
      <c r="M456" s="13" t="s">
        <v>2493</v>
      </c>
      <c r="N456" s="23">
        <v>1077000</v>
      </c>
      <c r="O456" s="6" t="s">
        <v>2458</v>
      </c>
      <c r="P456" s="15">
        <v>1</v>
      </c>
      <c r="Q456" s="15">
        <v>0</v>
      </c>
      <c r="R456" s="15">
        <v>14</v>
      </c>
      <c r="S456" s="15">
        <v>0</v>
      </c>
      <c r="T456" s="15">
        <v>0</v>
      </c>
      <c r="U456" s="15">
        <v>15</v>
      </c>
      <c r="V456" s="15">
        <v>14</v>
      </c>
      <c r="W456" s="15">
        <v>0</v>
      </c>
      <c r="X456" s="15">
        <v>0</v>
      </c>
      <c r="Y456" s="15">
        <v>0</v>
      </c>
      <c r="Z456" s="15">
        <v>3</v>
      </c>
      <c r="AA456" s="15">
        <v>0</v>
      </c>
      <c r="AB456" s="15">
        <v>0</v>
      </c>
      <c r="AC456" s="15">
        <v>0</v>
      </c>
      <c r="AD456" s="15">
        <v>0</v>
      </c>
      <c r="AE456" s="15">
        <v>0</v>
      </c>
      <c r="AF456" s="15">
        <v>0</v>
      </c>
      <c r="AG456" s="15" t="s">
        <v>1860</v>
      </c>
      <c r="AH456" s="15" t="s">
        <v>1860</v>
      </c>
      <c r="AI456" s="17">
        <v>16.5823</v>
      </c>
      <c r="AJ456" s="17">
        <v>164.631</v>
      </c>
      <c r="AK456" s="17">
        <v>4.1558000000000002</v>
      </c>
      <c r="AL456" s="17">
        <f>SUM(Table2[[#This Row],[Company Direct Land Through FY17]:[Company Direct Land FY18 and After]])</f>
        <v>168.7868</v>
      </c>
      <c r="AM456" s="17">
        <v>29.387599999999999</v>
      </c>
      <c r="AN456" s="17">
        <v>129.58189999999999</v>
      </c>
      <c r="AO456" s="17">
        <v>7.3651</v>
      </c>
      <c r="AP456" s="18">
        <f>SUM(Table2[[#This Row],[Company Direct Building Through FY17]:[Company Direct Building FY18 and After]])</f>
        <v>136.947</v>
      </c>
      <c r="AQ456" s="17">
        <v>0</v>
      </c>
      <c r="AR456" s="17">
        <v>15.178000000000001</v>
      </c>
      <c r="AS456" s="17">
        <v>0</v>
      </c>
      <c r="AT456" s="18">
        <f>SUM(Table2[[#This Row],[Mortgage Recording Tax Through FY17]:[Mortgage Recording Tax FY18 and After]])</f>
        <v>15.178000000000001</v>
      </c>
      <c r="AU456" s="17">
        <v>32.848700000000001</v>
      </c>
      <c r="AV456" s="17">
        <v>114.8322</v>
      </c>
      <c r="AW456" s="17">
        <v>8.2324999999999999</v>
      </c>
      <c r="AX456" s="18">
        <f>SUM(Table2[[#This Row],[Pilot Savings Through FY17]:[Pilot Savings FY18 and After]])</f>
        <v>123.0647</v>
      </c>
      <c r="AY456" s="17">
        <v>0</v>
      </c>
      <c r="AZ456" s="17">
        <v>15.178000000000001</v>
      </c>
      <c r="BA456" s="17">
        <v>0</v>
      </c>
      <c r="BB456" s="18">
        <f>SUM(Table2[[#This Row],[Mortgage Recording Tax Exemption Through FY17]:[Mortgage Recording Tax Exemption FY18 and After]])</f>
        <v>15.178000000000001</v>
      </c>
      <c r="BC456" s="17">
        <v>17.272600000000001</v>
      </c>
      <c r="BD456" s="17">
        <v>103.8869</v>
      </c>
      <c r="BE456" s="17">
        <v>4.3288000000000002</v>
      </c>
      <c r="BF456" s="18">
        <f>SUM(Table2[[#This Row],[Indirect and Induced Land Through FY17]:[Indirect and Induced Land FY18 and After]])</f>
        <v>108.2157</v>
      </c>
      <c r="BG456" s="17">
        <v>32.077599999999997</v>
      </c>
      <c r="BH456" s="17">
        <v>192.93289999999999</v>
      </c>
      <c r="BI456" s="17">
        <v>8.0391999999999992</v>
      </c>
      <c r="BJ456" s="18">
        <f>SUM(Table2[[#This Row],[Indirect and Induced Building Through FY17]:[Indirect and Induced Building FY18 and After]])</f>
        <v>200.97209999999998</v>
      </c>
      <c r="BK456" s="17">
        <v>62.471400000000003</v>
      </c>
      <c r="BL456" s="17">
        <v>476.20049999999998</v>
      </c>
      <c r="BM456" s="17">
        <v>15.6564</v>
      </c>
      <c r="BN456" s="18">
        <f>SUM(Table2[[#This Row],[TOTAL Real Property Related Taxes Through FY17]:[TOTAL Real Property Related Taxes FY18 and After]])</f>
        <v>491.8569</v>
      </c>
      <c r="BO456" s="17">
        <v>91.538499999999999</v>
      </c>
      <c r="BP456" s="17">
        <v>640.57640000000004</v>
      </c>
      <c r="BQ456" s="17">
        <v>22.941199999999998</v>
      </c>
      <c r="BR456" s="18">
        <f>SUM(Table2[[#This Row],[Company Direct Through FY17]:[Company Direct FY18 and After]])</f>
        <v>663.51760000000002</v>
      </c>
      <c r="BS456" s="17">
        <v>0</v>
      </c>
      <c r="BT456" s="17">
        <v>0</v>
      </c>
      <c r="BU456" s="17">
        <v>0</v>
      </c>
      <c r="BV456" s="18">
        <f>SUM(Table2[[#This Row],[Sales Tax Exemption Through FY17]:[Sales Tax Exemption FY18 and After]])</f>
        <v>0</v>
      </c>
      <c r="BW456" s="17">
        <v>0</v>
      </c>
      <c r="BX456" s="17">
        <v>0</v>
      </c>
      <c r="BY456" s="17">
        <v>0</v>
      </c>
      <c r="BZ456" s="17">
        <f>SUM(Table2[[#This Row],[Energy Tax Savings Through FY17]:[Energy Tax Savings FY18 and After]])</f>
        <v>0</v>
      </c>
      <c r="CA456" s="17">
        <v>0</v>
      </c>
      <c r="CB456" s="17">
        <v>0</v>
      </c>
      <c r="CC456" s="17">
        <v>0</v>
      </c>
      <c r="CD456" s="18">
        <f>SUM(Table2[[#This Row],[Tax Exempt Bond Savings Through FY17]:[Tax Exempt Bond Savings FY18 and After]])</f>
        <v>0</v>
      </c>
      <c r="CE456" s="17">
        <v>54.310499999999998</v>
      </c>
      <c r="CF456" s="17">
        <v>383.90280000000001</v>
      </c>
      <c r="CG456" s="17">
        <v>13.6112</v>
      </c>
      <c r="CH456" s="18">
        <f>SUM(Table2[[#This Row],[Indirect and Induced Through FY17]:[Indirect and Induced FY18 and After]])</f>
        <v>397.51400000000001</v>
      </c>
      <c r="CI456" s="17">
        <v>145.84899999999999</v>
      </c>
      <c r="CJ456" s="17">
        <v>1024.4792</v>
      </c>
      <c r="CK456" s="17">
        <v>36.552399999999999</v>
      </c>
      <c r="CL456" s="18">
        <f>SUM(Table2[[#This Row],[TOTAL Income Consumption Use Taxes Through FY17]:[TOTAL Income Consumption Use Taxes FY18 and After]])</f>
        <v>1061.0316</v>
      </c>
      <c r="CM456" s="17">
        <v>32.848700000000001</v>
      </c>
      <c r="CN456" s="17">
        <v>130.0102</v>
      </c>
      <c r="CO456" s="17">
        <v>8.2324999999999999</v>
      </c>
      <c r="CP456" s="18">
        <f>SUM(Table2[[#This Row],[Assistance Provided Through FY17]:[Assistance Provided FY18 and After]])</f>
        <v>138.24269999999999</v>
      </c>
      <c r="CQ456" s="17">
        <v>0</v>
      </c>
      <c r="CR456" s="17">
        <v>0</v>
      </c>
      <c r="CS456" s="17">
        <v>0</v>
      </c>
      <c r="CT456" s="18">
        <f>SUM(Table2[[#This Row],[Recapture Cancellation Reduction Amount Through FY17]:[Recapture Cancellation Reduction Amount FY18 and After]])</f>
        <v>0</v>
      </c>
      <c r="CU456" s="17">
        <v>0</v>
      </c>
      <c r="CV456" s="17">
        <v>0</v>
      </c>
      <c r="CW456" s="17">
        <v>0</v>
      </c>
      <c r="CX456" s="18">
        <f>SUM(Table2[[#This Row],[Penalty Paid Through FY17]:[Penalty Paid FY18 and After]])</f>
        <v>0</v>
      </c>
      <c r="CY456" s="17">
        <v>32.848700000000001</v>
      </c>
      <c r="CZ456" s="17">
        <v>130.0102</v>
      </c>
      <c r="DA456" s="17">
        <v>8.2324999999999999</v>
      </c>
      <c r="DB456" s="18">
        <f>SUM(Table2[[#This Row],[TOTAL Assistance Net of Recapture Penalties Through FY17]:[TOTAL Assistance Net of Recapture Penalties FY18 and After]])</f>
        <v>138.24269999999999</v>
      </c>
      <c r="DC456" s="17">
        <v>137.50839999999999</v>
      </c>
      <c r="DD456" s="17">
        <v>949.96730000000002</v>
      </c>
      <c r="DE456" s="17">
        <v>34.4621</v>
      </c>
      <c r="DF456" s="18">
        <f>SUM(Table2[[#This Row],[Company Direct Tax Revenue Before Assistance Through FY17]:[Company Direct Tax Revenue Before Assistance FY18 and After]])</f>
        <v>984.42939999999999</v>
      </c>
      <c r="DG456" s="17">
        <v>103.66070000000001</v>
      </c>
      <c r="DH456" s="17">
        <v>680.72260000000006</v>
      </c>
      <c r="DI456" s="17">
        <v>25.979199999999999</v>
      </c>
      <c r="DJ456" s="18">
        <f>SUM(Table2[[#This Row],[Indirect and Induced Tax Revenues Through FY17]:[Indirect and Induced Tax Revenues FY18 and After]])</f>
        <v>706.70180000000005</v>
      </c>
      <c r="DK456" s="17">
        <v>241.16909999999999</v>
      </c>
      <c r="DL456" s="17">
        <v>1630.6899000000001</v>
      </c>
      <c r="DM456" s="17">
        <v>60.441299999999998</v>
      </c>
      <c r="DN456" s="17">
        <f>SUM(Table2[[#This Row],[TOTAL Tax Revenues Before Assistance Through FY17]:[TOTAL Tax Revenues Before Assistance FY18 and After]])</f>
        <v>1691.1312</v>
      </c>
      <c r="DO456" s="17">
        <v>208.32040000000001</v>
      </c>
      <c r="DP456" s="17">
        <v>1500.6796999999999</v>
      </c>
      <c r="DQ456" s="17">
        <v>52.208799999999997</v>
      </c>
      <c r="DR456" s="20">
        <f>SUM(Table2[[#This Row],[TOTAL Tax Revenues Net of Assistance Recapture and Penalty Through FY17]:[TOTAL Tax Revenues Net of Assistance Recapture and Penalty FY18 and After]])</f>
        <v>1552.8885</v>
      </c>
      <c r="DS456" s="20">
        <v>0</v>
      </c>
      <c r="DT456" s="20">
        <v>0</v>
      </c>
      <c r="DU456" s="20">
        <v>0</v>
      </c>
      <c r="DV456" s="20">
        <v>0</v>
      </c>
      <c r="DW456" s="15">
        <v>0</v>
      </c>
      <c r="DX456" s="15">
        <v>0</v>
      </c>
      <c r="DY456" s="15">
        <v>0</v>
      </c>
      <c r="DZ456" s="15">
        <v>0</v>
      </c>
      <c r="EA456" s="15">
        <v>0</v>
      </c>
      <c r="EB456" s="15">
        <v>0</v>
      </c>
      <c r="EC456" s="15">
        <v>0</v>
      </c>
      <c r="ED456" s="15">
        <v>0</v>
      </c>
      <c r="EE456" s="15">
        <v>0</v>
      </c>
      <c r="EF456" s="15">
        <v>0</v>
      </c>
      <c r="EG456" s="15">
        <v>0</v>
      </c>
      <c r="EH456" s="15">
        <v>0</v>
      </c>
      <c r="EI456" s="15">
        <f>SUM(Table2[[#This Row],[Total Industrial Employees FY17]:[Total Other Employees FY17]])</f>
        <v>0</v>
      </c>
      <c r="EJ456" s="15">
        <f>SUM(Table2[[#This Row],[Number of Industrial Employees Earning More than Living Wage FY17]:[Number of Other Employees Earning More than Living Wage FY17]])</f>
        <v>0</v>
      </c>
      <c r="EK456" s="15">
        <v>0</v>
      </c>
    </row>
    <row r="457" spans="1:141" x14ac:dyDescent="0.2">
      <c r="A457" s="6">
        <v>92275</v>
      </c>
      <c r="B457" s="6" t="s">
        <v>109</v>
      </c>
      <c r="C457" s="7" t="s">
        <v>110</v>
      </c>
      <c r="D457" s="7" t="s">
        <v>12</v>
      </c>
      <c r="E457" s="33">
        <v>22</v>
      </c>
      <c r="F457" s="8" t="s">
        <v>1900</v>
      </c>
      <c r="G457" s="41" t="s">
        <v>1863</v>
      </c>
      <c r="H457" s="35">
        <v>479100</v>
      </c>
      <c r="I457" s="35">
        <v>450666</v>
      </c>
      <c r="J457" s="39" t="s">
        <v>3191</v>
      </c>
      <c r="K457" s="11" t="s">
        <v>2453</v>
      </c>
      <c r="L457" s="13" t="s">
        <v>2495</v>
      </c>
      <c r="M457" s="13" t="s">
        <v>2496</v>
      </c>
      <c r="N457" s="23">
        <v>1400000</v>
      </c>
      <c r="O457" s="6" t="s">
        <v>2497</v>
      </c>
      <c r="P457" s="15">
        <v>5</v>
      </c>
      <c r="Q457" s="15">
        <v>2</v>
      </c>
      <c r="R457" s="15">
        <v>464</v>
      </c>
      <c r="S457" s="15">
        <v>0</v>
      </c>
      <c r="T457" s="15">
        <v>0</v>
      </c>
      <c r="U457" s="15">
        <v>471</v>
      </c>
      <c r="V457" s="15">
        <v>467</v>
      </c>
      <c r="W457" s="15">
        <v>0</v>
      </c>
      <c r="X457" s="15">
        <v>0</v>
      </c>
      <c r="Y457" s="15">
        <v>616</v>
      </c>
      <c r="Z457" s="15">
        <v>89</v>
      </c>
      <c r="AA457" s="15">
        <v>84</v>
      </c>
      <c r="AB457" s="15">
        <v>0</v>
      </c>
      <c r="AC457" s="15">
        <v>17</v>
      </c>
      <c r="AD457" s="15">
        <v>26</v>
      </c>
      <c r="AE457" s="15">
        <v>25</v>
      </c>
      <c r="AF457" s="15">
        <v>84</v>
      </c>
      <c r="AG457" s="15" t="s">
        <v>1860</v>
      </c>
      <c r="AH457" s="15" t="s">
        <v>1861</v>
      </c>
      <c r="AI457" s="17">
        <v>319.99270000000001</v>
      </c>
      <c r="AJ457" s="17">
        <v>4778.5879000000004</v>
      </c>
      <c r="AK457" s="17">
        <v>617.77260000000001</v>
      </c>
      <c r="AL457" s="17">
        <f>SUM(Table2[[#This Row],[Company Direct Land Through FY17]:[Company Direct Land FY18 and After]])</f>
        <v>5396.3605000000007</v>
      </c>
      <c r="AM457" s="17">
        <v>2249.0693000000001</v>
      </c>
      <c r="AN457" s="17">
        <v>7047.9992000000002</v>
      </c>
      <c r="AO457" s="17">
        <v>4342.0163000000002</v>
      </c>
      <c r="AP457" s="18">
        <f>SUM(Table2[[#This Row],[Company Direct Building Through FY17]:[Company Direct Building FY18 and After]])</f>
        <v>11390.015500000001</v>
      </c>
      <c r="AQ457" s="17">
        <v>0</v>
      </c>
      <c r="AR457" s="17">
        <v>0</v>
      </c>
      <c r="AS457" s="17">
        <v>0</v>
      </c>
      <c r="AT457" s="18">
        <f>SUM(Table2[[#This Row],[Mortgage Recording Tax Through FY17]:[Mortgage Recording Tax FY18 and After]])</f>
        <v>0</v>
      </c>
      <c r="AU457" s="17">
        <v>2281.6932999999999</v>
      </c>
      <c r="AV457" s="17">
        <v>5643.0367999999999</v>
      </c>
      <c r="AW457" s="17">
        <v>4404.9996000000001</v>
      </c>
      <c r="AX457" s="18">
        <f>SUM(Table2[[#This Row],[Pilot Savings Through FY17]:[Pilot Savings FY18 and After]])</f>
        <v>10048.036400000001</v>
      </c>
      <c r="AY457" s="17">
        <v>0</v>
      </c>
      <c r="AZ457" s="17">
        <v>0</v>
      </c>
      <c r="BA457" s="17">
        <v>0</v>
      </c>
      <c r="BB457" s="18">
        <f>SUM(Table2[[#This Row],[Mortgage Recording Tax Exemption Through FY17]:[Mortgage Recording Tax Exemption FY18 and After]])</f>
        <v>0</v>
      </c>
      <c r="BC457" s="17">
        <v>808.97029999999995</v>
      </c>
      <c r="BD457" s="17">
        <v>6296.4776000000002</v>
      </c>
      <c r="BE457" s="17">
        <v>1561.7847999999999</v>
      </c>
      <c r="BF457" s="18">
        <f>SUM(Table2[[#This Row],[Indirect and Induced Land Through FY17]:[Indirect and Induced Land FY18 and After]])</f>
        <v>7858.2623999999996</v>
      </c>
      <c r="BG457" s="17">
        <v>1502.3733</v>
      </c>
      <c r="BH457" s="17">
        <v>11693.4586</v>
      </c>
      <c r="BI457" s="17">
        <v>2900.4575</v>
      </c>
      <c r="BJ457" s="18">
        <f>SUM(Table2[[#This Row],[Indirect and Induced Building Through FY17]:[Indirect and Induced Building FY18 and After]])</f>
        <v>14593.9161</v>
      </c>
      <c r="BK457" s="17">
        <v>2598.7123000000001</v>
      </c>
      <c r="BL457" s="17">
        <v>24173.486499999999</v>
      </c>
      <c r="BM457" s="17">
        <v>5017.0316000000003</v>
      </c>
      <c r="BN457" s="18">
        <f>SUM(Table2[[#This Row],[TOTAL Real Property Related Taxes Through FY17]:[TOTAL Real Property Related Taxes FY18 and After]])</f>
        <v>29190.518100000001</v>
      </c>
      <c r="BO457" s="17">
        <v>5110.3377</v>
      </c>
      <c r="BP457" s="17">
        <v>42462.6345</v>
      </c>
      <c r="BQ457" s="17">
        <v>9865.9344000000001</v>
      </c>
      <c r="BR457" s="18">
        <f>SUM(Table2[[#This Row],[Company Direct Through FY17]:[Company Direct FY18 and After]])</f>
        <v>52328.568899999998</v>
      </c>
      <c r="BS457" s="17">
        <v>0</v>
      </c>
      <c r="BT457" s="17">
        <v>33.244300000000003</v>
      </c>
      <c r="BU457" s="17">
        <v>0</v>
      </c>
      <c r="BV457" s="18">
        <f>SUM(Table2[[#This Row],[Sales Tax Exemption Through FY17]:[Sales Tax Exemption FY18 and After]])</f>
        <v>33.244300000000003</v>
      </c>
      <c r="BW457" s="17">
        <v>0</v>
      </c>
      <c r="BX457" s="17">
        <v>36.444400000000002</v>
      </c>
      <c r="BY457" s="17">
        <v>0</v>
      </c>
      <c r="BZ457" s="17">
        <f>SUM(Table2[[#This Row],[Energy Tax Savings Through FY17]:[Energy Tax Savings FY18 and After]])</f>
        <v>36.444400000000002</v>
      </c>
      <c r="CA457" s="17">
        <v>0</v>
      </c>
      <c r="CB457" s="17">
        <v>0</v>
      </c>
      <c r="CC457" s="17">
        <v>0</v>
      </c>
      <c r="CD457" s="18">
        <f>SUM(Table2[[#This Row],[Tax Exempt Bond Savings Through FY17]:[Tax Exempt Bond Savings FY18 and After]])</f>
        <v>0</v>
      </c>
      <c r="CE457" s="17">
        <v>2543.6632</v>
      </c>
      <c r="CF457" s="17">
        <v>23422.4391</v>
      </c>
      <c r="CG457" s="17">
        <v>4910.7545</v>
      </c>
      <c r="CH457" s="18">
        <f>SUM(Table2[[#This Row],[Indirect and Induced Through FY17]:[Indirect and Induced FY18 and After]])</f>
        <v>28333.193599999999</v>
      </c>
      <c r="CI457" s="17">
        <v>7654.0009</v>
      </c>
      <c r="CJ457" s="17">
        <v>65815.384900000005</v>
      </c>
      <c r="CK457" s="17">
        <v>14776.688899999999</v>
      </c>
      <c r="CL457" s="18">
        <f>SUM(Table2[[#This Row],[TOTAL Income Consumption Use Taxes Through FY17]:[TOTAL Income Consumption Use Taxes FY18 and After]])</f>
        <v>80592.073799999998</v>
      </c>
      <c r="CM457" s="17">
        <v>2281.6932999999999</v>
      </c>
      <c r="CN457" s="17">
        <v>5712.7254999999996</v>
      </c>
      <c r="CO457" s="17">
        <v>4404.9996000000001</v>
      </c>
      <c r="CP457" s="18">
        <f>SUM(Table2[[#This Row],[Assistance Provided Through FY17]:[Assistance Provided FY18 and After]])</f>
        <v>10117.7251</v>
      </c>
      <c r="CQ457" s="17">
        <v>0</v>
      </c>
      <c r="CR457" s="17">
        <v>0</v>
      </c>
      <c r="CS457" s="17">
        <v>0</v>
      </c>
      <c r="CT457" s="18">
        <f>SUM(Table2[[#This Row],[Recapture Cancellation Reduction Amount Through FY17]:[Recapture Cancellation Reduction Amount FY18 and After]])</f>
        <v>0</v>
      </c>
      <c r="CU457" s="17">
        <v>0</v>
      </c>
      <c r="CV457" s="17">
        <v>0</v>
      </c>
      <c r="CW457" s="17">
        <v>0</v>
      </c>
      <c r="CX457" s="18">
        <f>SUM(Table2[[#This Row],[Penalty Paid Through FY17]:[Penalty Paid FY18 and After]])</f>
        <v>0</v>
      </c>
      <c r="CY457" s="17">
        <v>2281.6932999999999</v>
      </c>
      <c r="CZ457" s="17">
        <v>5712.7254999999996</v>
      </c>
      <c r="DA457" s="17">
        <v>4404.9996000000001</v>
      </c>
      <c r="DB457" s="18">
        <f>SUM(Table2[[#This Row],[TOTAL Assistance Net of Recapture Penalties Through FY17]:[TOTAL Assistance Net of Recapture Penalties FY18 and After]])</f>
        <v>10117.7251</v>
      </c>
      <c r="DC457" s="17">
        <v>7679.3996999999999</v>
      </c>
      <c r="DD457" s="17">
        <v>54289.221599999997</v>
      </c>
      <c r="DE457" s="17">
        <v>14825.7233</v>
      </c>
      <c r="DF457" s="18">
        <f>SUM(Table2[[#This Row],[Company Direct Tax Revenue Before Assistance Through FY17]:[Company Direct Tax Revenue Before Assistance FY18 and After]])</f>
        <v>69114.944900000002</v>
      </c>
      <c r="DG457" s="17">
        <v>4855.0068000000001</v>
      </c>
      <c r="DH457" s="17">
        <v>41412.3753</v>
      </c>
      <c r="DI457" s="17">
        <v>9372.9968000000008</v>
      </c>
      <c r="DJ457" s="18">
        <f>SUM(Table2[[#This Row],[Indirect and Induced Tax Revenues Through FY17]:[Indirect and Induced Tax Revenues FY18 and After]])</f>
        <v>50785.372100000001</v>
      </c>
      <c r="DK457" s="17">
        <v>12534.406499999999</v>
      </c>
      <c r="DL457" s="17">
        <v>95701.596900000004</v>
      </c>
      <c r="DM457" s="17">
        <v>24198.720099999999</v>
      </c>
      <c r="DN457" s="17">
        <f>SUM(Table2[[#This Row],[TOTAL Tax Revenues Before Assistance Through FY17]:[TOTAL Tax Revenues Before Assistance FY18 and After]])</f>
        <v>119900.31700000001</v>
      </c>
      <c r="DO457" s="17">
        <v>10252.7132</v>
      </c>
      <c r="DP457" s="17">
        <v>89988.871400000004</v>
      </c>
      <c r="DQ457" s="17">
        <v>19793.720499999999</v>
      </c>
      <c r="DR457" s="20">
        <f>SUM(Table2[[#This Row],[TOTAL Tax Revenues Net of Assistance Recapture and Penalty Through FY17]:[TOTAL Tax Revenues Net of Assistance Recapture and Penalty FY18 and After]])</f>
        <v>109782.5919</v>
      </c>
      <c r="DS457" s="20">
        <v>0</v>
      </c>
      <c r="DT457" s="20">
        <v>0</v>
      </c>
      <c r="DU457" s="20">
        <v>0</v>
      </c>
      <c r="DV457" s="20">
        <v>0</v>
      </c>
      <c r="DW457" s="15">
        <v>354</v>
      </c>
      <c r="DX457" s="15">
        <v>0</v>
      </c>
      <c r="DY457" s="15">
        <v>75</v>
      </c>
      <c r="DZ457" s="15">
        <v>0</v>
      </c>
      <c r="EA457" s="15">
        <v>354</v>
      </c>
      <c r="EB457" s="15">
        <v>0</v>
      </c>
      <c r="EC457" s="15">
        <v>75</v>
      </c>
      <c r="ED457" s="15">
        <v>0</v>
      </c>
      <c r="EE457" s="15">
        <v>100</v>
      </c>
      <c r="EF457" s="15">
        <v>0</v>
      </c>
      <c r="EG457" s="15">
        <v>100</v>
      </c>
      <c r="EH457" s="15">
        <v>0</v>
      </c>
      <c r="EI457" s="15">
        <f>SUM(Table2[[#This Row],[Total Industrial Employees FY17]:[Total Other Employees FY17]])</f>
        <v>429</v>
      </c>
      <c r="EJ457" s="15">
        <f>SUM(Table2[[#This Row],[Number of Industrial Employees Earning More than Living Wage FY17]:[Number of Other Employees Earning More than Living Wage FY17]])</f>
        <v>429</v>
      </c>
      <c r="EK457" s="15">
        <v>100</v>
      </c>
    </row>
    <row r="458" spans="1:141" x14ac:dyDescent="0.2">
      <c r="A458" s="6">
        <v>94037</v>
      </c>
      <c r="B458" s="6" t="s">
        <v>1011</v>
      </c>
      <c r="C458" s="7" t="s">
        <v>1044</v>
      </c>
      <c r="D458" s="7" t="s">
        <v>19</v>
      </c>
      <c r="E458" s="33">
        <v>6</v>
      </c>
      <c r="F458" s="8" t="s">
        <v>2365</v>
      </c>
      <c r="G458" s="41" t="s">
        <v>1947</v>
      </c>
      <c r="H458" s="35">
        <v>16363</v>
      </c>
      <c r="I458" s="35">
        <v>64256</v>
      </c>
      <c r="J458" s="39" t="s">
        <v>3204</v>
      </c>
      <c r="K458" s="11" t="s">
        <v>2804</v>
      </c>
      <c r="L458" s="13" t="s">
        <v>3040</v>
      </c>
      <c r="M458" s="13" t="s">
        <v>3041</v>
      </c>
      <c r="N458" s="23">
        <v>28900000</v>
      </c>
      <c r="O458" s="6" t="s">
        <v>2518</v>
      </c>
      <c r="P458" s="15">
        <v>11</v>
      </c>
      <c r="Q458" s="15">
        <v>3</v>
      </c>
      <c r="R458" s="15">
        <v>151</v>
      </c>
      <c r="S458" s="15">
        <v>0</v>
      </c>
      <c r="T458" s="15">
        <v>3</v>
      </c>
      <c r="U458" s="15">
        <v>168</v>
      </c>
      <c r="V458" s="15">
        <v>160</v>
      </c>
      <c r="W458" s="15">
        <v>10</v>
      </c>
      <c r="X458" s="15">
        <v>0</v>
      </c>
      <c r="Y458" s="15">
        <v>42</v>
      </c>
      <c r="Z458" s="15">
        <v>21</v>
      </c>
      <c r="AA458" s="15">
        <v>56</v>
      </c>
      <c r="AB458" s="15">
        <v>0</v>
      </c>
      <c r="AC458" s="15">
        <v>0</v>
      </c>
      <c r="AD458" s="15">
        <v>0</v>
      </c>
      <c r="AE458" s="15">
        <v>0</v>
      </c>
      <c r="AF458" s="15">
        <v>56</v>
      </c>
      <c r="AG458" s="15" t="s">
        <v>1860</v>
      </c>
      <c r="AH458" s="15" t="s">
        <v>1861</v>
      </c>
      <c r="AI458" s="17">
        <v>0</v>
      </c>
      <c r="AJ458" s="17">
        <v>0</v>
      </c>
      <c r="AK458" s="17">
        <v>0</v>
      </c>
      <c r="AL458" s="17">
        <f>SUM(Table2[[#This Row],[Company Direct Land Through FY17]:[Company Direct Land FY18 and After]])</f>
        <v>0</v>
      </c>
      <c r="AM458" s="17">
        <v>0</v>
      </c>
      <c r="AN458" s="17">
        <v>0</v>
      </c>
      <c r="AO458" s="17">
        <v>0</v>
      </c>
      <c r="AP458" s="18">
        <f>SUM(Table2[[#This Row],[Company Direct Building Through FY17]:[Company Direct Building FY18 and After]])</f>
        <v>0</v>
      </c>
      <c r="AQ458" s="17">
        <v>0</v>
      </c>
      <c r="AR458" s="17">
        <v>473.38200000000001</v>
      </c>
      <c r="AS458" s="17">
        <v>0</v>
      </c>
      <c r="AT458" s="18">
        <f>SUM(Table2[[#This Row],[Mortgage Recording Tax Through FY17]:[Mortgage Recording Tax FY18 and After]])</f>
        <v>473.38200000000001</v>
      </c>
      <c r="AU458" s="17">
        <v>0</v>
      </c>
      <c r="AV458" s="17">
        <v>0</v>
      </c>
      <c r="AW458" s="17">
        <v>0</v>
      </c>
      <c r="AX458" s="18">
        <f>SUM(Table2[[#This Row],[Pilot Savings Through FY17]:[Pilot Savings FY18 and After]])</f>
        <v>0</v>
      </c>
      <c r="AY458" s="17">
        <v>0</v>
      </c>
      <c r="AZ458" s="17">
        <v>473.38200000000001</v>
      </c>
      <c r="BA458" s="17">
        <v>0</v>
      </c>
      <c r="BB458" s="18">
        <f>SUM(Table2[[#This Row],[Mortgage Recording Tax Exemption Through FY17]:[Mortgage Recording Tax Exemption FY18 and After]])</f>
        <v>473.38200000000001</v>
      </c>
      <c r="BC458" s="17">
        <v>121.8368</v>
      </c>
      <c r="BD458" s="17">
        <v>356.07769999999999</v>
      </c>
      <c r="BE458" s="17">
        <v>1931.6985</v>
      </c>
      <c r="BF458" s="18">
        <f>SUM(Table2[[#This Row],[Indirect and Induced Land Through FY17]:[Indirect and Induced Land FY18 and After]])</f>
        <v>2287.7761999999998</v>
      </c>
      <c r="BG458" s="17">
        <v>226.26830000000001</v>
      </c>
      <c r="BH458" s="17">
        <v>661.28710000000001</v>
      </c>
      <c r="BI458" s="17">
        <v>3587.4369000000002</v>
      </c>
      <c r="BJ458" s="18">
        <f>SUM(Table2[[#This Row],[Indirect and Induced Building Through FY17]:[Indirect and Induced Building FY18 and After]])</f>
        <v>4248.7240000000002</v>
      </c>
      <c r="BK458" s="17">
        <v>348.10509999999999</v>
      </c>
      <c r="BL458" s="17">
        <v>1017.3647999999999</v>
      </c>
      <c r="BM458" s="17">
        <v>5519.1354000000001</v>
      </c>
      <c r="BN458" s="18">
        <f>SUM(Table2[[#This Row],[TOTAL Real Property Related Taxes Through FY17]:[TOTAL Real Property Related Taxes FY18 and After]])</f>
        <v>6536.5002000000004</v>
      </c>
      <c r="BO458" s="17">
        <v>302.71730000000002</v>
      </c>
      <c r="BP458" s="17">
        <v>891.95209999999997</v>
      </c>
      <c r="BQ458" s="17">
        <v>4590.2258000000002</v>
      </c>
      <c r="BR458" s="18">
        <f>SUM(Table2[[#This Row],[Company Direct Through FY17]:[Company Direct FY18 and After]])</f>
        <v>5482.1779000000006</v>
      </c>
      <c r="BS458" s="17">
        <v>0</v>
      </c>
      <c r="BT458" s="17">
        <v>0</v>
      </c>
      <c r="BU458" s="17">
        <v>0</v>
      </c>
      <c r="BV458" s="18">
        <f>SUM(Table2[[#This Row],[Sales Tax Exemption Through FY17]:[Sales Tax Exemption FY18 and After]])</f>
        <v>0</v>
      </c>
      <c r="BW458" s="17">
        <v>0</v>
      </c>
      <c r="BX458" s="17">
        <v>0</v>
      </c>
      <c r="BY458" s="17">
        <v>0</v>
      </c>
      <c r="BZ458" s="17">
        <f>SUM(Table2[[#This Row],[Energy Tax Savings Through FY17]:[Energy Tax Savings FY18 and After]])</f>
        <v>0</v>
      </c>
      <c r="CA458" s="17">
        <v>17.081499999999998</v>
      </c>
      <c r="CB458" s="17">
        <v>48.289200000000001</v>
      </c>
      <c r="CC458" s="17">
        <v>197.75810000000001</v>
      </c>
      <c r="CD458" s="18">
        <f>SUM(Table2[[#This Row],[Tax Exempt Bond Savings Through FY17]:[Tax Exempt Bond Savings FY18 and After]])</f>
        <v>246.04730000000001</v>
      </c>
      <c r="CE458" s="17">
        <v>348.6533</v>
      </c>
      <c r="CF458" s="17">
        <v>1031.6986999999999</v>
      </c>
      <c r="CG458" s="17">
        <v>6045.8777</v>
      </c>
      <c r="CH458" s="18">
        <f>SUM(Table2[[#This Row],[Indirect and Induced Through FY17]:[Indirect and Induced FY18 and After]])</f>
        <v>7077.5763999999999</v>
      </c>
      <c r="CI458" s="17">
        <v>634.28909999999996</v>
      </c>
      <c r="CJ458" s="17">
        <v>1875.3616</v>
      </c>
      <c r="CK458" s="17">
        <v>10438.3454</v>
      </c>
      <c r="CL458" s="18">
        <f>SUM(Table2[[#This Row],[TOTAL Income Consumption Use Taxes Through FY17]:[TOTAL Income Consumption Use Taxes FY18 and After]])</f>
        <v>12313.707</v>
      </c>
      <c r="CM458" s="17">
        <v>17.081499999999998</v>
      </c>
      <c r="CN458" s="17">
        <v>521.6712</v>
      </c>
      <c r="CO458" s="17">
        <v>197.75810000000001</v>
      </c>
      <c r="CP458" s="18">
        <f>SUM(Table2[[#This Row],[Assistance Provided Through FY17]:[Assistance Provided FY18 and After]])</f>
        <v>719.42930000000001</v>
      </c>
      <c r="CQ458" s="17">
        <v>0</v>
      </c>
      <c r="CR458" s="17">
        <v>0</v>
      </c>
      <c r="CS458" s="17">
        <v>0</v>
      </c>
      <c r="CT458" s="18">
        <f>SUM(Table2[[#This Row],[Recapture Cancellation Reduction Amount Through FY17]:[Recapture Cancellation Reduction Amount FY18 and After]])</f>
        <v>0</v>
      </c>
      <c r="CU458" s="17">
        <v>0</v>
      </c>
      <c r="CV458" s="17">
        <v>0</v>
      </c>
      <c r="CW458" s="17">
        <v>0</v>
      </c>
      <c r="CX458" s="18">
        <f>SUM(Table2[[#This Row],[Penalty Paid Through FY17]:[Penalty Paid FY18 and After]])</f>
        <v>0</v>
      </c>
      <c r="CY458" s="17">
        <v>17.081499999999998</v>
      </c>
      <c r="CZ458" s="17">
        <v>521.6712</v>
      </c>
      <c r="DA458" s="17">
        <v>197.75810000000001</v>
      </c>
      <c r="DB458" s="18">
        <f>SUM(Table2[[#This Row],[TOTAL Assistance Net of Recapture Penalties Through FY17]:[TOTAL Assistance Net of Recapture Penalties FY18 and After]])</f>
        <v>719.42930000000001</v>
      </c>
      <c r="DC458" s="17">
        <v>302.71730000000002</v>
      </c>
      <c r="DD458" s="17">
        <v>1365.3341</v>
      </c>
      <c r="DE458" s="17">
        <v>4590.2258000000002</v>
      </c>
      <c r="DF458" s="18">
        <f>SUM(Table2[[#This Row],[Company Direct Tax Revenue Before Assistance Through FY17]:[Company Direct Tax Revenue Before Assistance FY18 and After]])</f>
        <v>5955.5599000000002</v>
      </c>
      <c r="DG458" s="17">
        <v>696.75840000000005</v>
      </c>
      <c r="DH458" s="17">
        <v>2049.0635000000002</v>
      </c>
      <c r="DI458" s="17">
        <v>11565.0131</v>
      </c>
      <c r="DJ458" s="18">
        <f>SUM(Table2[[#This Row],[Indirect and Induced Tax Revenues Through FY17]:[Indirect and Induced Tax Revenues FY18 and After]])</f>
        <v>13614.0766</v>
      </c>
      <c r="DK458" s="17">
        <v>999.47569999999996</v>
      </c>
      <c r="DL458" s="17">
        <v>3414.3975999999998</v>
      </c>
      <c r="DM458" s="17">
        <v>16155.2389</v>
      </c>
      <c r="DN458" s="17">
        <f>SUM(Table2[[#This Row],[TOTAL Tax Revenues Before Assistance Through FY17]:[TOTAL Tax Revenues Before Assistance FY18 and After]])</f>
        <v>19569.636500000001</v>
      </c>
      <c r="DO458" s="17">
        <v>982.39419999999996</v>
      </c>
      <c r="DP458" s="17">
        <v>2892.7264</v>
      </c>
      <c r="DQ458" s="17">
        <v>15957.480799999999</v>
      </c>
      <c r="DR458" s="20">
        <f>SUM(Table2[[#This Row],[TOTAL Tax Revenues Net of Assistance Recapture and Penalty Through FY17]:[TOTAL Tax Revenues Net of Assistance Recapture and Penalty FY18 and After]])</f>
        <v>18850.207200000001</v>
      </c>
      <c r="DS458" s="20">
        <v>0</v>
      </c>
      <c r="DT458" s="20">
        <v>0</v>
      </c>
      <c r="DU458" s="20">
        <v>0</v>
      </c>
      <c r="DV458" s="20">
        <v>0</v>
      </c>
      <c r="DW458" s="15">
        <v>0</v>
      </c>
      <c r="DX458" s="15">
        <v>0</v>
      </c>
      <c r="DY458" s="15">
        <v>0</v>
      </c>
      <c r="DZ458" s="15">
        <v>0</v>
      </c>
      <c r="EA458" s="15">
        <v>0</v>
      </c>
      <c r="EB458" s="15">
        <v>0</v>
      </c>
      <c r="EC458" s="15">
        <v>0</v>
      </c>
      <c r="ED458" s="15">
        <v>0</v>
      </c>
      <c r="EE458" s="15">
        <v>0</v>
      </c>
      <c r="EF458" s="15">
        <v>0</v>
      </c>
      <c r="EG458" s="15">
        <v>0</v>
      </c>
      <c r="EH458" s="15">
        <v>0</v>
      </c>
      <c r="EI458" s="15">
        <f>SUM(Table2[[#This Row],[Total Industrial Employees FY17]:[Total Other Employees FY17]])</f>
        <v>0</v>
      </c>
      <c r="EJ458" s="15">
        <f>SUM(Table2[[#This Row],[Number of Industrial Employees Earning More than Living Wage FY17]:[Number of Other Employees Earning More than Living Wage FY17]])</f>
        <v>0</v>
      </c>
      <c r="EK458" s="15">
        <v>0</v>
      </c>
    </row>
    <row r="459" spans="1:141" x14ac:dyDescent="0.2">
      <c r="A459" s="6">
        <v>93404</v>
      </c>
      <c r="B459" s="6" t="s">
        <v>63</v>
      </c>
      <c r="C459" s="7" t="s">
        <v>64</v>
      </c>
      <c r="D459" s="7" t="s">
        <v>6</v>
      </c>
      <c r="E459" s="33">
        <v>8</v>
      </c>
      <c r="F459" s="8" t="s">
        <v>2237</v>
      </c>
      <c r="G459" s="41" t="s">
        <v>1934</v>
      </c>
      <c r="H459" s="35">
        <v>50400</v>
      </c>
      <c r="I459" s="35">
        <v>48952</v>
      </c>
      <c r="J459" s="39" t="s">
        <v>3314</v>
      </c>
      <c r="K459" s="11" t="s">
        <v>2477</v>
      </c>
      <c r="L459" s="13" t="s">
        <v>2852</v>
      </c>
      <c r="M459" s="13" t="s">
        <v>2853</v>
      </c>
      <c r="N459" s="23">
        <v>1860000</v>
      </c>
      <c r="O459" s="6" t="s">
        <v>2490</v>
      </c>
      <c r="P459" s="15">
        <v>0</v>
      </c>
      <c r="Q459" s="15">
        <v>0</v>
      </c>
      <c r="R459" s="15">
        <v>0</v>
      </c>
      <c r="S459" s="15">
        <v>0</v>
      </c>
      <c r="T459" s="15">
        <v>0</v>
      </c>
      <c r="U459" s="15">
        <v>0</v>
      </c>
      <c r="V459" s="15">
        <v>42</v>
      </c>
      <c r="W459" s="15">
        <v>0</v>
      </c>
      <c r="X459" s="15">
        <v>0</v>
      </c>
      <c r="Y459" s="15">
        <v>0</v>
      </c>
      <c r="Z459" s="15">
        <v>13</v>
      </c>
      <c r="AA459" s="15">
        <v>0</v>
      </c>
      <c r="AB459" s="15">
        <v>0</v>
      </c>
      <c r="AC459" s="15">
        <v>0</v>
      </c>
      <c r="AD459" s="15">
        <v>0</v>
      </c>
      <c r="AE459" s="15">
        <v>0</v>
      </c>
      <c r="AF459" s="15">
        <v>0</v>
      </c>
      <c r="AG459" s="15"/>
      <c r="AH459" s="15"/>
      <c r="AI459" s="17">
        <v>30.232800000000001</v>
      </c>
      <c r="AJ459" s="17">
        <v>332.27229999999997</v>
      </c>
      <c r="AK459" s="17">
        <v>46.656700000000001</v>
      </c>
      <c r="AL459" s="17">
        <f>SUM(Table2[[#This Row],[Company Direct Land Through FY17]:[Company Direct Land FY18 and After]])</f>
        <v>378.92899999999997</v>
      </c>
      <c r="AM459" s="17">
        <v>129.34710000000001</v>
      </c>
      <c r="AN459" s="17">
        <v>468.9101</v>
      </c>
      <c r="AO459" s="17">
        <v>199.61490000000001</v>
      </c>
      <c r="AP459" s="18">
        <f>SUM(Table2[[#This Row],[Company Direct Building Through FY17]:[Company Direct Building FY18 and After]])</f>
        <v>668.52499999999998</v>
      </c>
      <c r="AQ459" s="17">
        <v>0</v>
      </c>
      <c r="AR459" s="17">
        <v>37.634300000000003</v>
      </c>
      <c r="AS459" s="17">
        <v>0</v>
      </c>
      <c r="AT459" s="18">
        <f>SUM(Table2[[#This Row],[Mortgage Recording Tax Through FY17]:[Mortgage Recording Tax FY18 and After]])</f>
        <v>37.634300000000003</v>
      </c>
      <c r="AU459" s="17">
        <v>7.83</v>
      </c>
      <c r="AV459" s="17">
        <v>189.10230000000001</v>
      </c>
      <c r="AW459" s="17">
        <v>12.083600000000001</v>
      </c>
      <c r="AX459" s="18">
        <f>SUM(Table2[[#This Row],[Pilot Savings Through FY17]:[Pilot Savings FY18 and After]])</f>
        <v>201.1859</v>
      </c>
      <c r="AY459" s="17">
        <v>0</v>
      </c>
      <c r="AZ459" s="17">
        <v>37.634300000000003</v>
      </c>
      <c r="BA459" s="17">
        <v>0</v>
      </c>
      <c r="BB459" s="18">
        <f>SUM(Table2[[#This Row],[Mortgage Recording Tax Exemption Through FY17]:[Mortgage Recording Tax Exemption FY18 and After]])</f>
        <v>37.634300000000003</v>
      </c>
      <c r="BC459" s="17">
        <v>63.558900000000001</v>
      </c>
      <c r="BD459" s="17">
        <v>513.05420000000004</v>
      </c>
      <c r="BE459" s="17">
        <v>98.087299999999999</v>
      </c>
      <c r="BF459" s="18">
        <f>SUM(Table2[[#This Row],[Indirect and Induced Land Through FY17]:[Indirect and Induced Land FY18 and After]])</f>
        <v>611.14150000000006</v>
      </c>
      <c r="BG459" s="17">
        <v>118.038</v>
      </c>
      <c r="BH459" s="17">
        <v>952.81420000000003</v>
      </c>
      <c r="BI459" s="17">
        <v>182.16239999999999</v>
      </c>
      <c r="BJ459" s="18">
        <f>SUM(Table2[[#This Row],[Indirect and Induced Building Through FY17]:[Indirect and Induced Building FY18 and After]])</f>
        <v>1134.9766</v>
      </c>
      <c r="BK459" s="17">
        <v>333.34679999999997</v>
      </c>
      <c r="BL459" s="17">
        <v>2077.9485</v>
      </c>
      <c r="BM459" s="17">
        <v>514.43769999999995</v>
      </c>
      <c r="BN459" s="18">
        <f>SUM(Table2[[#This Row],[TOTAL Real Property Related Taxes Through FY17]:[TOTAL Real Property Related Taxes FY18 and After]])</f>
        <v>2592.3861999999999</v>
      </c>
      <c r="BO459" s="17">
        <v>609.17240000000004</v>
      </c>
      <c r="BP459" s="17">
        <v>4673.1193000000003</v>
      </c>
      <c r="BQ459" s="17">
        <v>940.10630000000003</v>
      </c>
      <c r="BR459" s="18">
        <f>SUM(Table2[[#This Row],[Company Direct Through FY17]:[Company Direct FY18 and After]])</f>
        <v>5613.2256000000007</v>
      </c>
      <c r="BS459" s="17">
        <v>0</v>
      </c>
      <c r="BT459" s="17">
        <v>6.6249000000000002</v>
      </c>
      <c r="BU459" s="17">
        <v>0</v>
      </c>
      <c r="BV459" s="18">
        <f>SUM(Table2[[#This Row],[Sales Tax Exemption Through FY17]:[Sales Tax Exemption FY18 and After]])</f>
        <v>6.6249000000000002</v>
      </c>
      <c r="BW459" s="17">
        <v>0</v>
      </c>
      <c r="BX459" s="17">
        <v>0</v>
      </c>
      <c r="BY459" s="17">
        <v>0</v>
      </c>
      <c r="BZ459" s="17">
        <f>SUM(Table2[[#This Row],[Energy Tax Savings Through FY17]:[Energy Tax Savings FY18 and After]])</f>
        <v>0</v>
      </c>
      <c r="CA459" s="17">
        <v>0.87280000000000002</v>
      </c>
      <c r="CB459" s="17">
        <v>21.373699999999999</v>
      </c>
      <c r="CC459" s="17">
        <v>1.149</v>
      </c>
      <c r="CD459" s="18">
        <f>SUM(Table2[[#This Row],[Tax Exempt Bond Savings Through FY17]:[Tax Exempt Bond Savings FY18 and After]])</f>
        <v>22.5227</v>
      </c>
      <c r="CE459" s="17">
        <v>200.58799999999999</v>
      </c>
      <c r="CF459" s="17">
        <v>1855.1733999999999</v>
      </c>
      <c r="CG459" s="17">
        <v>309.55770000000001</v>
      </c>
      <c r="CH459" s="18">
        <f>SUM(Table2[[#This Row],[Indirect and Induced Through FY17]:[Indirect and Induced FY18 and After]])</f>
        <v>2164.7311</v>
      </c>
      <c r="CI459" s="17">
        <v>808.88760000000002</v>
      </c>
      <c r="CJ459" s="17">
        <v>6500.2941000000001</v>
      </c>
      <c r="CK459" s="17">
        <v>1248.5150000000001</v>
      </c>
      <c r="CL459" s="18">
        <f>SUM(Table2[[#This Row],[TOTAL Income Consumption Use Taxes Through FY17]:[TOTAL Income Consumption Use Taxes FY18 and After]])</f>
        <v>7748.8091000000004</v>
      </c>
      <c r="CM459" s="17">
        <v>8.7027999999999999</v>
      </c>
      <c r="CN459" s="17">
        <v>254.73519999999999</v>
      </c>
      <c r="CO459" s="17">
        <v>13.2326</v>
      </c>
      <c r="CP459" s="18">
        <f>SUM(Table2[[#This Row],[Assistance Provided Through FY17]:[Assistance Provided FY18 and After]])</f>
        <v>267.96780000000001</v>
      </c>
      <c r="CQ459" s="17">
        <v>0</v>
      </c>
      <c r="CR459" s="17">
        <v>0</v>
      </c>
      <c r="CS459" s="17">
        <v>0</v>
      </c>
      <c r="CT459" s="18">
        <f>SUM(Table2[[#This Row],[Recapture Cancellation Reduction Amount Through FY17]:[Recapture Cancellation Reduction Amount FY18 and After]])</f>
        <v>0</v>
      </c>
      <c r="CU459" s="17">
        <v>0</v>
      </c>
      <c r="CV459" s="17">
        <v>0</v>
      </c>
      <c r="CW459" s="17">
        <v>0</v>
      </c>
      <c r="CX459" s="18">
        <f>SUM(Table2[[#This Row],[Penalty Paid Through FY17]:[Penalty Paid FY18 and After]])</f>
        <v>0</v>
      </c>
      <c r="CY459" s="17">
        <v>8.7027999999999999</v>
      </c>
      <c r="CZ459" s="17">
        <v>254.73519999999999</v>
      </c>
      <c r="DA459" s="17">
        <v>13.2326</v>
      </c>
      <c r="DB459" s="18">
        <f>SUM(Table2[[#This Row],[TOTAL Assistance Net of Recapture Penalties Through FY17]:[TOTAL Assistance Net of Recapture Penalties FY18 and After]])</f>
        <v>267.96780000000001</v>
      </c>
      <c r="DC459" s="17">
        <v>768.75229999999999</v>
      </c>
      <c r="DD459" s="17">
        <v>5511.9359999999997</v>
      </c>
      <c r="DE459" s="17">
        <v>1186.3779</v>
      </c>
      <c r="DF459" s="18">
        <f>SUM(Table2[[#This Row],[Company Direct Tax Revenue Before Assistance Through FY17]:[Company Direct Tax Revenue Before Assistance FY18 and After]])</f>
        <v>6698.3138999999992</v>
      </c>
      <c r="DG459" s="17">
        <v>382.18490000000003</v>
      </c>
      <c r="DH459" s="17">
        <v>3321.0418</v>
      </c>
      <c r="DI459" s="17">
        <v>589.80740000000003</v>
      </c>
      <c r="DJ459" s="18">
        <f>SUM(Table2[[#This Row],[Indirect and Induced Tax Revenues Through FY17]:[Indirect and Induced Tax Revenues FY18 and After]])</f>
        <v>3910.8492000000001</v>
      </c>
      <c r="DK459" s="17">
        <v>1150.9372000000001</v>
      </c>
      <c r="DL459" s="17">
        <v>8832.9778000000006</v>
      </c>
      <c r="DM459" s="17">
        <v>1776.1853000000001</v>
      </c>
      <c r="DN459" s="17">
        <f>SUM(Table2[[#This Row],[TOTAL Tax Revenues Before Assistance Through FY17]:[TOTAL Tax Revenues Before Assistance FY18 and After]])</f>
        <v>10609.163100000002</v>
      </c>
      <c r="DO459" s="17">
        <v>1142.2344000000001</v>
      </c>
      <c r="DP459" s="17">
        <v>8578.2425999999996</v>
      </c>
      <c r="DQ459" s="17">
        <v>1762.9527</v>
      </c>
      <c r="DR459" s="20">
        <f>SUM(Table2[[#This Row],[TOTAL Tax Revenues Net of Assistance Recapture and Penalty Through FY17]:[TOTAL Tax Revenues Net of Assistance Recapture and Penalty FY18 and After]])</f>
        <v>10341.195299999999</v>
      </c>
      <c r="DS459" s="20">
        <v>0</v>
      </c>
      <c r="DT459" s="20">
        <v>0</v>
      </c>
      <c r="DU459" s="20">
        <v>0</v>
      </c>
      <c r="DV459" s="20">
        <v>0</v>
      </c>
      <c r="DW459" s="15">
        <v>0</v>
      </c>
      <c r="DX459" s="15">
        <v>0</v>
      </c>
      <c r="DY459" s="15">
        <v>0</v>
      </c>
      <c r="DZ459" s="15">
        <v>0</v>
      </c>
      <c r="EA459" s="15">
        <v>0</v>
      </c>
      <c r="EB459" s="15">
        <v>0</v>
      </c>
      <c r="EC459" s="15">
        <v>0</v>
      </c>
      <c r="ED459" s="15">
        <v>0</v>
      </c>
      <c r="EE459" s="15">
        <v>0</v>
      </c>
      <c r="EF459" s="15">
        <v>0</v>
      </c>
      <c r="EG459" s="15">
        <v>0</v>
      </c>
      <c r="EH459" s="15">
        <v>0</v>
      </c>
      <c r="EI459" s="15">
        <v>0</v>
      </c>
      <c r="EJ459" s="15">
        <v>0</v>
      </c>
      <c r="EK459" s="15">
        <v>0</v>
      </c>
    </row>
    <row r="460" spans="1:141" x14ac:dyDescent="0.2">
      <c r="A460" s="6">
        <v>93199</v>
      </c>
      <c r="B460" s="6" t="s">
        <v>455</v>
      </c>
      <c r="C460" s="7" t="s">
        <v>456</v>
      </c>
      <c r="D460" s="7" t="s">
        <v>19</v>
      </c>
      <c r="E460" s="33">
        <v>6</v>
      </c>
      <c r="F460" s="8" t="s">
        <v>2167</v>
      </c>
      <c r="G460" s="41" t="s">
        <v>2031</v>
      </c>
      <c r="H460" s="35">
        <v>3422</v>
      </c>
      <c r="I460" s="35">
        <v>9671</v>
      </c>
      <c r="J460" s="39" t="s">
        <v>3204</v>
      </c>
      <c r="K460" s="11" t="s">
        <v>2519</v>
      </c>
      <c r="L460" s="13" t="s">
        <v>2738</v>
      </c>
      <c r="M460" s="13" t="s">
        <v>2770</v>
      </c>
      <c r="N460" s="23">
        <v>8830000</v>
      </c>
      <c r="O460" s="6" t="s">
        <v>2503</v>
      </c>
      <c r="P460" s="15">
        <v>4</v>
      </c>
      <c r="Q460" s="15">
        <v>0</v>
      </c>
      <c r="R460" s="15">
        <v>20</v>
      </c>
      <c r="S460" s="15">
        <v>0</v>
      </c>
      <c r="T460" s="15">
        <v>0</v>
      </c>
      <c r="U460" s="15">
        <v>24</v>
      </c>
      <c r="V460" s="15">
        <v>22</v>
      </c>
      <c r="W460" s="15">
        <v>0</v>
      </c>
      <c r="X460" s="15">
        <v>0</v>
      </c>
      <c r="Y460" s="15">
        <v>0</v>
      </c>
      <c r="Z460" s="15">
        <v>4</v>
      </c>
      <c r="AA460" s="15">
        <v>92</v>
      </c>
      <c r="AB460" s="15">
        <v>0</v>
      </c>
      <c r="AC460" s="15">
        <v>0</v>
      </c>
      <c r="AD460" s="15">
        <v>0</v>
      </c>
      <c r="AE460" s="15">
        <v>0</v>
      </c>
      <c r="AF460" s="15">
        <v>92</v>
      </c>
      <c r="AG460" s="15" t="s">
        <v>1861</v>
      </c>
      <c r="AH460" s="15" t="s">
        <v>1861</v>
      </c>
      <c r="AI460" s="17">
        <v>0</v>
      </c>
      <c r="AJ460" s="17">
        <v>0</v>
      </c>
      <c r="AK460" s="17">
        <v>0</v>
      </c>
      <c r="AL460" s="17">
        <f>SUM(Table2[[#This Row],[Company Direct Land Through FY17]:[Company Direct Land FY18 and After]])</f>
        <v>0</v>
      </c>
      <c r="AM460" s="17">
        <v>0</v>
      </c>
      <c r="AN460" s="17">
        <v>0</v>
      </c>
      <c r="AO460" s="17">
        <v>0</v>
      </c>
      <c r="AP460" s="18">
        <f>SUM(Table2[[#This Row],[Company Direct Building Through FY17]:[Company Direct Building FY18 and After]])</f>
        <v>0</v>
      </c>
      <c r="AQ460" s="17">
        <v>0</v>
      </c>
      <c r="AR460" s="17">
        <v>135.7688</v>
      </c>
      <c r="AS460" s="17">
        <v>0</v>
      </c>
      <c r="AT460" s="18">
        <f>SUM(Table2[[#This Row],[Mortgage Recording Tax Through FY17]:[Mortgage Recording Tax FY18 and After]])</f>
        <v>135.7688</v>
      </c>
      <c r="AU460" s="17">
        <v>0</v>
      </c>
      <c r="AV460" s="17">
        <v>0</v>
      </c>
      <c r="AW460" s="17">
        <v>0</v>
      </c>
      <c r="AX460" s="18">
        <f>SUM(Table2[[#This Row],[Pilot Savings Through FY17]:[Pilot Savings FY18 and After]])</f>
        <v>0</v>
      </c>
      <c r="AY460" s="17">
        <v>0</v>
      </c>
      <c r="AZ460" s="17">
        <v>0</v>
      </c>
      <c r="BA460" s="17">
        <v>0</v>
      </c>
      <c r="BB460" s="18">
        <f>SUM(Table2[[#This Row],[Mortgage Recording Tax Exemption Through FY17]:[Mortgage Recording Tax Exemption FY18 and After]])</f>
        <v>0</v>
      </c>
      <c r="BC460" s="17">
        <v>14.6488</v>
      </c>
      <c r="BD460" s="17">
        <v>107.721</v>
      </c>
      <c r="BE460" s="17">
        <v>131.8124</v>
      </c>
      <c r="BF460" s="18">
        <f>SUM(Table2[[#This Row],[Indirect and Induced Land Through FY17]:[Indirect and Induced Land FY18 and After]])</f>
        <v>239.5334</v>
      </c>
      <c r="BG460" s="17">
        <v>27.204899999999999</v>
      </c>
      <c r="BH460" s="17">
        <v>200.05350000000001</v>
      </c>
      <c r="BI460" s="17">
        <v>244.79640000000001</v>
      </c>
      <c r="BJ460" s="18">
        <f>SUM(Table2[[#This Row],[Indirect and Induced Building Through FY17]:[Indirect and Induced Building FY18 and After]])</f>
        <v>444.84990000000005</v>
      </c>
      <c r="BK460" s="17">
        <v>41.853700000000003</v>
      </c>
      <c r="BL460" s="17">
        <v>443.54329999999999</v>
      </c>
      <c r="BM460" s="17">
        <v>376.60879999999997</v>
      </c>
      <c r="BN460" s="18">
        <f>SUM(Table2[[#This Row],[TOTAL Real Property Related Taxes Through FY17]:[TOTAL Real Property Related Taxes FY18 and After]])</f>
        <v>820.15210000000002</v>
      </c>
      <c r="BO460" s="17">
        <v>36.397500000000001</v>
      </c>
      <c r="BP460" s="17">
        <v>288.88780000000003</v>
      </c>
      <c r="BQ460" s="17">
        <v>327.51330000000002</v>
      </c>
      <c r="BR460" s="18">
        <f>SUM(Table2[[#This Row],[Company Direct Through FY17]:[Company Direct FY18 and After]])</f>
        <v>616.40110000000004</v>
      </c>
      <c r="BS460" s="17">
        <v>0</v>
      </c>
      <c r="BT460" s="17">
        <v>0</v>
      </c>
      <c r="BU460" s="17">
        <v>0</v>
      </c>
      <c r="BV460" s="18">
        <f>SUM(Table2[[#This Row],[Sales Tax Exemption Through FY17]:[Sales Tax Exemption FY18 and After]])</f>
        <v>0</v>
      </c>
      <c r="BW460" s="17">
        <v>0</v>
      </c>
      <c r="BX460" s="17">
        <v>0</v>
      </c>
      <c r="BY460" s="17">
        <v>0</v>
      </c>
      <c r="BZ460" s="17">
        <f>SUM(Table2[[#This Row],[Energy Tax Savings Through FY17]:[Energy Tax Savings FY18 and After]])</f>
        <v>0</v>
      </c>
      <c r="CA460" s="17">
        <v>0</v>
      </c>
      <c r="CB460" s="17">
        <v>65.129199999999997</v>
      </c>
      <c r="CC460" s="17">
        <v>0</v>
      </c>
      <c r="CD460" s="18">
        <f>SUM(Table2[[#This Row],[Tax Exempt Bond Savings Through FY17]:[Tax Exempt Bond Savings FY18 and After]])</f>
        <v>65.129199999999997</v>
      </c>
      <c r="CE460" s="17">
        <v>41.919600000000003</v>
      </c>
      <c r="CF460" s="17">
        <v>345.41899999999998</v>
      </c>
      <c r="CG460" s="17">
        <v>377.20269999999999</v>
      </c>
      <c r="CH460" s="18">
        <f>SUM(Table2[[#This Row],[Indirect and Induced Through FY17]:[Indirect and Induced FY18 and After]])</f>
        <v>722.62169999999992</v>
      </c>
      <c r="CI460" s="17">
        <v>78.317099999999996</v>
      </c>
      <c r="CJ460" s="17">
        <v>569.17759999999998</v>
      </c>
      <c r="CK460" s="17">
        <v>704.71600000000001</v>
      </c>
      <c r="CL460" s="18">
        <f>SUM(Table2[[#This Row],[TOTAL Income Consumption Use Taxes Through FY17]:[TOTAL Income Consumption Use Taxes FY18 and After]])</f>
        <v>1273.8935999999999</v>
      </c>
      <c r="CM460" s="17">
        <v>0</v>
      </c>
      <c r="CN460" s="17">
        <v>65.129199999999997</v>
      </c>
      <c r="CO460" s="17">
        <v>0</v>
      </c>
      <c r="CP460" s="18">
        <f>SUM(Table2[[#This Row],[Assistance Provided Through FY17]:[Assistance Provided FY18 and After]])</f>
        <v>65.129199999999997</v>
      </c>
      <c r="CQ460" s="17">
        <v>0</v>
      </c>
      <c r="CR460" s="17">
        <v>0</v>
      </c>
      <c r="CS460" s="17">
        <v>0</v>
      </c>
      <c r="CT460" s="18">
        <f>SUM(Table2[[#This Row],[Recapture Cancellation Reduction Amount Through FY17]:[Recapture Cancellation Reduction Amount FY18 and After]])</f>
        <v>0</v>
      </c>
      <c r="CU460" s="17">
        <v>0</v>
      </c>
      <c r="CV460" s="17">
        <v>0</v>
      </c>
      <c r="CW460" s="17">
        <v>0</v>
      </c>
      <c r="CX460" s="18">
        <f>SUM(Table2[[#This Row],[Penalty Paid Through FY17]:[Penalty Paid FY18 and After]])</f>
        <v>0</v>
      </c>
      <c r="CY460" s="17">
        <v>0</v>
      </c>
      <c r="CZ460" s="17">
        <v>65.129199999999997</v>
      </c>
      <c r="DA460" s="17">
        <v>0</v>
      </c>
      <c r="DB460" s="18">
        <f>SUM(Table2[[#This Row],[TOTAL Assistance Net of Recapture Penalties Through FY17]:[TOTAL Assistance Net of Recapture Penalties FY18 and After]])</f>
        <v>65.129199999999997</v>
      </c>
      <c r="DC460" s="17">
        <v>36.397500000000001</v>
      </c>
      <c r="DD460" s="17">
        <v>424.65660000000003</v>
      </c>
      <c r="DE460" s="17">
        <v>327.51330000000002</v>
      </c>
      <c r="DF460" s="18">
        <f>SUM(Table2[[#This Row],[Company Direct Tax Revenue Before Assistance Through FY17]:[Company Direct Tax Revenue Before Assistance FY18 and After]])</f>
        <v>752.1699000000001</v>
      </c>
      <c r="DG460" s="17">
        <v>83.773300000000006</v>
      </c>
      <c r="DH460" s="17">
        <v>653.19349999999997</v>
      </c>
      <c r="DI460" s="17">
        <v>753.81150000000002</v>
      </c>
      <c r="DJ460" s="18">
        <f>SUM(Table2[[#This Row],[Indirect and Induced Tax Revenues Through FY17]:[Indirect and Induced Tax Revenues FY18 and After]])</f>
        <v>1407.0050000000001</v>
      </c>
      <c r="DK460" s="17">
        <v>120.1708</v>
      </c>
      <c r="DL460" s="17">
        <v>1077.8501000000001</v>
      </c>
      <c r="DM460" s="17">
        <v>1081.3248000000001</v>
      </c>
      <c r="DN460" s="17">
        <f>SUM(Table2[[#This Row],[TOTAL Tax Revenues Before Assistance Through FY17]:[TOTAL Tax Revenues Before Assistance FY18 and After]])</f>
        <v>2159.1749</v>
      </c>
      <c r="DO460" s="17">
        <v>120.1708</v>
      </c>
      <c r="DP460" s="17">
        <v>1012.7209</v>
      </c>
      <c r="DQ460" s="17">
        <v>1081.3248000000001</v>
      </c>
      <c r="DR460" s="20">
        <f>SUM(Table2[[#This Row],[TOTAL Tax Revenues Net of Assistance Recapture and Penalty Through FY17]:[TOTAL Tax Revenues Net of Assistance Recapture and Penalty FY18 and After]])</f>
        <v>2094.0457000000001</v>
      </c>
      <c r="DS460" s="20">
        <v>0</v>
      </c>
      <c r="DT460" s="20">
        <v>0</v>
      </c>
      <c r="DU460" s="20">
        <v>0</v>
      </c>
      <c r="DV460" s="20">
        <v>0</v>
      </c>
      <c r="DW460" s="15">
        <v>0</v>
      </c>
      <c r="DX460" s="15">
        <v>0</v>
      </c>
      <c r="DY460" s="15">
        <v>0</v>
      </c>
      <c r="DZ460" s="15">
        <v>24</v>
      </c>
      <c r="EA460" s="15">
        <v>0</v>
      </c>
      <c r="EB460" s="15">
        <v>0</v>
      </c>
      <c r="EC460" s="15">
        <v>0</v>
      </c>
      <c r="ED460" s="15">
        <v>24</v>
      </c>
      <c r="EE460" s="15">
        <v>0</v>
      </c>
      <c r="EF460" s="15">
        <v>0</v>
      </c>
      <c r="EG460" s="15">
        <v>0</v>
      </c>
      <c r="EH460" s="15">
        <v>100</v>
      </c>
      <c r="EI460" s="15">
        <f>SUM(Table2[[#This Row],[Total Industrial Employees FY17]:[Total Other Employees FY17]])</f>
        <v>24</v>
      </c>
      <c r="EJ460" s="15">
        <f>SUM(Table2[[#This Row],[Number of Industrial Employees Earning More than Living Wage FY17]:[Number of Other Employees Earning More than Living Wage FY17]])</f>
        <v>24</v>
      </c>
      <c r="EK460" s="15">
        <v>100</v>
      </c>
    </row>
    <row r="461" spans="1:141" x14ac:dyDescent="0.2">
      <c r="A461" s="6">
        <v>93986</v>
      </c>
      <c r="B461" s="6" t="s">
        <v>752</v>
      </c>
      <c r="C461" s="7" t="s">
        <v>753</v>
      </c>
      <c r="D461" s="7" t="s">
        <v>9</v>
      </c>
      <c r="E461" s="33">
        <v>38</v>
      </c>
      <c r="F461" s="8" t="s">
        <v>1971</v>
      </c>
      <c r="G461" s="41" t="s">
        <v>2162</v>
      </c>
      <c r="H461" s="35">
        <v>15000</v>
      </c>
      <c r="I461" s="35">
        <v>31600</v>
      </c>
      <c r="J461" s="39" t="s">
        <v>3353</v>
      </c>
      <c r="K461" s="11" t="s">
        <v>2453</v>
      </c>
      <c r="L461" s="13" t="s">
        <v>3023</v>
      </c>
      <c r="M461" s="13" t="s">
        <v>2955</v>
      </c>
      <c r="N461" s="23">
        <v>5000000</v>
      </c>
      <c r="O461" s="6" t="s">
        <v>2458</v>
      </c>
      <c r="P461" s="15">
        <v>0</v>
      </c>
      <c r="Q461" s="15">
        <v>0</v>
      </c>
      <c r="R461" s="15">
        <v>104</v>
      </c>
      <c r="S461" s="15">
        <v>0</v>
      </c>
      <c r="T461" s="15">
        <v>1</v>
      </c>
      <c r="U461" s="15">
        <v>105</v>
      </c>
      <c r="V461" s="15">
        <v>105</v>
      </c>
      <c r="W461" s="15">
        <v>0</v>
      </c>
      <c r="X461" s="15">
        <v>0</v>
      </c>
      <c r="Y461" s="15">
        <v>53</v>
      </c>
      <c r="Z461" s="15">
        <v>12</v>
      </c>
      <c r="AA461" s="15">
        <v>99</v>
      </c>
      <c r="AB461" s="15">
        <v>0</v>
      </c>
      <c r="AC461" s="15">
        <v>0</v>
      </c>
      <c r="AD461" s="15">
        <v>0</v>
      </c>
      <c r="AE461" s="15">
        <v>0</v>
      </c>
      <c r="AF461" s="15">
        <v>99</v>
      </c>
      <c r="AG461" s="15" t="s">
        <v>1860</v>
      </c>
      <c r="AH461" s="15" t="s">
        <v>1861</v>
      </c>
      <c r="AI461" s="17">
        <v>101.08280000000001</v>
      </c>
      <c r="AJ461" s="17">
        <v>223.31440000000001</v>
      </c>
      <c r="AK461" s="17">
        <v>82.092200000000005</v>
      </c>
      <c r="AL461" s="17">
        <f>SUM(Table2[[#This Row],[Company Direct Land Through FY17]:[Company Direct Land FY18 and After]])</f>
        <v>305.40660000000003</v>
      </c>
      <c r="AM461" s="17">
        <v>18.116900000000001</v>
      </c>
      <c r="AN461" s="17">
        <v>273.32339999999999</v>
      </c>
      <c r="AO461" s="17">
        <v>14.7133</v>
      </c>
      <c r="AP461" s="18">
        <f>SUM(Table2[[#This Row],[Company Direct Building Through FY17]:[Company Direct Building FY18 and After]])</f>
        <v>288.0367</v>
      </c>
      <c r="AQ461" s="17">
        <v>0</v>
      </c>
      <c r="AR461" s="17">
        <v>60.278399999999998</v>
      </c>
      <c r="AS461" s="17">
        <v>0</v>
      </c>
      <c r="AT461" s="18">
        <f>SUM(Table2[[#This Row],[Mortgage Recording Tax Through FY17]:[Mortgage Recording Tax FY18 and After]])</f>
        <v>60.278399999999998</v>
      </c>
      <c r="AU461" s="17">
        <v>18.223800000000001</v>
      </c>
      <c r="AV461" s="17">
        <v>31.122</v>
      </c>
      <c r="AW461" s="17">
        <v>14.8</v>
      </c>
      <c r="AX461" s="18">
        <f>SUM(Table2[[#This Row],[Pilot Savings Through FY17]:[Pilot Savings FY18 and After]])</f>
        <v>45.921999999999997</v>
      </c>
      <c r="AY461" s="17">
        <v>0</v>
      </c>
      <c r="AZ461" s="17">
        <v>60.278399999999998</v>
      </c>
      <c r="BA461" s="17">
        <v>0</v>
      </c>
      <c r="BB461" s="18">
        <f>SUM(Table2[[#This Row],[Mortgage Recording Tax Exemption Through FY17]:[Mortgage Recording Tax Exemption FY18 and After]])</f>
        <v>60.278399999999998</v>
      </c>
      <c r="BC461" s="17">
        <v>152.21969999999999</v>
      </c>
      <c r="BD461" s="17">
        <v>476.87189999999998</v>
      </c>
      <c r="BE461" s="17">
        <v>123.6219</v>
      </c>
      <c r="BF461" s="18">
        <f>SUM(Table2[[#This Row],[Indirect and Induced Land Through FY17]:[Indirect and Induced Land FY18 and After]])</f>
        <v>600.49379999999996</v>
      </c>
      <c r="BG461" s="17">
        <v>282.69380000000001</v>
      </c>
      <c r="BH461" s="17">
        <v>885.6191</v>
      </c>
      <c r="BI461" s="17">
        <v>229.58359999999999</v>
      </c>
      <c r="BJ461" s="18">
        <f>SUM(Table2[[#This Row],[Indirect and Induced Building Through FY17]:[Indirect and Induced Building FY18 and After]])</f>
        <v>1115.2027</v>
      </c>
      <c r="BK461" s="17">
        <v>535.88940000000002</v>
      </c>
      <c r="BL461" s="17">
        <v>1828.0068000000001</v>
      </c>
      <c r="BM461" s="17">
        <v>435.21100000000001</v>
      </c>
      <c r="BN461" s="18">
        <f>SUM(Table2[[#This Row],[TOTAL Real Property Related Taxes Through FY17]:[TOTAL Real Property Related Taxes FY18 and After]])</f>
        <v>2263.2178000000004</v>
      </c>
      <c r="BO461" s="17">
        <v>1426.0123000000001</v>
      </c>
      <c r="BP461" s="17">
        <v>4545.0762000000004</v>
      </c>
      <c r="BQ461" s="17">
        <v>1158.1048000000001</v>
      </c>
      <c r="BR461" s="18">
        <f>SUM(Table2[[#This Row],[Company Direct Through FY17]:[Company Direct FY18 and After]])</f>
        <v>5703.1810000000005</v>
      </c>
      <c r="BS461" s="17">
        <v>0</v>
      </c>
      <c r="BT461" s="17">
        <v>0</v>
      </c>
      <c r="BU461" s="17">
        <v>0</v>
      </c>
      <c r="BV461" s="18">
        <f>SUM(Table2[[#This Row],[Sales Tax Exemption Through FY17]:[Sales Tax Exemption FY18 and After]])</f>
        <v>0</v>
      </c>
      <c r="BW461" s="17">
        <v>0</v>
      </c>
      <c r="BX461" s="17">
        <v>0</v>
      </c>
      <c r="BY461" s="17">
        <v>0</v>
      </c>
      <c r="BZ461" s="17">
        <f>SUM(Table2[[#This Row],[Energy Tax Savings Through FY17]:[Energy Tax Savings FY18 and After]])</f>
        <v>0</v>
      </c>
      <c r="CA461" s="17">
        <v>0</v>
      </c>
      <c r="CB461" s="17">
        <v>0</v>
      </c>
      <c r="CC461" s="17">
        <v>0</v>
      </c>
      <c r="CD461" s="18">
        <f>SUM(Table2[[#This Row],[Tax Exempt Bond Savings Through FY17]:[Tax Exempt Bond Savings FY18 and After]])</f>
        <v>0</v>
      </c>
      <c r="CE461" s="17">
        <v>521.06790000000001</v>
      </c>
      <c r="CF461" s="17">
        <v>1646.5793000000001</v>
      </c>
      <c r="CG461" s="17">
        <v>423.17399999999998</v>
      </c>
      <c r="CH461" s="18">
        <f>SUM(Table2[[#This Row],[Indirect and Induced Through FY17]:[Indirect and Induced FY18 and After]])</f>
        <v>2069.7533000000003</v>
      </c>
      <c r="CI461" s="17">
        <v>1947.0802000000001</v>
      </c>
      <c r="CJ461" s="17">
        <v>6191.6554999999998</v>
      </c>
      <c r="CK461" s="17">
        <v>1581.2788</v>
      </c>
      <c r="CL461" s="18">
        <f>SUM(Table2[[#This Row],[TOTAL Income Consumption Use Taxes Through FY17]:[TOTAL Income Consumption Use Taxes FY18 and After]])</f>
        <v>7772.9342999999999</v>
      </c>
      <c r="CM461" s="17">
        <v>18.223800000000001</v>
      </c>
      <c r="CN461" s="17">
        <v>91.400400000000005</v>
      </c>
      <c r="CO461" s="17">
        <v>14.8</v>
      </c>
      <c r="CP461" s="18">
        <f>SUM(Table2[[#This Row],[Assistance Provided Through FY17]:[Assistance Provided FY18 and After]])</f>
        <v>106.2004</v>
      </c>
      <c r="CQ461" s="17">
        <v>0</v>
      </c>
      <c r="CR461" s="17">
        <v>0</v>
      </c>
      <c r="CS461" s="17">
        <v>0</v>
      </c>
      <c r="CT461" s="18">
        <f>SUM(Table2[[#This Row],[Recapture Cancellation Reduction Amount Through FY17]:[Recapture Cancellation Reduction Amount FY18 and After]])</f>
        <v>0</v>
      </c>
      <c r="CU461" s="17">
        <v>0</v>
      </c>
      <c r="CV461" s="17">
        <v>0</v>
      </c>
      <c r="CW461" s="17">
        <v>0</v>
      </c>
      <c r="CX461" s="18">
        <f>SUM(Table2[[#This Row],[Penalty Paid Through FY17]:[Penalty Paid FY18 and After]])</f>
        <v>0</v>
      </c>
      <c r="CY461" s="17">
        <v>18.223800000000001</v>
      </c>
      <c r="CZ461" s="17">
        <v>91.400400000000005</v>
      </c>
      <c r="DA461" s="17">
        <v>14.8</v>
      </c>
      <c r="DB461" s="18">
        <f>SUM(Table2[[#This Row],[TOTAL Assistance Net of Recapture Penalties Through FY17]:[TOTAL Assistance Net of Recapture Penalties FY18 and After]])</f>
        <v>106.2004</v>
      </c>
      <c r="DC461" s="17">
        <v>1545.212</v>
      </c>
      <c r="DD461" s="17">
        <v>5101.9924000000001</v>
      </c>
      <c r="DE461" s="17">
        <v>1254.9103</v>
      </c>
      <c r="DF461" s="18">
        <f>SUM(Table2[[#This Row],[Company Direct Tax Revenue Before Assistance Through FY17]:[Company Direct Tax Revenue Before Assistance FY18 and After]])</f>
        <v>6356.9027000000006</v>
      </c>
      <c r="DG461" s="17">
        <v>955.98140000000001</v>
      </c>
      <c r="DH461" s="17">
        <v>3009.0702999999999</v>
      </c>
      <c r="DI461" s="17">
        <v>776.37950000000001</v>
      </c>
      <c r="DJ461" s="18">
        <f>SUM(Table2[[#This Row],[Indirect and Induced Tax Revenues Through FY17]:[Indirect and Induced Tax Revenues FY18 and After]])</f>
        <v>3785.4497999999999</v>
      </c>
      <c r="DK461" s="17">
        <v>2501.1934000000001</v>
      </c>
      <c r="DL461" s="17">
        <v>8111.0627000000004</v>
      </c>
      <c r="DM461" s="17">
        <v>2031.2898</v>
      </c>
      <c r="DN461" s="17">
        <f>SUM(Table2[[#This Row],[TOTAL Tax Revenues Before Assistance Through FY17]:[TOTAL Tax Revenues Before Assistance FY18 and After]])</f>
        <v>10142.352500000001</v>
      </c>
      <c r="DO461" s="17">
        <v>2482.9695999999999</v>
      </c>
      <c r="DP461" s="17">
        <v>8019.6623</v>
      </c>
      <c r="DQ461" s="17">
        <v>2016.4898000000001</v>
      </c>
      <c r="DR461" s="20">
        <f>SUM(Table2[[#This Row],[TOTAL Tax Revenues Net of Assistance Recapture and Penalty Through FY17]:[TOTAL Tax Revenues Net of Assistance Recapture and Penalty FY18 and After]])</f>
        <v>10036.152099999999</v>
      </c>
      <c r="DS461" s="20">
        <v>0</v>
      </c>
      <c r="DT461" s="20">
        <v>0</v>
      </c>
      <c r="DU461" s="20">
        <v>0</v>
      </c>
      <c r="DV461" s="20">
        <v>0</v>
      </c>
      <c r="DW461" s="15">
        <v>89</v>
      </c>
      <c r="DX461" s="15">
        <v>0</v>
      </c>
      <c r="DY461" s="15">
        <v>0</v>
      </c>
      <c r="DZ461" s="15">
        <v>0</v>
      </c>
      <c r="EA461" s="15">
        <v>18</v>
      </c>
      <c r="EB461" s="15">
        <v>0</v>
      </c>
      <c r="EC461" s="15">
        <v>0</v>
      </c>
      <c r="ED461" s="15">
        <v>0</v>
      </c>
      <c r="EE461" s="15">
        <v>20.22</v>
      </c>
      <c r="EF461" s="15">
        <v>0</v>
      </c>
      <c r="EG461" s="15">
        <v>0</v>
      </c>
      <c r="EH461" s="15">
        <v>0</v>
      </c>
      <c r="EI461" s="15">
        <f>SUM(Table2[[#This Row],[Total Industrial Employees FY17]:[Total Other Employees FY17]])</f>
        <v>89</v>
      </c>
      <c r="EJ461" s="15">
        <f>SUM(Table2[[#This Row],[Number of Industrial Employees Earning More than Living Wage FY17]:[Number of Other Employees Earning More than Living Wage FY17]])</f>
        <v>18</v>
      </c>
      <c r="EK461" s="15">
        <v>20.224719101123593</v>
      </c>
    </row>
    <row r="462" spans="1:141" x14ac:dyDescent="0.2">
      <c r="A462" s="6">
        <v>92934</v>
      </c>
      <c r="B462" s="6" t="s">
        <v>331</v>
      </c>
      <c r="C462" s="7" t="s">
        <v>332</v>
      </c>
      <c r="D462" s="7" t="s">
        <v>12</v>
      </c>
      <c r="E462" s="33">
        <v>22</v>
      </c>
      <c r="F462" s="8" t="s">
        <v>2087</v>
      </c>
      <c r="G462" s="41" t="s">
        <v>2088</v>
      </c>
      <c r="H462" s="35">
        <v>29581</v>
      </c>
      <c r="I462" s="35">
        <v>58136</v>
      </c>
      <c r="J462" s="39" t="s">
        <v>3275</v>
      </c>
      <c r="K462" s="11" t="s">
        <v>2477</v>
      </c>
      <c r="L462" s="13" t="s">
        <v>2672</v>
      </c>
      <c r="M462" s="13" t="s">
        <v>2523</v>
      </c>
      <c r="N462" s="23">
        <v>5900000</v>
      </c>
      <c r="O462" s="6" t="s">
        <v>2490</v>
      </c>
      <c r="P462" s="15">
        <v>0</v>
      </c>
      <c r="Q462" s="15">
        <v>0</v>
      </c>
      <c r="R462" s="15">
        <v>33</v>
      </c>
      <c r="S462" s="15">
        <v>0</v>
      </c>
      <c r="T462" s="15">
        <v>0</v>
      </c>
      <c r="U462" s="15">
        <v>33</v>
      </c>
      <c r="V462" s="15">
        <v>33</v>
      </c>
      <c r="W462" s="15">
        <v>0</v>
      </c>
      <c r="X462" s="15">
        <v>0</v>
      </c>
      <c r="Y462" s="15">
        <v>44</v>
      </c>
      <c r="Z462" s="15">
        <v>4</v>
      </c>
      <c r="AA462" s="15">
        <v>100</v>
      </c>
      <c r="AB462" s="15">
        <v>0</v>
      </c>
      <c r="AC462" s="15">
        <v>0</v>
      </c>
      <c r="AD462" s="15">
        <v>0</v>
      </c>
      <c r="AE462" s="15">
        <v>0</v>
      </c>
      <c r="AF462" s="15">
        <v>100</v>
      </c>
      <c r="AG462" s="15" t="s">
        <v>1860</v>
      </c>
      <c r="AH462" s="15" t="s">
        <v>1861</v>
      </c>
      <c r="AI462" s="17">
        <v>52.011000000000003</v>
      </c>
      <c r="AJ462" s="17">
        <v>377.47460000000001</v>
      </c>
      <c r="AK462" s="17">
        <v>210.67070000000001</v>
      </c>
      <c r="AL462" s="17">
        <f>SUM(Table2[[#This Row],[Company Direct Land Through FY17]:[Company Direct Land FY18 and After]])</f>
        <v>588.14530000000002</v>
      </c>
      <c r="AM462" s="17">
        <v>193.637</v>
      </c>
      <c r="AN462" s="17">
        <v>814.9239</v>
      </c>
      <c r="AO462" s="17">
        <v>784.32799999999997</v>
      </c>
      <c r="AP462" s="18">
        <f>SUM(Table2[[#This Row],[Company Direct Building Through FY17]:[Company Direct Building FY18 and After]])</f>
        <v>1599.2519</v>
      </c>
      <c r="AQ462" s="17">
        <v>0</v>
      </c>
      <c r="AR462" s="17">
        <v>104.96120000000001</v>
      </c>
      <c r="AS462" s="17">
        <v>0</v>
      </c>
      <c r="AT462" s="18">
        <f>SUM(Table2[[#This Row],[Mortgage Recording Tax Through FY17]:[Mortgage Recording Tax FY18 and After]])</f>
        <v>104.96120000000001</v>
      </c>
      <c r="AU462" s="17">
        <v>176.7397</v>
      </c>
      <c r="AV462" s="17">
        <v>804.6934</v>
      </c>
      <c r="AW462" s="17">
        <v>715.88570000000004</v>
      </c>
      <c r="AX462" s="18">
        <f>SUM(Table2[[#This Row],[Pilot Savings Through FY17]:[Pilot Savings FY18 and After]])</f>
        <v>1520.5790999999999</v>
      </c>
      <c r="AY462" s="17">
        <v>0</v>
      </c>
      <c r="AZ462" s="17">
        <v>104.96120000000001</v>
      </c>
      <c r="BA462" s="17">
        <v>0</v>
      </c>
      <c r="BB462" s="18">
        <f>SUM(Table2[[#This Row],[Mortgage Recording Tax Exemption Through FY17]:[Mortgage Recording Tax Exemption FY18 and After]])</f>
        <v>104.96120000000001</v>
      </c>
      <c r="BC462" s="17">
        <v>49.339199999999998</v>
      </c>
      <c r="BD462" s="17">
        <v>361.77350000000001</v>
      </c>
      <c r="BE462" s="17">
        <v>199.84909999999999</v>
      </c>
      <c r="BF462" s="18">
        <f>SUM(Table2[[#This Row],[Indirect and Induced Land Through FY17]:[Indirect and Induced Land FY18 and After]])</f>
        <v>561.62260000000003</v>
      </c>
      <c r="BG462" s="17">
        <v>91.629900000000006</v>
      </c>
      <c r="BH462" s="17">
        <v>671.86509999999998</v>
      </c>
      <c r="BI462" s="17">
        <v>371.14769999999999</v>
      </c>
      <c r="BJ462" s="18">
        <f>SUM(Table2[[#This Row],[Indirect and Induced Building Through FY17]:[Indirect and Induced Building FY18 and After]])</f>
        <v>1043.0128</v>
      </c>
      <c r="BK462" s="17">
        <v>209.87739999999999</v>
      </c>
      <c r="BL462" s="17">
        <v>1421.3436999999999</v>
      </c>
      <c r="BM462" s="17">
        <v>850.10979999999995</v>
      </c>
      <c r="BN462" s="18">
        <f>SUM(Table2[[#This Row],[TOTAL Real Property Related Taxes Through FY17]:[TOTAL Real Property Related Taxes FY18 and After]])</f>
        <v>2271.4534999999996</v>
      </c>
      <c r="BO462" s="17">
        <v>391.38810000000001</v>
      </c>
      <c r="BP462" s="17">
        <v>2915.6053000000002</v>
      </c>
      <c r="BQ462" s="17">
        <v>1585.3202000000001</v>
      </c>
      <c r="BR462" s="18">
        <f>SUM(Table2[[#This Row],[Company Direct Through FY17]:[Company Direct FY18 and After]])</f>
        <v>4500.9255000000003</v>
      </c>
      <c r="BS462" s="17">
        <v>0</v>
      </c>
      <c r="BT462" s="17">
        <v>97.259299999999996</v>
      </c>
      <c r="BU462" s="17">
        <v>0</v>
      </c>
      <c r="BV462" s="18">
        <f>SUM(Table2[[#This Row],[Sales Tax Exemption Through FY17]:[Sales Tax Exemption FY18 and After]])</f>
        <v>97.259299999999996</v>
      </c>
      <c r="BW462" s="17">
        <v>0</v>
      </c>
      <c r="BX462" s="17">
        <v>0</v>
      </c>
      <c r="BY462" s="17">
        <v>0</v>
      </c>
      <c r="BZ462" s="17">
        <f>SUM(Table2[[#This Row],[Energy Tax Savings Through FY17]:[Energy Tax Savings FY18 and After]])</f>
        <v>0</v>
      </c>
      <c r="CA462" s="17">
        <v>0.44090000000000001</v>
      </c>
      <c r="CB462" s="17">
        <v>5.1699000000000002</v>
      </c>
      <c r="CC462" s="17">
        <v>1.4427000000000001</v>
      </c>
      <c r="CD462" s="18">
        <f>SUM(Table2[[#This Row],[Tax Exempt Bond Savings Through FY17]:[Tax Exempt Bond Savings FY18 and After]])</f>
        <v>6.6126000000000005</v>
      </c>
      <c r="CE462" s="17">
        <v>155.13820000000001</v>
      </c>
      <c r="CF462" s="17">
        <v>1285.4826</v>
      </c>
      <c r="CG462" s="17">
        <v>628.38869999999997</v>
      </c>
      <c r="CH462" s="18">
        <f>SUM(Table2[[#This Row],[Indirect and Induced Through FY17]:[Indirect and Induced FY18 and After]])</f>
        <v>1913.8713</v>
      </c>
      <c r="CI462" s="17">
        <v>546.08540000000005</v>
      </c>
      <c r="CJ462" s="17">
        <v>4098.6587</v>
      </c>
      <c r="CK462" s="17">
        <v>2212.2662</v>
      </c>
      <c r="CL462" s="18">
        <f>SUM(Table2[[#This Row],[TOTAL Income Consumption Use Taxes Through FY17]:[TOTAL Income Consumption Use Taxes FY18 and After]])</f>
        <v>6310.9249</v>
      </c>
      <c r="CM462" s="17">
        <v>177.1806</v>
      </c>
      <c r="CN462" s="17">
        <v>1012.0838</v>
      </c>
      <c r="CO462" s="17">
        <v>717.32839999999999</v>
      </c>
      <c r="CP462" s="18">
        <f>SUM(Table2[[#This Row],[Assistance Provided Through FY17]:[Assistance Provided FY18 and After]])</f>
        <v>1729.4122</v>
      </c>
      <c r="CQ462" s="17">
        <v>0</v>
      </c>
      <c r="CR462" s="17">
        <v>0</v>
      </c>
      <c r="CS462" s="17">
        <v>0</v>
      </c>
      <c r="CT462" s="18">
        <f>SUM(Table2[[#This Row],[Recapture Cancellation Reduction Amount Through FY17]:[Recapture Cancellation Reduction Amount FY18 and After]])</f>
        <v>0</v>
      </c>
      <c r="CU462" s="17">
        <v>0</v>
      </c>
      <c r="CV462" s="17">
        <v>0</v>
      </c>
      <c r="CW462" s="17">
        <v>0</v>
      </c>
      <c r="CX462" s="18">
        <f>SUM(Table2[[#This Row],[Penalty Paid Through FY17]:[Penalty Paid FY18 and After]])</f>
        <v>0</v>
      </c>
      <c r="CY462" s="17">
        <v>177.1806</v>
      </c>
      <c r="CZ462" s="17">
        <v>1012.0838</v>
      </c>
      <c r="DA462" s="17">
        <v>717.32839999999999</v>
      </c>
      <c r="DB462" s="18">
        <f>SUM(Table2[[#This Row],[TOTAL Assistance Net of Recapture Penalties Through FY17]:[TOTAL Assistance Net of Recapture Penalties FY18 and After]])</f>
        <v>1729.4122</v>
      </c>
      <c r="DC462" s="17">
        <v>637.03610000000003</v>
      </c>
      <c r="DD462" s="17">
        <v>4212.9650000000001</v>
      </c>
      <c r="DE462" s="17">
        <v>2580.3189000000002</v>
      </c>
      <c r="DF462" s="18">
        <f>SUM(Table2[[#This Row],[Company Direct Tax Revenue Before Assistance Through FY17]:[Company Direct Tax Revenue Before Assistance FY18 and After]])</f>
        <v>6793.2839000000004</v>
      </c>
      <c r="DG462" s="17">
        <v>296.10730000000001</v>
      </c>
      <c r="DH462" s="17">
        <v>2319.1212</v>
      </c>
      <c r="DI462" s="17">
        <v>1199.3855000000001</v>
      </c>
      <c r="DJ462" s="18">
        <f>SUM(Table2[[#This Row],[Indirect and Induced Tax Revenues Through FY17]:[Indirect and Induced Tax Revenues FY18 and After]])</f>
        <v>3518.5066999999999</v>
      </c>
      <c r="DK462" s="17">
        <v>933.14340000000004</v>
      </c>
      <c r="DL462" s="17">
        <v>6532.0861999999997</v>
      </c>
      <c r="DM462" s="17">
        <v>3779.7044000000001</v>
      </c>
      <c r="DN462" s="17">
        <f>SUM(Table2[[#This Row],[TOTAL Tax Revenues Before Assistance Through FY17]:[TOTAL Tax Revenues Before Assistance FY18 and After]])</f>
        <v>10311.7906</v>
      </c>
      <c r="DO462" s="17">
        <v>755.96280000000002</v>
      </c>
      <c r="DP462" s="17">
        <v>5520.0024000000003</v>
      </c>
      <c r="DQ462" s="17">
        <v>3062.3760000000002</v>
      </c>
      <c r="DR462" s="20">
        <f>SUM(Table2[[#This Row],[TOTAL Tax Revenues Net of Assistance Recapture and Penalty Through FY17]:[TOTAL Tax Revenues Net of Assistance Recapture and Penalty FY18 and After]])</f>
        <v>8582.3784000000014</v>
      </c>
      <c r="DS462" s="20">
        <v>0</v>
      </c>
      <c r="DT462" s="20">
        <v>0</v>
      </c>
      <c r="DU462" s="20">
        <v>0</v>
      </c>
      <c r="DV462" s="20">
        <v>0</v>
      </c>
      <c r="DW462" s="15">
        <v>0</v>
      </c>
      <c r="DX462" s="15">
        <v>0</v>
      </c>
      <c r="DY462" s="15">
        <v>0</v>
      </c>
      <c r="DZ462" s="15">
        <v>0</v>
      </c>
      <c r="EA462" s="15">
        <v>0</v>
      </c>
      <c r="EB462" s="15">
        <v>0</v>
      </c>
      <c r="EC462" s="15">
        <v>0</v>
      </c>
      <c r="ED462" s="15">
        <v>0</v>
      </c>
      <c r="EE462" s="15">
        <v>0</v>
      </c>
      <c r="EF462" s="15">
        <v>0</v>
      </c>
      <c r="EG462" s="15">
        <v>0</v>
      </c>
      <c r="EH462" s="15">
        <v>0</v>
      </c>
      <c r="EI462" s="15">
        <f>SUM(Table2[[#This Row],[Total Industrial Employees FY17]:[Total Other Employees FY17]])</f>
        <v>0</v>
      </c>
      <c r="EJ462" s="15">
        <f>SUM(Table2[[#This Row],[Number of Industrial Employees Earning More than Living Wage FY17]:[Number of Other Employees Earning More than Living Wage FY17]])</f>
        <v>0</v>
      </c>
      <c r="EK462" s="15">
        <v>0</v>
      </c>
    </row>
    <row r="463" spans="1:141" x14ac:dyDescent="0.2">
      <c r="A463" s="6">
        <v>92930</v>
      </c>
      <c r="B463" s="6" t="s">
        <v>326</v>
      </c>
      <c r="C463" s="7" t="s">
        <v>327</v>
      </c>
      <c r="D463" s="7" t="s">
        <v>6</v>
      </c>
      <c r="E463" s="33">
        <v>13</v>
      </c>
      <c r="F463" s="8" t="s">
        <v>2084</v>
      </c>
      <c r="G463" s="41" t="s">
        <v>2085</v>
      </c>
      <c r="H463" s="35">
        <v>78919</v>
      </c>
      <c r="I463" s="35">
        <v>72882</v>
      </c>
      <c r="J463" s="39" t="s">
        <v>3195</v>
      </c>
      <c r="K463" s="11" t="s">
        <v>2453</v>
      </c>
      <c r="L463" s="13" t="s">
        <v>2670</v>
      </c>
      <c r="M463" s="13" t="s">
        <v>2598</v>
      </c>
      <c r="N463" s="23">
        <v>8000000</v>
      </c>
      <c r="O463" s="6" t="s">
        <v>2458</v>
      </c>
      <c r="P463" s="15">
        <v>2</v>
      </c>
      <c r="Q463" s="15">
        <v>0</v>
      </c>
      <c r="R463" s="15">
        <v>91</v>
      </c>
      <c r="S463" s="15">
        <v>0</v>
      </c>
      <c r="T463" s="15">
        <v>3</v>
      </c>
      <c r="U463" s="15">
        <v>96</v>
      </c>
      <c r="V463" s="15">
        <v>95</v>
      </c>
      <c r="W463" s="15">
        <v>0</v>
      </c>
      <c r="X463" s="15">
        <v>0</v>
      </c>
      <c r="Y463" s="15">
        <v>0</v>
      </c>
      <c r="Z463" s="15">
        <v>15</v>
      </c>
      <c r="AA463" s="15">
        <v>96</v>
      </c>
      <c r="AB463" s="15">
        <v>0</v>
      </c>
      <c r="AC463" s="15">
        <v>0</v>
      </c>
      <c r="AD463" s="15">
        <v>0</v>
      </c>
      <c r="AE463" s="15">
        <v>0</v>
      </c>
      <c r="AF463" s="15">
        <v>96</v>
      </c>
      <c r="AG463" s="15" t="s">
        <v>1860</v>
      </c>
      <c r="AH463" s="15" t="s">
        <v>1861</v>
      </c>
      <c r="AI463" s="17">
        <v>31.206600000000002</v>
      </c>
      <c r="AJ463" s="17">
        <v>370.91430000000003</v>
      </c>
      <c r="AK463" s="17">
        <v>126.4025</v>
      </c>
      <c r="AL463" s="17">
        <f>SUM(Table2[[#This Row],[Company Direct Land Through FY17]:[Company Direct Land FY18 and After]])</f>
        <v>497.31680000000006</v>
      </c>
      <c r="AM463" s="17">
        <v>187.70769999999999</v>
      </c>
      <c r="AN463" s="17">
        <v>895.79010000000005</v>
      </c>
      <c r="AO463" s="17">
        <v>760.31140000000005</v>
      </c>
      <c r="AP463" s="18">
        <f>SUM(Table2[[#This Row],[Company Direct Building Through FY17]:[Company Direct Building FY18 and After]])</f>
        <v>1656.1015000000002</v>
      </c>
      <c r="AQ463" s="17">
        <v>0</v>
      </c>
      <c r="AR463" s="17">
        <v>107.0245</v>
      </c>
      <c r="AS463" s="17">
        <v>0</v>
      </c>
      <c r="AT463" s="18">
        <f>SUM(Table2[[#This Row],[Mortgage Recording Tax Through FY17]:[Mortgage Recording Tax FY18 and After]])</f>
        <v>107.0245</v>
      </c>
      <c r="AU463" s="17">
        <v>127.24550000000001</v>
      </c>
      <c r="AV463" s="17">
        <v>505.55250000000001</v>
      </c>
      <c r="AW463" s="17">
        <v>515.40909999999997</v>
      </c>
      <c r="AX463" s="18">
        <f>SUM(Table2[[#This Row],[Pilot Savings Through FY17]:[Pilot Savings FY18 and After]])</f>
        <v>1020.9616</v>
      </c>
      <c r="AY463" s="17">
        <v>0</v>
      </c>
      <c r="AZ463" s="17">
        <v>107.0245</v>
      </c>
      <c r="BA463" s="17">
        <v>0</v>
      </c>
      <c r="BB463" s="18">
        <f>SUM(Table2[[#This Row],[Mortgage Recording Tax Exemption Through FY17]:[Mortgage Recording Tax Exemption FY18 and After]])</f>
        <v>107.0245</v>
      </c>
      <c r="BC463" s="17">
        <v>126.4041</v>
      </c>
      <c r="BD463" s="17">
        <v>735.78610000000003</v>
      </c>
      <c r="BE463" s="17">
        <v>512.00049999999999</v>
      </c>
      <c r="BF463" s="18">
        <f>SUM(Table2[[#This Row],[Indirect and Induced Land Through FY17]:[Indirect and Induced Land FY18 and After]])</f>
        <v>1247.7865999999999</v>
      </c>
      <c r="BG463" s="17">
        <v>234.75040000000001</v>
      </c>
      <c r="BH463" s="17">
        <v>1366.4599000000001</v>
      </c>
      <c r="BI463" s="17">
        <v>950.85839999999996</v>
      </c>
      <c r="BJ463" s="18">
        <f>SUM(Table2[[#This Row],[Indirect and Induced Building Through FY17]:[Indirect and Induced Building FY18 and After]])</f>
        <v>2317.3182999999999</v>
      </c>
      <c r="BK463" s="17">
        <v>452.82330000000002</v>
      </c>
      <c r="BL463" s="17">
        <v>2863.3978999999999</v>
      </c>
      <c r="BM463" s="17">
        <v>1834.1637000000001</v>
      </c>
      <c r="BN463" s="18">
        <f>SUM(Table2[[#This Row],[TOTAL Real Property Related Taxes Through FY17]:[TOTAL Real Property Related Taxes FY18 and After]])</f>
        <v>4697.5616</v>
      </c>
      <c r="BO463" s="17">
        <v>1235.7525000000001</v>
      </c>
      <c r="BP463" s="17">
        <v>7591.8308999999999</v>
      </c>
      <c r="BQ463" s="17">
        <v>5005.424</v>
      </c>
      <c r="BR463" s="18">
        <f>SUM(Table2[[#This Row],[Company Direct Through FY17]:[Company Direct FY18 and After]])</f>
        <v>12597.2549</v>
      </c>
      <c r="BS463" s="17">
        <v>0</v>
      </c>
      <c r="BT463" s="17">
        <v>303.78989999999999</v>
      </c>
      <c r="BU463" s="17">
        <v>0</v>
      </c>
      <c r="BV463" s="18">
        <f>SUM(Table2[[#This Row],[Sales Tax Exemption Through FY17]:[Sales Tax Exemption FY18 and After]])</f>
        <v>303.78989999999999</v>
      </c>
      <c r="BW463" s="17">
        <v>0</v>
      </c>
      <c r="BX463" s="17">
        <v>0</v>
      </c>
      <c r="BY463" s="17">
        <v>0</v>
      </c>
      <c r="BZ463" s="17">
        <f>SUM(Table2[[#This Row],[Energy Tax Savings Through FY17]:[Energy Tax Savings FY18 and After]])</f>
        <v>0</v>
      </c>
      <c r="CA463" s="17">
        <v>0</v>
      </c>
      <c r="CB463" s="17">
        <v>9.7726000000000006</v>
      </c>
      <c r="CC463" s="17">
        <v>0</v>
      </c>
      <c r="CD463" s="18">
        <f>SUM(Table2[[#This Row],[Tax Exempt Bond Savings Through FY17]:[Tax Exempt Bond Savings FY18 and After]])</f>
        <v>9.7726000000000006</v>
      </c>
      <c r="CE463" s="17">
        <v>398.92349999999999</v>
      </c>
      <c r="CF463" s="17">
        <v>2546.3912999999998</v>
      </c>
      <c r="CG463" s="17">
        <v>1615.8426999999999</v>
      </c>
      <c r="CH463" s="18">
        <f>SUM(Table2[[#This Row],[Indirect and Induced Through FY17]:[Indirect and Induced FY18 and After]])</f>
        <v>4162.2339999999995</v>
      </c>
      <c r="CI463" s="17">
        <v>1634.6759999999999</v>
      </c>
      <c r="CJ463" s="17">
        <v>9824.6597000000002</v>
      </c>
      <c r="CK463" s="17">
        <v>6621.2667000000001</v>
      </c>
      <c r="CL463" s="18">
        <f>SUM(Table2[[#This Row],[TOTAL Income Consumption Use Taxes Through FY17]:[TOTAL Income Consumption Use Taxes FY18 and After]])</f>
        <v>16445.9264</v>
      </c>
      <c r="CM463" s="17">
        <v>127.24550000000001</v>
      </c>
      <c r="CN463" s="17">
        <v>926.1395</v>
      </c>
      <c r="CO463" s="17">
        <v>515.40909999999997</v>
      </c>
      <c r="CP463" s="18">
        <f>SUM(Table2[[#This Row],[Assistance Provided Through FY17]:[Assistance Provided FY18 and After]])</f>
        <v>1441.5486000000001</v>
      </c>
      <c r="CQ463" s="17">
        <v>0</v>
      </c>
      <c r="CR463" s="17">
        <v>0</v>
      </c>
      <c r="CS463" s="17">
        <v>0</v>
      </c>
      <c r="CT463" s="18">
        <f>SUM(Table2[[#This Row],[Recapture Cancellation Reduction Amount Through FY17]:[Recapture Cancellation Reduction Amount FY18 and After]])</f>
        <v>0</v>
      </c>
      <c r="CU463" s="17">
        <v>0</v>
      </c>
      <c r="CV463" s="17">
        <v>0</v>
      </c>
      <c r="CW463" s="17">
        <v>0</v>
      </c>
      <c r="CX463" s="18">
        <f>SUM(Table2[[#This Row],[Penalty Paid Through FY17]:[Penalty Paid FY18 and After]])</f>
        <v>0</v>
      </c>
      <c r="CY463" s="17">
        <v>127.24550000000001</v>
      </c>
      <c r="CZ463" s="17">
        <v>926.1395</v>
      </c>
      <c r="DA463" s="17">
        <v>515.40909999999997</v>
      </c>
      <c r="DB463" s="18">
        <f>SUM(Table2[[#This Row],[TOTAL Assistance Net of Recapture Penalties Through FY17]:[TOTAL Assistance Net of Recapture Penalties FY18 and After]])</f>
        <v>1441.5486000000001</v>
      </c>
      <c r="DC463" s="17">
        <v>1454.6668</v>
      </c>
      <c r="DD463" s="17">
        <v>8965.5598000000009</v>
      </c>
      <c r="DE463" s="17">
        <v>5892.1378999999997</v>
      </c>
      <c r="DF463" s="18">
        <f>SUM(Table2[[#This Row],[Company Direct Tax Revenue Before Assistance Through FY17]:[Company Direct Tax Revenue Before Assistance FY18 and After]])</f>
        <v>14857.697700000001</v>
      </c>
      <c r="DG463" s="17">
        <v>760.07799999999997</v>
      </c>
      <c r="DH463" s="17">
        <v>4648.6373000000003</v>
      </c>
      <c r="DI463" s="17">
        <v>3078.7015999999999</v>
      </c>
      <c r="DJ463" s="18">
        <f>SUM(Table2[[#This Row],[Indirect and Induced Tax Revenues Through FY17]:[Indirect and Induced Tax Revenues FY18 and After]])</f>
        <v>7727.3389000000006</v>
      </c>
      <c r="DK463" s="17">
        <v>2214.7447999999999</v>
      </c>
      <c r="DL463" s="17">
        <v>13614.197099999999</v>
      </c>
      <c r="DM463" s="17">
        <v>8970.8395</v>
      </c>
      <c r="DN463" s="17">
        <f>SUM(Table2[[#This Row],[TOTAL Tax Revenues Before Assistance Through FY17]:[TOTAL Tax Revenues Before Assistance FY18 and After]])</f>
        <v>22585.036599999999</v>
      </c>
      <c r="DO463" s="17">
        <v>2087.4992999999999</v>
      </c>
      <c r="DP463" s="17">
        <v>12688.0576</v>
      </c>
      <c r="DQ463" s="17">
        <v>8455.4303999999993</v>
      </c>
      <c r="DR463" s="20">
        <f>SUM(Table2[[#This Row],[TOTAL Tax Revenues Net of Assistance Recapture and Penalty Through FY17]:[TOTAL Tax Revenues Net of Assistance Recapture and Penalty FY18 and After]])</f>
        <v>21143.487999999998</v>
      </c>
      <c r="DS463" s="20">
        <v>0</v>
      </c>
      <c r="DT463" s="20">
        <v>0</v>
      </c>
      <c r="DU463" s="20">
        <v>0</v>
      </c>
      <c r="DV463" s="20">
        <v>0</v>
      </c>
      <c r="DW463" s="15">
        <v>81</v>
      </c>
      <c r="DX463" s="15">
        <v>0</v>
      </c>
      <c r="DY463" s="15">
        <v>0</v>
      </c>
      <c r="DZ463" s="15">
        <v>12</v>
      </c>
      <c r="EA463" s="15">
        <v>18</v>
      </c>
      <c r="EB463" s="15">
        <v>0</v>
      </c>
      <c r="EC463" s="15">
        <v>0</v>
      </c>
      <c r="ED463" s="15">
        <v>12</v>
      </c>
      <c r="EE463" s="15">
        <v>22.22</v>
      </c>
      <c r="EF463" s="15">
        <v>0</v>
      </c>
      <c r="EG463" s="15">
        <v>0</v>
      </c>
      <c r="EH463" s="15">
        <v>100</v>
      </c>
      <c r="EI463" s="15">
        <f>SUM(Table2[[#This Row],[Total Industrial Employees FY17]:[Total Other Employees FY17]])</f>
        <v>93</v>
      </c>
      <c r="EJ463" s="15">
        <f>SUM(Table2[[#This Row],[Number of Industrial Employees Earning More than Living Wage FY17]:[Number of Other Employees Earning More than Living Wage FY17]])</f>
        <v>30</v>
      </c>
      <c r="EK463" s="15">
        <v>32.258064516129032</v>
      </c>
    </row>
    <row r="464" spans="1:141" x14ac:dyDescent="0.2">
      <c r="A464" s="6">
        <v>92587</v>
      </c>
      <c r="B464" s="6" t="s">
        <v>215</v>
      </c>
      <c r="C464" s="7" t="s">
        <v>216</v>
      </c>
      <c r="D464" s="7" t="s">
        <v>9</v>
      </c>
      <c r="E464" s="33">
        <v>39</v>
      </c>
      <c r="F464" s="8" t="s">
        <v>1982</v>
      </c>
      <c r="G464" s="41" t="s">
        <v>1983</v>
      </c>
      <c r="H464" s="35">
        <v>28400</v>
      </c>
      <c r="I464" s="35">
        <v>30931</v>
      </c>
      <c r="J464" s="39" t="s">
        <v>3231</v>
      </c>
      <c r="K464" s="11" t="s">
        <v>2453</v>
      </c>
      <c r="L464" s="13" t="s">
        <v>2569</v>
      </c>
      <c r="M464" s="13" t="s">
        <v>2564</v>
      </c>
      <c r="N464" s="23">
        <v>2450000</v>
      </c>
      <c r="O464" s="6" t="s">
        <v>2458</v>
      </c>
      <c r="P464" s="15">
        <v>4</v>
      </c>
      <c r="Q464" s="15">
        <v>2</v>
      </c>
      <c r="R464" s="15">
        <v>254</v>
      </c>
      <c r="S464" s="15">
        <v>0</v>
      </c>
      <c r="T464" s="15">
        <v>0</v>
      </c>
      <c r="U464" s="15">
        <v>260</v>
      </c>
      <c r="V464" s="15">
        <v>257</v>
      </c>
      <c r="W464" s="15">
        <v>0</v>
      </c>
      <c r="X464" s="15">
        <v>0</v>
      </c>
      <c r="Y464" s="15">
        <v>0</v>
      </c>
      <c r="Z464" s="15">
        <v>20</v>
      </c>
      <c r="AA464" s="15">
        <v>76</v>
      </c>
      <c r="AB464" s="15">
        <v>4</v>
      </c>
      <c r="AC464" s="15">
        <v>23</v>
      </c>
      <c r="AD464" s="15">
        <v>26</v>
      </c>
      <c r="AE464" s="15">
        <v>12</v>
      </c>
      <c r="AF464" s="15">
        <v>76</v>
      </c>
      <c r="AG464" s="15" t="s">
        <v>1860</v>
      </c>
      <c r="AH464" s="15" t="s">
        <v>1861</v>
      </c>
      <c r="AI464" s="17">
        <v>22.3764</v>
      </c>
      <c r="AJ464" s="17">
        <v>216.25210000000001</v>
      </c>
      <c r="AK464" s="17">
        <v>63.616999999999997</v>
      </c>
      <c r="AL464" s="17">
        <f>SUM(Table2[[#This Row],[Company Direct Land Through FY17]:[Company Direct Land FY18 and After]])</f>
        <v>279.8691</v>
      </c>
      <c r="AM464" s="17">
        <v>72.898300000000006</v>
      </c>
      <c r="AN464" s="17">
        <v>435.59620000000001</v>
      </c>
      <c r="AO464" s="17">
        <v>207.2525</v>
      </c>
      <c r="AP464" s="18">
        <f>SUM(Table2[[#This Row],[Company Direct Building Through FY17]:[Company Direct Building FY18 and After]])</f>
        <v>642.84870000000001</v>
      </c>
      <c r="AQ464" s="17">
        <v>0</v>
      </c>
      <c r="AR464" s="17">
        <v>32.238900000000001</v>
      </c>
      <c r="AS464" s="17">
        <v>0</v>
      </c>
      <c r="AT464" s="18">
        <f>SUM(Table2[[#This Row],[Mortgage Recording Tax Through FY17]:[Mortgage Recording Tax FY18 and After]])</f>
        <v>32.238900000000001</v>
      </c>
      <c r="AU464" s="17">
        <v>65.903800000000004</v>
      </c>
      <c r="AV464" s="17">
        <v>348.22269999999997</v>
      </c>
      <c r="AW464" s="17">
        <v>187.36689999999999</v>
      </c>
      <c r="AX464" s="18">
        <f>SUM(Table2[[#This Row],[Pilot Savings Through FY17]:[Pilot Savings FY18 and After]])</f>
        <v>535.58960000000002</v>
      </c>
      <c r="AY464" s="17">
        <v>0</v>
      </c>
      <c r="AZ464" s="17">
        <v>32.238900000000001</v>
      </c>
      <c r="BA464" s="17">
        <v>0</v>
      </c>
      <c r="BB464" s="18">
        <f>SUM(Table2[[#This Row],[Mortgage Recording Tax Exemption Through FY17]:[Mortgage Recording Tax Exemption FY18 and After]])</f>
        <v>32.238900000000001</v>
      </c>
      <c r="BC464" s="17">
        <v>489.8734</v>
      </c>
      <c r="BD464" s="17">
        <v>1918.8205</v>
      </c>
      <c r="BE464" s="17">
        <v>1392.729</v>
      </c>
      <c r="BF464" s="18">
        <f>SUM(Table2[[#This Row],[Indirect and Induced Land Through FY17]:[Indirect and Induced Land FY18 and After]])</f>
        <v>3311.5495000000001</v>
      </c>
      <c r="BG464" s="17">
        <v>909.76490000000001</v>
      </c>
      <c r="BH464" s="17">
        <v>3563.5237999999999</v>
      </c>
      <c r="BI464" s="17">
        <v>2586.4965000000002</v>
      </c>
      <c r="BJ464" s="18">
        <f>SUM(Table2[[#This Row],[Indirect and Induced Building Through FY17]:[Indirect and Induced Building FY18 and After]])</f>
        <v>6150.0203000000001</v>
      </c>
      <c r="BK464" s="17">
        <v>1429.0092</v>
      </c>
      <c r="BL464" s="17">
        <v>5785.9699000000001</v>
      </c>
      <c r="BM464" s="17">
        <v>4062.7280999999998</v>
      </c>
      <c r="BN464" s="18">
        <f>SUM(Table2[[#This Row],[TOTAL Real Property Related Taxes Through FY17]:[TOTAL Real Property Related Taxes FY18 and After]])</f>
        <v>9848.6980000000003</v>
      </c>
      <c r="BO464" s="17">
        <v>3017.8697000000002</v>
      </c>
      <c r="BP464" s="17">
        <v>13216.5615</v>
      </c>
      <c r="BQ464" s="17">
        <v>8579.9187000000002</v>
      </c>
      <c r="BR464" s="18">
        <f>SUM(Table2[[#This Row],[Company Direct Through FY17]:[Company Direct FY18 and After]])</f>
        <v>21796.480199999998</v>
      </c>
      <c r="BS464" s="17">
        <v>0</v>
      </c>
      <c r="BT464" s="17">
        <v>0.56159999999999999</v>
      </c>
      <c r="BU464" s="17">
        <v>0</v>
      </c>
      <c r="BV464" s="18">
        <f>SUM(Table2[[#This Row],[Sales Tax Exemption Through FY17]:[Sales Tax Exemption FY18 and After]])</f>
        <v>0.56159999999999999</v>
      </c>
      <c r="BW464" s="17">
        <v>0</v>
      </c>
      <c r="BX464" s="17">
        <v>0</v>
      </c>
      <c r="BY464" s="17">
        <v>0</v>
      </c>
      <c r="BZ464" s="17">
        <f>SUM(Table2[[#This Row],[Energy Tax Savings Through FY17]:[Energy Tax Savings FY18 and After]])</f>
        <v>0</v>
      </c>
      <c r="CA464" s="17">
        <v>0</v>
      </c>
      <c r="CB464" s="17">
        <v>0</v>
      </c>
      <c r="CC464" s="17">
        <v>0</v>
      </c>
      <c r="CD464" s="18">
        <f>SUM(Table2[[#This Row],[Tax Exempt Bond Savings Through FY17]:[Tax Exempt Bond Savings FY18 and After]])</f>
        <v>0</v>
      </c>
      <c r="CE464" s="17">
        <v>1676.8998999999999</v>
      </c>
      <c r="CF464" s="17">
        <v>7334.3936999999996</v>
      </c>
      <c r="CG464" s="17">
        <v>4767.4906000000001</v>
      </c>
      <c r="CH464" s="18">
        <f>SUM(Table2[[#This Row],[Indirect and Induced Through FY17]:[Indirect and Induced FY18 and After]])</f>
        <v>12101.8843</v>
      </c>
      <c r="CI464" s="17">
        <v>4694.7695999999996</v>
      </c>
      <c r="CJ464" s="17">
        <v>20550.393599999999</v>
      </c>
      <c r="CK464" s="17">
        <v>13347.409299999999</v>
      </c>
      <c r="CL464" s="18">
        <f>SUM(Table2[[#This Row],[TOTAL Income Consumption Use Taxes Through FY17]:[TOTAL Income Consumption Use Taxes FY18 and After]])</f>
        <v>33897.802899999995</v>
      </c>
      <c r="CM464" s="17">
        <v>65.903800000000004</v>
      </c>
      <c r="CN464" s="17">
        <v>381.02319999999997</v>
      </c>
      <c r="CO464" s="17">
        <v>187.36689999999999</v>
      </c>
      <c r="CP464" s="18">
        <f>SUM(Table2[[#This Row],[Assistance Provided Through FY17]:[Assistance Provided FY18 and After]])</f>
        <v>568.39009999999996</v>
      </c>
      <c r="CQ464" s="17">
        <v>0</v>
      </c>
      <c r="CR464" s="17">
        <v>0</v>
      </c>
      <c r="CS464" s="17">
        <v>0</v>
      </c>
      <c r="CT464" s="18">
        <f>SUM(Table2[[#This Row],[Recapture Cancellation Reduction Amount Through FY17]:[Recapture Cancellation Reduction Amount FY18 and After]])</f>
        <v>0</v>
      </c>
      <c r="CU464" s="17">
        <v>0</v>
      </c>
      <c r="CV464" s="17">
        <v>0</v>
      </c>
      <c r="CW464" s="17">
        <v>0</v>
      </c>
      <c r="CX464" s="18">
        <f>SUM(Table2[[#This Row],[Penalty Paid Through FY17]:[Penalty Paid FY18 and After]])</f>
        <v>0</v>
      </c>
      <c r="CY464" s="17">
        <v>65.903800000000004</v>
      </c>
      <c r="CZ464" s="17">
        <v>381.02319999999997</v>
      </c>
      <c r="DA464" s="17">
        <v>187.36689999999999</v>
      </c>
      <c r="DB464" s="18">
        <f>SUM(Table2[[#This Row],[TOTAL Assistance Net of Recapture Penalties Through FY17]:[TOTAL Assistance Net of Recapture Penalties FY18 and After]])</f>
        <v>568.39009999999996</v>
      </c>
      <c r="DC464" s="17">
        <v>3113.1444000000001</v>
      </c>
      <c r="DD464" s="17">
        <v>13900.6487</v>
      </c>
      <c r="DE464" s="17">
        <v>8850.7882000000009</v>
      </c>
      <c r="DF464" s="18">
        <f>SUM(Table2[[#This Row],[Company Direct Tax Revenue Before Assistance Through FY17]:[Company Direct Tax Revenue Before Assistance FY18 and After]])</f>
        <v>22751.436900000001</v>
      </c>
      <c r="DG464" s="17">
        <v>3076.5382</v>
      </c>
      <c r="DH464" s="17">
        <v>12816.737999999999</v>
      </c>
      <c r="DI464" s="17">
        <v>8746.7160999999996</v>
      </c>
      <c r="DJ464" s="18">
        <f>SUM(Table2[[#This Row],[Indirect and Induced Tax Revenues Through FY17]:[Indirect and Induced Tax Revenues FY18 and After]])</f>
        <v>21563.454099999999</v>
      </c>
      <c r="DK464" s="17">
        <v>6189.6826000000001</v>
      </c>
      <c r="DL464" s="17">
        <v>26717.386699999999</v>
      </c>
      <c r="DM464" s="17">
        <v>17597.504300000001</v>
      </c>
      <c r="DN464" s="17">
        <f>SUM(Table2[[#This Row],[TOTAL Tax Revenues Before Assistance Through FY17]:[TOTAL Tax Revenues Before Assistance FY18 and After]])</f>
        <v>44314.891000000003</v>
      </c>
      <c r="DO464" s="17">
        <v>6123.7788</v>
      </c>
      <c r="DP464" s="17">
        <v>26336.363499999999</v>
      </c>
      <c r="DQ464" s="17">
        <v>17410.1374</v>
      </c>
      <c r="DR464" s="20">
        <f>SUM(Table2[[#This Row],[TOTAL Tax Revenues Net of Assistance Recapture and Penalty Through FY17]:[TOTAL Tax Revenues Net of Assistance Recapture and Penalty FY18 and After]])</f>
        <v>43746.500899999999</v>
      </c>
      <c r="DS464" s="20">
        <v>0</v>
      </c>
      <c r="DT464" s="20">
        <v>0</v>
      </c>
      <c r="DU464" s="20">
        <v>382.774</v>
      </c>
      <c r="DV464" s="20">
        <v>0</v>
      </c>
      <c r="DW464" s="15">
        <v>0</v>
      </c>
      <c r="DX464" s="15">
        <v>0</v>
      </c>
      <c r="DY464" s="15">
        <v>0</v>
      </c>
      <c r="DZ464" s="15">
        <v>0</v>
      </c>
      <c r="EA464" s="15">
        <v>0</v>
      </c>
      <c r="EB464" s="15">
        <v>0</v>
      </c>
      <c r="EC464" s="15">
        <v>0</v>
      </c>
      <c r="ED464" s="15">
        <v>0</v>
      </c>
      <c r="EE464" s="15">
        <v>0</v>
      </c>
      <c r="EF464" s="15">
        <v>0</v>
      </c>
      <c r="EG464" s="15">
        <v>0</v>
      </c>
      <c r="EH464" s="15">
        <v>0</v>
      </c>
      <c r="EI464" s="15">
        <f>SUM(Table2[[#This Row],[Total Industrial Employees FY17]:[Total Other Employees FY17]])</f>
        <v>0</v>
      </c>
      <c r="EJ464" s="15">
        <f>SUM(Table2[[#This Row],[Number of Industrial Employees Earning More than Living Wage FY17]:[Number of Other Employees Earning More than Living Wage FY17]])</f>
        <v>0</v>
      </c>
      <c r="EK464" s="15">
        <v>0</v>
      </c>
    </row>
    <row r="465" spans="1:141" x14ac:dyDescent="0.2">
      <c r="A465" s="6">
        <v>94068</v>
      </c>
      <c r="B465" s="6" t="s">
        <v>1595</v>
      </c>
      <c r="C465" s="7" t="s">
        <v>1641</v>
      </c>
      <c r="D465" s="7" t="s">
        <v>9</v>
      </c>
      <c r="E465" s="33">
        <v>39</v>
      </c>
      <c r="F465" s="8" t="s">
        <v>2396</v>
      </c>
      <c r="G465" s="41" t="s">
        <v>1885</v>
      </c>
      <c r="H465" s="35">
        <v>24000</v>
      </c>
      <c r="I465" s="35">
        <v>30539</v>
      </c>
      <c r="J465" s="39" t="s">
        <v>3204</v>
      </c>
      <c r="K465" s="11" t="s">
        <v>2804</v>
      </c>
      <c r="L465" s="13" t="s">
        <v>3081</v>
      </c>
      <c r="M465" s="13" t="s">
        <v>3082</v>
      </c>
      <c r="N465" s="23">
        <v>10491000</v>
      </c>
      <c r="O465" s="6" t="s">
        <v>2518</v>
      </c>
      <c r="P465" s="15">
        <v>7</v>
      </c>
      <c r="Q465" s="15">
        <v>0</v>
      </c>
      <c r="R465" s="15">
        <v>78</v>
      </c>
      <c r="S465" s="15">
        <v>0</v>
      </c>
      <c r="T465" s="15">
        <v>0</v>
      </c>
      <c r="U465" s="15">
        <v>85</v>
      </c>
      <c r="V465" s="15">
        <v>81</v>
      </c>
      <c r="W465" s="15">
        <v>0</v>
      </c>
      <c r="X465" s="15">
        <v>0</v>
      </c>
      <c r="Y465" s="15">
        <v>51</v>
      </c>
      <c r="Z465" s="15">
        <v>12</v>
      </c>
      <c r="AA465" s="15">
        <v>98</v>
      </c>
      <c r="AB465" s="15">
        <v>0</v>
      </c>
      <c r="AC465" s="15">
        <v>0</v>
      </c>
      <c r="AD465" s="15">
        <v>0</v>
      </c>
      <c r="AE465" s="15">
        <v>0</v>
      </c>
      <c r="AF465" s="15">
        <v>98</v>
      </c>
      <c r="AG465" s="15" t="s">
        <v>1860</v>
      </c>
      <c r="AH465" s="15" t="s">
        <v>1861</v>
      </c>
      <c r="AI465" s="17">
        <v>87.128799999999998</v>
      </c>
      <c r="AJ465" s="17">
        <v>109.52679999999999</v>
      </c>
      <c r="AK465" s="17">
        <v>79.881100000000004</v>
      </c>
      <c r="AL465" s="17">
        <f>SUM(Table2[[#This Row],[Company Direct Land Through FY17]:[Company Direct Land FY18 and After]])</f>
        <v>189.40789999999998</v>
      </c>
      <c r="AM465" s="17">
        <v>25.030899999999999</v>
      </c>
      <c r="AN465" s="17">
        <v>74.673000000000002</v>
      </c>
      <c r="AO465" s="17">
        <v>22.948799999999999</v>
      </c>
      <c r="AP465" s="18">
        <f>SUM(Table2[[#This Row],[Company Direct Building Through FY17]:[Company Direct Building FY18 and After]])</f>
        <v>97.621800000000007</v>
      </c>
      <c r="AQ465" s="17">
        <v>0</v>
      </c>
      <c r="AR465" s="17">
        <v>171.8426</v>
      </c>
      <c r="AS465" s="17">
        <v>0</v>
      </c>
      <c r="AT465" s="18">
        <f>SUM(Table2[[#This Row],[Mortgage Recording Tax Through FY17]:[Mortgage Recording Tax FY18 and After]])</f>
        <v>171.8426</v>
      </c>
      <c r="AU465" s="17">
        <v>0</v>
      </c>
      <c r="AV465" s="17">
        <v>0</v>
      </c>
      <c r="AW465" s="17">
        <v>0</v>
      </c>
      <c r="AX465" s="18">
        <f>SUM(Table2[[#This Row],[Pilot Savings Through FY17]:[Pilot Savings FY18 and After]])</f>
        <v>0</v>
      </c>
      <c r="AY465" s="17">
        <v>0</v>
      </c>
      <c r="AZ465" s="17">
        <v>171.8426</v>
      </c>
      <c r="BA465" s="17">
        <v>0</v>
      </c>
      <c r="BB465" s="18">
        <f>SUM(Table2[[#This Row],[Mortgage Recording Tax Exemption Through FY17]:[Mortgage Recording Tax Exemption FY18 and After]])</f>
        <v>171.8426</v>
      </c>
      <c r="BC465" s="17">
        <v>53.936100000000003</v>
      </c>
      <c r="BD465" s="17">
        <v>100.6281</v>
      </c>
      <c r="BE465" s="17">
        <v>49.4495</v>
      </c>
      <c r="BF465" s="18">
        <f>SUM(Table2[[#This Row],[Indirect and Induced Land Through FY17]:[Indirect and Induced Land FY18 and After]])</f>
        <v>150.07760000000002</v>
      </c>
      <c r="BG465" s="17">
        <v>100.167</v>
      </c>
      <c r="BH465" s="17">
        <v>186.88059999999999</v>
      </c>
      <c r="BI465" s="17">
        <v>91.834699999999998</v>
      </c>
      <c r="BJ465" s="18">
        <f>SUM(Table2[[#This Row],[Indirect and Induced Building Through FY17]:[Indirect and Induced Building FY18 and After]])</f>
        <v>278.71529999999996</v>
      </c>
      <c r="BK465" s="17">
        <v>266.26280000000003</v>
      </c>
      <c r="BL465" s="17">
        <v>471.70850000000002</v>
      </c>
      <c r="BM465" s="17">
        <v>244.11410000000001</v>
      </c>
      <c r="BN465" s="18">
        <f>SUM(Table2[[#This Row],[TOTAL Real Property Related Taxes Through FY17]:[TOTAL Real Property Related Taxes FY18 and After]])</f>
        <v>715.82259999999997</v>
      </c>
      <c r="BO465" s="17">
        <v>239.745</v>
      </c>
      <c r="BP465" s="17">
        <v>450.58839999999998</v>
      </c>
      <c r="BQ465" s="17">
        <v>219.8022</v>
      </c>
      <c r="BR465" s="18">
        <f>SUM(Table2[[#This Row],[Company Direct Through FY17]:[Company Direct FY18 and After]])</f>
        <v>670.39059999999995</v>
      </c>
      <c r="BS465" s="17">
        <v>0</v>
      </c>
      <c r="BT465" s="17">
        <v>0</v>
      </c>
      <c r="BU465" s="17">
        <v>0</v>
      </c>
      <c r="BV465" s="18">
        <f>SUM(Table2[[#This Row],[Sales Tax Exemption Through FY17]:[Sales Tax Exemption FY18 and After]])</f>
        <v>0</v>
      </c>
      <c r="BW465" s="17">
        <v>0</v>
      </c>
      <c r="BX465" s="17">
        <v>0</v>
      </c>
      <c r="BY465" s="17">
        <v>0</v>
      </c>
      <c r="BZ465" s="17">
        <f>SUM(Table2[[#This Row],[Energy Tax Savings Through FY17]:[Energy Tax Savings FY18 and After]])</f>
        <v>0</v>
      </c>
      <c r="CA465" s="17">
        <v>6.9024000000000001</v>
      </c>
      <c r="CB465" s="17">
        <v>10</v>
      </c>
      <c r="CC465" s="17">
        <v>6.1142000000000003</v>
      </c>
      <c r="CD465" s="18">
        <f>SUM(Table2[[#This Row],[Tax Exempt Bond Savings Through FY17]:[Tax Exempt Bond Savings FY18 and After]])</f>
        <v>16.1142</v>
      </c>
      <c r="CE465" s="17">
        <v>184.6301</v>
      </c>
      <c r="CF465" s="17">
        <v>346.53269999999998</v>
      </c>
      <c r="CG465" s="17">
        <v>169.27199999999999</v>
      </c>
      <c r="CH465" s="18">
        <f>SUM(Table2[[#This Row],[Indirect and Induced Through FY17]:[Indirect and Induced FY18 and After]])</f>
        <v>515.80469999999991</v>
      </c>
      <c r="CI465" s="17">
        <v>417.47269999999997</v>
      </c>
      <c r="CJ465" s="17">
        <v>787.12109999999996</v>
      </c>
      <c r="CK465" s="17">
        <v>382.96</v>
      </c>
      <c r="CL465" s="18">
        <f>SUM(Table2[[#This Row],[TOTAL Income Consumption Use Taxes Through FY17]:[TOTAL Income Consumption Use Taxes FY18 and After]])</f>
        <v>1170.0810999999999</v>
      </c>
      <c r="CM465" s="17">
        <v>6.9024000000000001</v>
      </c>
      <c r="CN465" s="17">
        <v>181.8426</v>
      </c>
      <c r="CO465" s="17">
        <v>6.1142000000000003</v>
      </c>
      <c r="CP465" s="18">
        <f>SUM(Table2[[#This Row],[Assistance Provided Through FY17]:[Assistance Provided FY18 and After]])</f>
        <v>187.95680000000002</v>
      </c>
      <c r="CQ465" s="17">
        <v>0</v>
      </c>
      <c r="CR465" s="17">
        <v>0</v>
      </c>
      <c r="CS465" s="17">
        <v>0</v>
      </c>
      <c r="CT465" s="18">
        <f>SUM(Table2[[#This Row],[Recapture Cancellation Reduction Amount Through FY17]:[Recapture Cancellation Reduction Amount FY18 and After]])</f>
        <v>0</v>
      </c>
      <c r="CU465" s="17">
        <v>0</v>
      </c>
      <c r="CV465" s="17">
        <v>0</v>
      </c>
      <c r="CW465" s="17">
        <v>0</v>
      </c>
      <c r="CX465" s="18">
        <f>SUM(Table2[[#This Row],[Penalty Paid Through FY17]:[Penalty Paid FY18 and After]])</f>
        <v>0</v>
      </c>
      <c r="CY465" s="17">
        <v>6.9024000000000001</v>
      </c>
      <c r="CZ465" s="17">
        <v>181.8426</v>
      </c>
      <c r="DA465" s="17">
        <v>6.1142000000000003</v>
      </c>
      <c r="DB465" s="18">
        <f>SUM(Table2[[#This Row],[TOTAL Assistance Net of Recapture Penalties Through FY17]:[TOTAL Assistance Net of Recapture Penalties FY18 and After]])</f>
        <v>187.95680000000002</v>
      </c>
      <c r="DC465" s="17">
        <v>351.90469999999999</v>
      </c>
      <c r="DD465" s="17">
        <v>806.63080000000002</v>
      </c>
      <c r="DE465" s="17">
        <v>322.63209999999998</v>
      </c>
      <c r="DF465" s="18">
        <f>SUM(Table2[[#This Row],[Company Direct Tax Revenue Before Assistance Through FY17]:[Company Direct Tax Revenue Before Assistance FY18 and After]])</f>
        <v>1129.2628999999999</v>
      </c>
      <c r="DG465" s="17">
        <v>338.73320000000001</v>
      </c>
      <c r="DH465" s="17">
        <v>634.04139999999995</v>
      </c>
      <c r="DI465" s="17">
        <v>310.55619999999999</v>
      </c>
      <c r="DJ465" s="18">
        <f>SUM(Table2[[#This Row],[Indirect and Induced Tax Revenues Through FY17]:[Indirect and Induced Tax Revenues FY18 and After]])</f>
        <v>944.59759999999994</v>
      </c>
      <c r="DK465" s="17">
        <v>690.63789999999995</v>
      </c>
      <c r="DL465" s="17">
        <v>1440.6722</v>
      </c>
      <c r="DM465" s="17">
        <v>633.18830000000003</v>
      </c>
      <c r="DN465" s="17">
        <f>SUM(Table2[[#This Row],[TOTAL Tax Revenues Before Assistance Through FY17]:[TOTAL Tax Revenues Before Assistance FY18 and After]])</f>
        <v>2073.8604999999998</v>
      </c>
      <c r="DO465" s="17">
        <v>683.7355</v>
      </c>
      <c r="DP465" s="17">
        <v>1258.8296</v>
      </c>
      <c r="DQ465" s="17">
        <v>627.07410000000004</v>
      </c>
      <c r="DR465" s="20">
        <f>SUM(Table2[[#This Row],[TOTAL Tax Revenues Net of Assistance Recapture and Penalty Through FY17]:[TOTAL Tax Revenues Net of Assistance Recapture and Penalty FY18 and After]])</f>
        <v>1885.9037000000001</v>
      </c>
      <c r="DS465" s="20">
        <v>0</v>
      </c>
      <c r="DT465" s="20">
        <v>0</v>
      </c>
      <c r="DU465" s="20">
        <v>0</v>
      </c>
      <c r="DV465" s="20">
        <v>0</v>
      </c>
      <c r="DW465" s="15">
        <v>0</v>
      </c>
      <c r="DX465" s="15">
        <v>0</v>
      </c>
      <c r="DY465" s="15">
        <v>0</v>
      </c>
      <c r="DZ465" s="15">
        <v>85</v>
      </c>
      <c r="EA465" s="15">
        <v>0</v>
      </c>
      <c r="EB465" s="15">
        <v>0</v>
      </c>
      <c r="EC465" s="15">
        <v>0</v>
      </c>
      <c r="ED465" s="15">
        <v>0</v>
      </c>
      <c r="EE465" s="15">
        <v>0</v>
      </c>
      <c r="EF465" s="15">
        <v>0</v>
      </c>
      <c r="EG465" s="15">
        <v>0</v>
      </c>
      <c r="EH465" s="15">
        <v>0</v>
      </c>
      <c r="EI465" s="15">
        <f>SUM(Table2[[#This Row],[Total Industrial Employees FY17]:[Total Other Employees FY17]])</f>
        <v>85</v>
      </c>
      <c r="EJ465" s="15">
        <f>SUM(Table2[[#This Row],[Number of Industrial Employees Earning More than Living Wage FY17]:[Number of Other Employees Earning More than Living Wage FY17]])</f>
        <v>0</v>
      </c>
      <c r="EK465" s="15">
        <v>0</v>
      </c>
    </row>
    <row r="466" spans="1:141" x14ac:dyDescent="0.2">
      <c r="A466" s="6">
        <v>93348</v>
      </c>
      <c r="B466" s="6" t="s">
        <v>494</v>
      </c>
      <c r="C466" s="7" t="s">
        <v>495</v>
      </c>
      <c r="D466" s="7" t="s">
        <v>9</v>
      </c>
      <c r="E466" s="33">
        <v>34</v>
      </c>
      <c r="F466" s="8" t="s">
        <v>2214</v>
      </c>
      <c r="G466" s="41" t="s">
        <v>2215</v>
      </c>
      <c r="H466" s="35">
        <v>22750</v>
      </c>
      <c r="I466" s="35">
        <v>22970</v>
      </c>
      <c r="J466" s="39" t="s">
        <v>3320</v>
      </c>
      <c r="K466" s="11" t="s">
        <v>2453</v>
      </c>
      <c r="L466" s="13" t="s">
        <v>2824</v>
      </c>
      <c r="M466" s="13" t="s">
        <v>2819</v>
      </c>
      <c r="N466" s="23">
        <v>4875000</v>
      </c>
      <c r="O466" s="6" t="s">
        <v>2527</v>
      </c>
      <c r="P466" s="15">
        <v>0</v>
      </c>
      <c r="Q466" s="15">
        <v>0</v>
      </c>
      <c r="R466" s="15">
        <v>14</v>
      </c>
      <c r="S466" s="15">
        <v>0</v>
      </c>
      <c r="T466" s="15">
        <v>0</v>
      </c>
      <c r="U466" s="15">
        <v>14</v>
      </c>
      <c r="V466" s="15">
        <v>14</v>
      </c>
      <c r="W466" s="15">
        <v>0</v>
      </c>
      <c r="X466" s="15">
        <v>0</v>
      </c>
      <c r="Y466" s="15">
        <v>0</v>
      </c>
      <c r="Z466" s="15">
        <v>3</v>
      </c>
      <c r="AA466" s="15">
        <v>86</v>
      </c>
      <c r="AB466" s="15">
        <v>0</v>
      </c>
      <c r="AC466" s="15">
        <v>0</v>
      </c>
      <c r="AD466" s="15">
        <v>0</v>
      </c>
      <c r="AE466" s="15">
        <v>0</v>
      </c>
      <c r="AF466" s="15">
        <v>86</v>
      </c>
      <c r="AG466" s="15" t="s">
        <v>1860</v>
      </c>
      <c r="AH466" s="15" t="s">
        <v>1861</v>
      </c>
      <c r="AI466" s="17">
        <v>35.354300000000002</v>
      </c>
      <c r="AJ466" s="17">
        <v>162.00829999999999</v>
      </c>
      <c r="AK466" s="17">
        <v>294.6721</v>
      </c>
      <c r="AL466" s="17">
        <f>SUM(Table2[[#This Row],[Company Direct Land Through FY17]:[Company Direct Land FY18 and After]])</f>
        <v>456.68039999999996</v>
      </c>
      <c r="AM466" s="17">
        <v>33.977499999999999</v>
      </c>
      <c r="AN466" s="17">
        <v>172.0446</v>
      </c>
      <c r="AO466" s="17">
        <v>283.19670000000002</v>
      </c>
      <c r="AP466" s="18">
        <f>SUM(Table2[[#This Row],[Company Direct Building Through FY17]:[Company Direct Building FY18 and After]])</f>
        <v>455.24130000000002</v>
      </c>
      <c r="AQ466" s="17">
        <v>0</v>
      </c>
      <c r="AR466" s="17">
        <v>0</v>
      </c>
      <c r="AS466" s="17">
        <v>0</v>
      </c>
      <c r="AT466" s="18">
        <f>SUM(Table2[[#This Row],[Mortgage Recording Tax Through FY17]:[Mortgage Recording Tax FY18 and After]])</f>
        <v>0</v>
      </c>
      <c r="AU466" s="17">
        <v>51.487200000000001</v>
      </c>
      <c r="AV466" s="17">
        <v>203.65260000000001</v>
      </c>
      <c r="AW466" s="17">
        <v>429.1388</v>
      </c>
      <c r="AX466" s="18">
        <f>SUM(Table2[[#This Row],[Pilot Savings Through FY17]:[Pilot Savings FY18 and After]])</f>
        <v>632.79140000000007</v>
      </c>
      <c r="AY466" s="17">
        <v>0</v>
      </c>
      <c r="AZ466" s="17">
        <v>0</v>
      </c>
      <c r="BA466" s="17">
        <v>0</v>
      </c>
      <c r="BB466" s="18">
        <f>SUM(Table2[[#This Row],[Mortgage Recording Tax Exemption Through FY17]:[Mortgage Recording Tax Exemption FY18 and After]])</f>
        <v>0</v>
      </c>
      <c r="BC466" s="17">
        <v>49.472000000000001</v>
      </c>
      <c r="BD466" s="17">
        <v>326.42079999999999</v>
      </c>
      <c r="BE466" s="17">
        <v>412.34190000000001</v>
      </c>
      <c r="BF466" s="18">
        <f>SUM(Table2[[#This Row],[Indirect and Induced Land Through FY17]:[Indirect and Induced Land FY18 and After]])</f>
        <v>738.7627</v>
      </c>
      <c r="BG466" s="17">
        <v>91.876499999999993</v>
      </c>
      <c r="BH466" s="17">
        <v>606.21010000000001</v>
      </c>
      <c r="BI466" s="17">
        <v>765.77679999999998</v>
      </c>
      <c r="BJ466" s="18">
        <f>SUM(Table2[[#This Row],[Indirect and Induced Building Through FY17]:[Indirect and Induced Building FY18 and After]])</f>
        <v>1371.9868999999999</v>
      </c>
      <c r="BK466" s="17">
        <v>159.19309999999999</v>
      </c>
      <c r="BL466" s="17">
        <v>1063.0311999999999</v>
      </c>
      <c r="BM466" s="17">
        <v>1326.8487</v>
      </c>
      <c r="BN466" s="18">
        <f>SUM(Table2[[#This Row],[TOTAL Real Property Related Taxes Through FY17]:[TOTAL Real Property Related Taxes FY18 and After]])</f>
        <v>2389.8798999999999</v>
      </c>
      <c r="BO466" s="17">
        <v>270.64620000000002</v>
      </c>
      <c r="BP466" s="17">
        <v>1909.0537999999999</v>
      </c>
      <c r="BQ466" s="17">
        <v>2255.7964999999999</v>
      </c>
      <c r="BR466" s="18">
        <f>SUM(Table2[[#This Row],[Company Direct Through FY17]:[Company Direct FY18 and After]])</f>
        <v>4164.8503000000001</v>
      </c>
      <c r="BS466" s="17">
        <v>0</v>
      </c>
      <c r="BT466" s="17">
        <v>0</v>
      </c>
      <c r="BU466" s="17">
        <v>0</v>
      </c>
      <c r="BV466" s="18">
        <f>SUM(Table2[[#This Row],[Sales Tax Exemption Through FY17]:[Sales Tax Exemption FY18 and After]])</f>
        <v>0</v>
      </c>
      <c r="BW466" s="17">
        <v>0</v>
      </c>
      <c r="BX466" s="17">
        <v>0</v>
      </c>
      <c r="BY466" s="17">
        <v>0</v>
      </c>
      <c r="BZ466" s="17">
        <f>SUM(Table2[[#This Row],[Energy Tax Savings Through FY17]:[Energy Tax Savings FY18 and After]])</f>
        <v>0</v>
      </c>
      <c r="CA466" s="17">
        <v>0</v>
      </c>
      <c r="CB466" s="17">
        <v>0</v>
      </c>
      <c r="CC466" s="17">
        <v>0</v>
      </c>
      <c r="CD466" s="18">
        <f>SUM(Table2[[#This Row],[Tax Exempt Bond Savings Through FY17]:[Tax Exempt Bond Savings FY18 and After]])</f>
        <v>0</v>
      </c>
      <c r="CE466" s="17">
        <v>169.34889999999999</v>
      </c>
      <c r="CF466" s="17">
        <v>1202.0518</v>
      </c>
      <c r="CG466" s="17">
        <v>1411.4987000000001</v>
      </c>
      <c r="CH466" s="18">
        <f>SUM(Table2[[#This Row],[Indirect and Induced Through FY17]:[Indirect and Induced FY18 and After]])</f>
        <v>2613.5505000000003</v>
      </c>
      <c r="CI466" s="17">
        <v>439.99509999999998</v>
      </c>
      <c r="CJ466" s="17">
        <v>3111.1055999999999</v>
      </c>
      <c r="CK466" s="17">
        <v>3667.2952</v>
      </c>
      <c r="CL466" s="18">
        <f>SUM(Table2[[#This Row],[TOTAL Income Consumption Use Taxes Through FY17]:[TOTAL Income Consumption Use Taxes FY18 and After]])</f>
        <v>6778.4007999999994</v>
      </c>
      <c r="CM466" s="17">
        <v>51.487200000000001</v>
      </c>
      <c r="CN466" s="17">
        <v>203.65260000000001</v>
      </c>
      <c r="CO466" s="17">
        <v>429.1388</v>
      </c>
      <c r="CP466" s="18">
        <f>SUM(Table2[[#This Row],[Assistance Provided Through FY17]:[Assistance Provided FY18 and After]])</f>
        <v>632.79140000000007</v>
      </c>
      <c r="CQ466" s="17">
        <v>0</v>
      </c>
      <c r="CR466" s="17">
        <v>0</v>
      </c>
      <c r="CS466" s="17">
        <v>0</v>
      </c>
      <c r="CT466" s="18">
        <f>SUM(Table2[[#This Row],[Recapture Cancellation Reduction Amount Through FY17]:[Recapture Cancellation Reduction Amount FY18 and After]])</f>
        <v>0</v>
      </c>
      <c r="CU466" s="17">
        <v>0</v>
      </c>
      <c r="CV466" s="17">
        <v>0</v>
      </c>
      <c r="CW466" s="17">
        <v>0</v>
      </c>
      <c r="CX466" s="18">
        <f>SUM(Table2[[#This Row],[Penalty Paid Through FY17]:[Penalty Paid FY18 and After]])</f>
        <v>0</v>
      </c>
      <c r="CY466" s="17">
        <v>51.487200000000001</v>
      </c>
      <c r="CZ466" s="17">
        <v>203.65260000000001</v>
      </c>
      <c r="DA466" s="17">
        <v>429.1388</v>
      </c>
      <c r="DB466" s="18">
        <f>SUM(Table2[[#This Row],[TOTAL Assistance Net of Recapture Penalties Through FY17]:[TOTAL Assistance Net of Recapture Penalties FY18 and After]])</f>
        <v>632.79140000000007</v>
      </c>
      <c r="DC466" s="17">
        <v>339.97800000000001</v>
      </c>
      <c r="DD466" s="17">
        <v>2243.1066999999998</v>
      </c>
      <c r="DE466" s="17">
        <v>2833.6653000000001</v>
      </c>
      <c r="DF466" s="18">
        <f>SUM(Table2[[#This Row],[Company Direct Tax Revenue Before Assistance Through FY17]:[Company Direct Tax Revenue Before Assistance FY18 and After]])</f>
        <v>5076.7719999999999</v>
      </c>
      <c r="DG466" s="17">
        <v>310.69740000000002</v>
      </c>
      <c r="DH466" s="17">
        <v>2134.6826999999998</v>
      </c>
      <c r="DI466" s="17">
        <v>2589.6174000000001</v>
      </c>
      <c r="DJ466" s="18">
        <f>SUM(Table2[[#This Row],[Indirect and Induced Tax Revenues Through FY17]:[Indirect and Induced Tax Revenues FY18 and After]])</f>
        <v>4724.3001000000004</v>
      </c>
      <c r="DK466" s="17">
        <v>650.67539999999997</v>
      </c>
      <c r="DL466" s="17">
        <v>4377.7893999999997</v>
      </c>
      <c r="DM466" s="17">
        <v>5423.2826999999997</v>
      </c>
      <c r="DN466" s="17">
        <f>SUM(Table2[[#This Row],[TOTAL Tax Revenues Before Assistance Through FY17]:[TOTAL Tax Revenues Before Assistance FY18 and After]])</f>
        <v>9801.0720999999994</v>
      </c>
      <c r="DO466" s="17">
        <v>599.18820000000005</v>
      </c>
      <c r="DP466" s="17">
        <v>4174.1368000000002</v>
      </c>
      <c r="DQ466" s="17">
        <v>4994.1439</v>
      </c>
      <c r="DR466" s="20">
        <f>SUM(Table2[[#This Row],[TOTAL Tax Revenues Net of Assistance Recapture and Penalty Through FY17]:[TOTAL Tax Revenues Net of Assistance Recapture and Penalty FY18 and After]])</f>
        <v>9168.2806999999993</v>
      </c>
      <c r="DS466" s="20">
        <v>0</v>
      </c>
      <c r="DT466" s="20">
        <v>0</v>
      </c>
      <c r="DU466" s="20">
        <v>0</v>
      </c>
      <c r="DV466" s="20">
        <v>0</v>
      </c>
      <c r="DW466" s="15">
        <v>4</v>
      </c>
      <c r="DX466" s="15">
        <v>0</v>
      </c>
      <c r="DY466" s="15">
        <v>2</v>
      </c>
      <c r="DZ466" s="15">
        <v>8</v>
      </c>
      <c r="EA466" s="15">
        <v>4</v>
      </c>
      <c r="EB466" s="15">
        <v>0</v>
      </c>
      <c r="EC466" s="15">
        <v>2</v>
      </c>
      <c r="ED466" s="15">
        <v>8</v>
      </c>
      <c r="EE466" s="15">
        <v>100</v>
      </c>
      <c r="EF466" s="15">
        <v>0</v>
      </c>
      <c r="EG466" s="15">
        <v>100</v>
      </c>
      <c r="EH466" s="15">
        <v>100</v>
      </c>
      <c r="EI466" s="15">
        <f>SUM(Table2[[#This Row],[Total Industrial Employees FY17]:[Total Other Employees FY17]])</f>
        <v>14</v>
      </c>
      <c r="EJ466" s="15">
        <f>SUM(Table2[[#This Row],[Number of Industrial Employees Earning More than Living Wage FY17]:[Number of Other Employees Earning More than Living Wage FY17]])</f>
        <v>14</v>
      </c>
      <c r="EK466" s="15">
        <v>100</v>
      </c>
    </row>
    <row r="467" spans="1:141" x14ac:dyDescent="0.2">
      <c r="A467" s="6">
        <v>94118</v>
      </c>
      <c r="B467" s="6" t="s">
        <v>1703</v>
      </c>
      <c r="C467" s="7" t="s">
        <v>1760</v>
      </c>
      <c r="D467" s="7" t="s">
        <v>9</v>
      </c>
      <c r="E467" s="33">
        <v>42</v>
      </c>
      <c r="F467" s="8" t="s">
        <v>2219</v>
      </c>
      <c r="G467" s="41" t="s">
        <v>1863</v>
      </c>
      <c r="H467" s="35">
        <v>0</v>
      </c>
      <c r="I467" s="35">
        <v>16500</v>
      </c>
      <c r="J467" s="39" t="s">
        <v>3391</v>
      </c>
      <c r="K467" s="11" t="s">
        <v>2804</v>
      </c>
      <c r="L467" s="13" t="s">
        <v>3141</v>
      </c>
      <c r="M467" s="13" t="s">
        <v>3041</v>
      </c>
      <c r="N467" s="23">
        <v>12000000</v>
      </c>
      <c r="O467" s="6" t="s">
        <v>2518</v>
      </c>
      <c r="P467" s="15">
        <v>28</v>
      </c>
      <c r="Q467" s="15">
        <v>0</v>
      </c>
      <c r="R467" s="15">
        <v>417</v>
      </c>
      <c r="S467" s="15">
        <v>3</v>
      </c>
      <c r="T467" s="15">
        <v>9</v>
      </c>
      <c r="U467" s="15">
        <v>457</v>
      </c>
      <c r="V467" s="15">
        <v>443</v>
      </c>
      <c r="W467" s="15">
        <v>0</v>
      </c>
      <c r="X467" s="15">
        <v>0</v>
      </c>
      <c r="Y467" s="15">
        <v>43</v>
      </c>
      <c r="Z467" s="15">
        <v>8</v>
      </c>
      <c r="AA467" s="15">
        <v>79</v>
      </c>
      <c r="AB467" s="15">
        <v>0</v>
      </c>
      <c r="AC467" s="15">
        <v>20</v>
      </c>
      <c r="AD467" s="15">
        <v>16</v>
      </c>
      <c r="AE467" s="15">
        <v>37</v>
      </c>
      <c r="AF467" s="15">
        <v>79</v>
      </c>
      <c r="AG467" s="15" t="s">
        <v>1860</v>
      </c>
      <c r="AH467" s="15" t="s">
        <v>1860</v>
      </c>
      <c r="AI467" s="17">
        <v>0</v>
      </c>
      <c r="AJ467" s="17">
        <v>0</v>
      </c>
      <c r="AK467" s="17">
        <v>0</v>
      </c>
      <c r="AL467" s="17">
        <f>SUM(Table2[[#This Row],[Company Direct Land Through FY17]:[Company Direct Land FY18 and After]])</f>
        <v>0</v>
      </c>
      <c r="AM467" s="17">
        <v>0</v>
      </c>
      <c r="AN467" s="17">
        <v>0</v>
      </c>
      <c r="AO467" s="17">
        <v>0</v>
      </c>
      <c r="AP467" s="18">
        <f>SUM(Table2[[#This Row],[Company Direct Building Through FY17]:[Company Direct Building FY18 and After]])</f>
        <v>0</v>
      </c>
      <c r="AQ467" s="17">
        <v>196.22399999999999</v>
      </c>
      <c r="AR467" s="17">
        <v>196.22399999999999</v>
      </c>
      <c r="AS467" s="17">
        <v>0</v>
      </c>
      <c r="AT467" s="18">
        <f>SUM(Table2[[#This Row],[Mortgage Recording Tax Through FY17]:[Mortgage Recording Tax FY18 and After]])</f>
        <v>196.22399999999999</v>
      </c>
      <c r="AU467" s="17">
        <v>0</v>
      </c>
      <c r="AV467" s="17">
        <v>0</v>
      </c>
      <c r="AW467" s="17">
        <v>0</v>
      </c>
      <c r="AX467" s="18">
        <f>SUM(Table2[[#This Row],[Pilot Savings Through FY17]:[Pilot Savings FY18 and After]])</f>
        <v>0</v>
      </c>
      <c r="AY467" s="17">
        <v>196.22399999999999</v>
      </c>
      <c r="AZ467" s="17">
        <v>196.22399999999999</v>
      </c>
      <c r="BA467" s="17">
        <v>0</v>
      </c>
      <c r="BB467" s="18">
        <f>SUM(Table2[[#This Row],[Mortgage Recording Tax Exemption Through FY17]:[Mortgage Recording Tax Exemption FY18 and After]])</f>
        <v>196.22399999999999</v>
      </c>
      <c r="BC467" s="17">
        <v>724.99040000000002</v>
      </c>
      <c r="BD467" s="17">
        <v>724.99040000000002</v>
      </c>
      <c r="BE467" s="17">
        <v>14192.392400000001</v>
      </c>
      <c r="BF467" s="18">
        <f>SUM(Table2[[#This Row],[Indirect and Induced Land Through FY17]:[Indirect and Induced Land FY18 and After]])</f>
        <v>14917.382800000001</v>
      </c>
      <c r="BG467" s="17">
        <v>1346.4106999999999</v>
      </c>
      <c r="BH467" s="17">
        <v>1346.4106999999999</v>
      </c>
      <c r="BI467" s="17">
        <v>26357.299599999998</v>
      </c>
      <c r="BJ467" s="18">
        <f>SUM(Table2[[#This Row],[Indirect and Induced Building Through FY17]:[Indirect and Induced Building FY18 and After]])</f>
        <v>27703.710299999999</v>
      </c>
      <c r="BK467" s="17">
        <v>2071.4011</v>
      </c>
      <c r="BL467" s="17">
        <v>2071.4011</v>
      </c>
      <c r="BM467" s="17">
        <v>40549.692000000003</v>
      </c>
      <c r="BN467" s="18">
        <f>SUM(Table2[[#This Row],[TOTAL Real Property Related Taxes Through FY17]:[TOTAL Real Property Related Taxes FY18 and After]])</f>
        <v>42621.093100000006</v>
      </c>
      <c r="BO467" s="17">
        <v>2518.8966</v>
      </c>
      <c r="BP467" s="17">
        <v>2518.8966</v>
      </c>
      <c r="BQ467" s="17">
        <v>49309.848299999998</v>
      </c>
      <c r="BR467" s="18">
        <f>SUM(Table2[[#This Row],[Company Direct Through FY17]:[Company Direct FY18 and After]])</f>
        <v>51828.744899999998</v>
      </c>
      <c r="BS467" s="17">
        <v>0</v>
      </c>
      <c r="BT467" s="17">
        <v>0</v>
      </c>
      <c r="BU467" s="17">
        <v>0</v>
      </c>
      <c r="BV467" s="18">
        <f>SUM(Table2[[#This Row],[Sales Tax Exemption Through FY17]:[Sales Tax Exemption FY18 and After]])</f>
        <v>0</v>
      </c>
      <c r="BW467" s="17">
        <v>0</v>
      </c>
      <c r="BX467" s="17">
        <v>0</v>
      </c>
      <c r="BY467" s="17">
        <v>0</v>
      </c>
      <c r="BZ467" s="17">
        <f>SUM(Table2[[#This Row],[Energy Tax Savings Through FY17]:[Energy Tax Savings FY18 and After]])</f>
        <v>0</v>
      </c>
      <c r="CA467" s="17">
        <v>6.0772000000000004</v>
      </c>
      <c r="CB467" s="17">
        <v>6.0772000000000004</v>
      </c>
      <c r="CC467" s="17">
        <v>79.427599999999998</v>
      </c>
      <c r="CD467" s="18">
        <f>SUM(Table2[[#This Row],[Tax Exempt Bond Savings Through FY17]:[Tax Exempt Bond Savings FY18 and After]])</f>
        <v>85.504800000000003</v>
      </c>
      <c r="CE467" s="17">
        <v>2481.7359000000001</v>
      </c>
      <c r="CF467" s="17">
        <v>2481.7359000000001</v>
      </c>
      <c r="CG467" s="17">
        <v>48582.392200000002</v>
      </c>
      <c r="CH467" s="18">
        <f>SUM(Table2[[#This Row],[Indirect and Induced Through FY17]:[Indirect and Induced FY18 and After]])</f>
        <v>51064.128100000002</v>
      </c>
      <c r="CI467" s="17">
        <v>4994.5553</v>
      </c>
      <c r="CJ467" s="17">
        <v>4994.5553</v>
      </c>
      <c r="CK467" s="17">
        <v>97812.812900000004</v>
      </c>
      <c r="CL467" s="18">
        <f>SUM(Table2[[#This Row],[TOTAL Income Consumption Use Taxes Through FY17]:[TOTAL Income Consumption Use Taxes FY18 and After]])</f>
        <v>102807.3682</v>
      </c>
      <c r="CM467" s="17">
        <v>202.30119999999999</v>
      </c>
      <c r="CN467" s="17">
        <v>202.30119999999999</v>
      </c>
      <c r="CO467" s="17">
        <v>79.427599999999998</v>
      </c>
      <c r="CP467" s="18">
        <f>SUM(Table2[[#This Row],[Assistance Provided Through FY17]:[Assistance Provided FY18 and After]])</f>
        <v>281.72879999999998</v>
      </c>
      <c r="CQ467" s="17">
        <v>0</v>
      </c>
      <c r="CR467" s="17">
        <v>0</v>
      </c>
      <c r="CS467" s="17">
        <v>0</v>
      </c>
      <c r="CT467" s="18">
        <f>SUM(Table2[[#This Row],[Recapture Cancellation Reduction Amount Through FY17]:[Recapture Cancellation Reduction Amount FY18 and After]])</f>
        <v>0</v>
      </c>
      <c r="CU467" s="17">
        <v>0</v>
      </c>
      <c r="CV467" s="17">
        <v>0</v>
      </c>
      <c r="CW467" s="17">
        <v>0</v>
      </c>
      <c r="CX467" s="18">
        <f>SUM(Table2[[#This Row],[Penalty Paid Through FY17]:[Penalty Paid FY18 and After]])</f>
        <v>0</v>
      </c>
      <c r="CY467" s="17">
        <v>202.30119999999999</v>
      </c>
      <c r="CZ467" s="17">
        <v>202.30119999999999</v>
      </c>
      <c r="DA467" s="17">
        <v>79.427599999999998</v>
      </c>
      <c r="DB467" s="18">
        <f>SUM(Table2[[#This Row],[TOTAL Assistance Net of Recapture Penalties Through FY17]:[TOTAL Assistance Net of Recapture Penalties FY18 and After]])</f>
        <v>281.72879999999998</v>
      </c>
      <c r="DC467" s="17">
        <v>2715.1206000000002</v>
      </c>
      <c r="DD467" s="17">
        <v>2715.1206000000002</v>
      </c>
      <c r="DE467" s="17">
        <v>49309.848299999998</v>
      </c>
      <c r="DF467" s="18">
        <f>SUM(Table2[[#This Row],[Company Direct Tax Revenue Before Assistance Through FY17]:[Company Direct Tax Revenue Before Assistance FY18 and After]])</f>
        <v>52024.9689</v>
      </c>
      <c r="DG467" s="17">
        <v>4553.1369999999997</v>
      </c>
      <c r="DH467" s="17">
        <v>4553.1369999999997</v>
      </c>
      <c r="DI467" s="17">
        <v>89132.084199999998</v>
      </c>
      <c r="DJ467" s="18">
        <f>SUM(Table2[[#This Row],[Indirect and Induced Tax Revenues Through FY17]:[Indirect and Induced Tax Revenues FY18 and After]])</f>
        <v>93685.2212</v>
      </c>
      <c r="DK467" s="17">
        <v>7268.2575999999999</v>
      </c>
      <c r="DL467" s="17">
        <v>7268.2575999999999</v>
      </c>
      <c r="DM467" s="17">
        <v>138441.9325</v>
      </c>
      <c r="DN467" s="17">
        <f>SUM(Table2[[#This Row],[TOTAL Tax Revenues Before Assistance Through FY17]:[TOTAL Tax Revenues Before Assistance FY18 and After]])</f>
        <v>145710.19010000001</v>
      </c>
      <c r="DO467" s="17">
        <v>7065.9564</v>
      </c>
      <c r="DP467" s="17">
        <v>7065.9564</v>
      </c>
      <c r="DQ467" s="17">
        <v>138362.5049</v>
      </c>
      <c r="DR467" s="20">
        <f>SUM(Table2[[#This Row],[TOTAL Tax Revenues Net of Assistance Recapture and Penalty Through FY17]:[TOTAL Tax Revenues Net of Assistance Recapture and Penalty FY18 and After]])</f>
        <v>145428.4613</v>
      </c>
      <c r="DS467" s="20">
        <v>11548.752899999999</v>
      </c>
      <c r="DT467" s="20">
        <v>0</v>
      </c>
      <c r="DU467" s="20">
        <v>0</v>
      </c>
      <c r="DV467" s="20">
        <v>0</v>
      </c>
      <c r="DW467" s="15">
        <v>0</v>
      </c>
      <c r="DX467" s="15">
        <v>0</v>
      </c>
      <c r="DY467" s="15">
        <v>0</v>
      </c>
      <c r="DZ467" s="15">
        <v>0</v>
      </c>
      <c r="EA467" s="15">
        <v>0</v>
      </c>
      <c r="EB467" s="15">
        <v>0</v>
      </c>
      <c r="EC467" s="15">
        <v>0</v>
      </c>
      <c r="ED467" s="15">
        <v>0</v>
      </c>
      <c r="EE467" s="15">
        <v>0</v>
      </c>
      <c r="EF467" s="15">
        <v>0</v>
      </c>
      <c r="EG467" s="15">
        <v>0</v>
      </c>
      <c r="EH467" s="15">
        <v>0</v>
      </c>
      <c r="EI467" s="15">
        <f>SUM(Table2[[#This Row],[Total Industrial Employees FY17]:[Total Other Employees FY17]])</f>
        <v>0</v>
      </c>
      <c r="EJ467" s="15">
        <f>SUM(Table2[[#This Row],[Number of Industrial Employees Earning More than Living Wage FY17]:[Number of Other Employees Earning More than Living Wage FY17]])</f>
        <v>0</v>
      </c>
      <c r="EK467" s="15">
        <v>0</v>
      </c>
    </row>
    <row r="468" spans="1:141" x14ac:dyDescent="0.2">
      <c r="A468" s="6">
        <v>92628</v>
      </c>
      <c r="B468" s="6" t="s">
        <v>203</v>
      </c>
      <c r="C468" s="7" t="s">
        <v>204</v>
      </c>
      <c r="D468" s="7" t="s">
        <v>9</v>
      </c>
      <c r="E468" s="33">
        <v>38</v>
      </c>
      <c r="F468" s="8" t="s">
        <v>1990</v>
      </c>
      <c r="G468" s="41" t="s">
        <v>1863</v>
      </c>
      <c r="H468" s="35">
        <v>5008</v>
      </c>
      <c r="I468" s="35">
        <v>16000</v>
      </c>
      <c r="J468" s="39" t="s">
        <v>3236</v>
      </c>
      <c r="K468" s="11" t="s">
        <v>2519</v>
      </c>
      <c r="L468" s="13" t="s">
        <v>2577</v>
      </c>
      <c r="M468" s="13" t="s">
        <v>2578</v>
      </c>
      <c r="N468" s="23">
        <v>4200000</v>
      </c>
      <c r="O468" s="6" t="s">
        <v>2518</v>
      </c>
      <c r="P468" s="15">
        <v>8</v>
      </c>
      <c r="Q468" s="15">
        <v>10</v>
      </c>
      <c r="R468" s="15">
        <v>62</v>
      </c>
      <c r="S468" s="15">
        <v>0</v>
      </c>
      <c r="T468" s="15">
        <v>4</v>
      </c>
      <c r="U468" s="15">
        <v>84</v>
      </c>
      <c r="V468" s="15">
        <v>75</v>
      </c>
      <c r="W468" s="15">
        <v>0</v>
      </c>
      <c r="X468" s="15">
        <v>0</v>
      </c>
      <c r="Y468" s="15">
        <v>36</v>
      </c>
      <c r="Z468" s="15">
        <v>9</v>
      </c>
      <c r="AA468" s="15">
        <v>94</v>
      </c>
      <c r="AB468" s="15">
        <v>0</v>
      </c>
      <c r="AC468" s="15">
        <v>0</v>
      </c>
      <c r="AD468" s="15">
        <v>0</v>
      </c>
      <c r="AE468" s="15">
        <v>0</v>
      </c>
      <c r="AF468" s="15">
        <v>94</v>
      </c>
      <c r="AG468" s="15" t="s">
        <v>1860</v>
      </c>
      <c r="AH468" s="15" t="s">
        <v>1860</v>
      </c>
      <c r="AI468" s="17">
        <v>0</v>
      </c>
      <c r="AJ468" s="17">
        <v>0</v>
      </c>
      <c r="AK468" s="17">
        <v>0</v>
      </c>
      <c r="AL468" s="17">
        <f>SUM(Table2[[#This Row],[Company Direct Land Through FY17]:[Company Direct Land FY18 and After]])</f>
        <v>0</v>
      </c>
      <c r="AM468" s="17">
        <v>0</v>
      </c>
      <c r="AN468" s="17">
        <v>0</v>
      </c>
      <c r="AO468" s="17">
        <v>0</v>
      </c>
      <c r="AP468" s="18">
        <f>SUM(Table2[[#This Row],[Company Direct Building Through FY17]:[Company Direct Building FY18 and After]])</f>
        <v>0</v>
      </c>
      <c r="AQ468" s="17">
        <v>0</v>
      </c>
      <c r="AR468" s="17">
        <v>73.688999999999993</v>
      </c>
      <c r="AS468" s="17">
        <v>0</v>
      </c>
      <c r="AT468" s="18">
        <f>SUM(Table2[[#This Row],[Mortgage Recording Tax Through FY17]:[Mortgage Recording Tax FY18 and After]])</f>
        <v>73.688999999999993</v>
      </c>
      <c r="AU468" s="17">
        <v>0</v>
      </c>
      <c r="AV468" s="17">
        <v>0</v>
      </c>
      <c r="AW468" s="17">
        <v>0</v>
      </c>
      <c r="AX468" s="18">
        <f>SUM(Table2[[#This Row],[Pilot Savings Through FY17]:[Pilot Savings FY18 and After]])</f>
        <v>0</v>
      </c>
      <c r="AY468" s="17">
        <v>0</v>
      </c>
      <c r="AZ468" s="17">
        <v>73.688999999999993</v>
      </c>
      <c r="BA468" s="17">
        <v>0</v>
      </c>
      <c r="BB468" s="18">
        <f>SUM(Table2[[#This Row],[Mortgage Recording Tax Exemption Through FY17]:[Mortgage Recording Tax Exemption FY18 and After]])</f>
        <v>73.688999999999993</v>
      </c>
      <c r="BC468" s="17">
        <v>35.465299999999999</v>
      </c>
      <c r="BD468" s="17">
        <v>279.67009999999999</v>
      </c>
      <c r="BE468" s="17">
        <v>137.65180000000001</v>
      </c>
      <c r="BF468" s="18">
        <f>SUM(Table2[[#This Row],[Indirect and Induced Land Through FY17]:[Indirect and Induced Land FY18 and After]])</f>
        <v>417.32190000000003</v>
      </c>
      <c r="BG468" s="17">
        <v>65.864099999999993</v>
      </c>
      <c r="BH468" s="17">
        <v>519.38660000000004</v>
      </c>
      <c r="BI468" s="17">
        <v>255.6387</v>
      </c>
      <c r="BJ468" s="18">
        <f>SUM(Table2[[#This Row],[Indirect and Induced Building Through FY17]:[Indirect and Induced Building FY18 and After]])</f>
        <v>775.02530000000002</v>
      </c>
      <c r="BK468" s="17">
        <v>101.32940000000001</v>
      </c>
      <c r="BL468" s="17">
        <v>799.05669999999998</v>
      </c>
      <c r="BM468" s="17">
        <v>393.29050000000001</v>
      </c>
      <c r="BN468" s="18">
        <f>SUM(Table2[[#This Row],[TOTAL Real Property Related Taxes Through FY17]:[TOTAL Real Property Related Taxes FY18 and After]])</f>
        <v>1192.3471999999999</v>
      </c>
      <c r="BO468" s="17">
        <v>103.13509999999999</v>
      </c>
      <c r="BP468" s="17">
        <v>889.83240000000001</v>
      </c>
      <c r="BQ468" s="17">
        <v>400.29910000000001</v>
      </c>
      <c r="BR468" s="18">
        <f>SUM(Table2[[#This Row],[Company Direct Through FY17]:[Company Direct FY18 and After]])</f>
        <v>1290.1315</v>
      </c>
      <c r="BS468" s="17">
        <v>0</v>
      </c>
      <c r="BT468" s="17">
        <v>0</v>
      </c>
      <c r="BU468" s="17">
        <v>0</v>
      </c>
      <c r="BV468" s="18">
        <f>SUM(Table2[[#This Row],[Sales Tax Exemption Through FY17]:[Sales Tax Exemption FY18 and After]])</f>
        <v>0</v>
      </c>
      <c r="BW468" s="17">
        <v>0</v>
      </c>
      <c r="BX468" s="17">
        <v>0</v>
      </c>
      <c r="BY468" s="17">
        <v>0</v>
      </c>
      <c r="BZ468" s="17">
        <f>SUM(Table2[[#This Row],[Energy Tax Savings Through FY17]:[Energy Tax Savings FY18 and After]])</f>
        <v>0</v>
      </c>
      <c r="CA468" s="17">
        <v>4.6123000000000003</v>
      </c>
      <c r="CB468" s="17">
        <v>52.766500000000001</v>
      </c>
      <c r="CC468" s="17">
        <v>14.0989</v>
      </c>
      <c r="CD468" s="18">
        <f>SUM(Table2[[#This Row],[Tax Exempt Bond Savings Through FY17]:[Tax Exempt Bond Savings FY18 and After]])</f>
        <v>66.865399999999994</v>
      </c>
      <c r="CE468" s="17">
        <v>121.4023</v>
      </c>
      <c r="CF468" s="17">
        <v>1115.3614</v>
      </c>
      <c r="CG468" s="17">
        <v>471.19959999999998</v>
      </c>
      <c r="CH468" s="18">
        <f>SUM(Table2[[#This Row],[Indirect and Induced Through FY17]:[Indirect and Induced FY18 and After]])</f>
        <v>1586.5609999999999</v>
      </c>
      <c r="CI468" s="17">
        <v>219.92509999999999</v>
      </c>
      <c r="CJ468" s="17">
        <v>1952.4273000000001</v>
      </c>
      <c r="CK468" s="17">
        <v>857.39980000000003</v>
      </c>
      <c r="CL468" s="18">
        <f>SUM(Table2[[#This Row],[TOTAL Income Consumption Use Taxes Through FY17]:[TOTAL Income Consumption Use Taxes FY18 and After]])</f>
        <v>2809.8271</v>
      </c>
      <c r="CM468" s="17">
        <v>4.6123000000000003</v>
      </c>
      <c r="CN468" s="17">
        <v>126.4555</v>
      </c>
      <c r="CO468" s="17">
        <v>14.0989</v>
      </c>
      <c r="CP468" s="18">
        <f>SUM(Table2[[#This Row],[Assistance Provided Through FY17]:[Assistance Provided FY18 and After]])</f>
        <v>140.55439999999999</v>
      </c>
      <c r="CQ468" s="17">
        <v>0</v>
      </c>
      <c r="CR468" s="17">
        <v>0</v>
      </c>
      <c r="CS468" s="17">
        <v>0</v>
      </c>
      <c r="CT468" s="18">
        <f>SUM(Table2[[#This Row],[Recapture Cancellation Reduction Amount Through FY17]:[Recapture Cancellation Reduction Amount FY18 and After]])</f>
        <v>0</v>
      </c>
      <c r="CU468" s="17">
        <v>0</v>
      </c>
      <c r="CV468" s="17">
        <v>0</v>
      </c>
      <c r="CW468" s="17">
        <v>0</v>
      </c>
      <c r="CX468" s="18">
        <f>SUM(Table2[[#This Row],[Penalty Paid Through FY17]:[Penalty Paid FY18 and After]])</f>
        <v>0</v>
      </c>
      <c r="CY468" s="17">
        <v>4.6123000000000003</v>
      </c>
      <c r="CZ468" s="17">
        <v>126.4555</v>
      </c>
      <c r="DA468" s="17">
        <v>14.0989</v>
      </c>
      <c r="DB468" s="18">
        <f>SUM(Table2[[#This Row],[TOTAL Assistance Net of Recapture Penalties Through FY17]:[TOTAL Assistance Net of Recapture Penalties FY18 and After]])</f>
        <v>140.55439999999999</v>
      </c>
      <c r="DC468" s="17">
        <v>103.13509999999999</v>
      </c>
      <c r="DD468" s="17">
        <v>963.52139999999997</v>
      </c>
      <c r="DE468" s="17">
        <v>400.29910000000001</v>
      </c>
      <c r="DF468" s="18">
        <f>SUM(Table2[[#This Row],[Company Direct Tax Revenue Before Assistance Through FY17]:[Company Direct Tax Revenue Before Assistance FY18 and After]])</f>
        <v>1363.8205</v>
      </c>
      <c r="DG468" s="17">
        <v>222.73169999999999</v>
      </c>
      <c r="DH468" s="17">
        <v>1914.4181000000001</v>
      </c>
      <c r="DI468" s="17">
        <v>864.49009999999998</v>
      </c>
      <c r="DJ468" s="18">
        <f>SUM(Table2[[#This Row],[Indirect and Induced Tax Revenues Through FY17]:[Indirect and Induced Tax Revenues FY18 and After]])</f>
        <v>2778.9081999999999</v>
      </c>
      <c r="DK468" s="17">
        <v>325.86680000000001</v>
      </c>
      <c r="DL468" s="17">
        <v>2877.9395</v>
      </c>
      <c r="DM468" s="17">
        <v>1264.7891999999999</v>
      </c>
      <c r="DN468" s="17">
        <f>SUM(Table2[[#This Row],[TOTAL Tax Revenues Before Assistance Through FY17]:[TOTAL Tax Revenues Before Assistance FY18 and After]])</f>
        <v>4142.7286999999997</v>
      </c>
      <c r="DO468" s="17">
        <v>321.25450000000001</v>
      </c>
      <c r="DP468" s="17">
        <v>2751.4839999999999</v>
      </c>
      <c r="DQ468" s="17">
        <v>1250.6903</v>
      </c>
      <c r="DR468" s="20">
        <f>SUM(Table2[[#This Row],[TOTAL Tax Revenues Net of Assistance Recapture and Penalty Through FY17]:[TOTAL Tax Revenues Net of Assistance Recapture and Penalty FY18 and After]])</f>
        <v>4002.1742999999997</v>
      </c>
      <c r="DS468" s="20">
        <v>0</v>
      </c>
      <c r="DT468" s="20">
        <v>0</v>
      </c>
      <c r="DU468" s="20">
        <v>0</v>
      </c>
      <c r="DV468" s="20">
        <v>0</v>
      </c>
      <c r="DW468" s="15">
        <v>0</v>
      </c>
      <c r="DX468" s="15">
        <v>0</v>
      </c>
      <c r="DY468" s="15">
        <v>0</v>
      </c>
      <c r="DZ468" s="15">
        <v>80</v>
      </c>
      <c r="EA468" s="15">
        <v>0</v>
      </c>
      <c r="EB468" s="15">
        <v>0</v>
      </c>
      <c r="EC468" s="15">
        <v>0</v>
      </c>
      <c r="ED468" s="15">
        <v>80</v>
      </c>
      <c r="EE468" s="15">
        <v>0</v>
      </c>
      <c r="EF468" s="15">
        <v>0</v>
      </c>
      <c r="EG468" s="15">
        <v>0</v>
      </c>
      <c r="EH468" s="15">
        <v>100</v>
      </c>
      <c r="EI468" s="15">
        <f>SUM(Table2[[#This Row],[Total Industrial Employees FY17]:[Total Other Employees FY17]])</f>
        <v>80</v>
      </c>
      <c r="EJ468" s="15">
        <f>SUM(Table2[[#This Row],[Number of Industrial Employees Earning More than Living Wage FY17]:[Number of Other Employees Earning More than Living Wage FY17]])</f>
        <v>80</v>
      </c>
      <c r="EK468" s="15">
        <v>100</v>
      </c>
    </row>
    <row r="469" spans="1:141" x14ac:dyDescent="0.2">
      <c r="A469" s="6">
        <v>92575</v>
      </c>
      <c r="B469" s="6" t="s">
        <v>61</v>
      </c>
      <c r="C469" s="7" t="s">
        <v>62</v>
      </c>
      <c r="D469" s="7" t="s">
        <v>19</v>
      </c>
      <c r="E469" s="33">
        <v>3</v>
      </c>
      <c r="F469" s="8" t="s">
        <v>1980</v>
      </c>
      <c r="G469" s="41" t="s">
        <v>1981</v>
      </c>
      <c r="H469" s="35">
        <v>136606</v>
      </c>
      <c r="I469" s="35">
        <v>4342703</v>
      </c>
      <c r="J469" s="39" t="s">
        <v>3230</v>
      </c>
      <c r="K469" s="11" t="s">
        <v>2509</v>
      </c>
      <c r="L469" s="13" t="s">
        <v>2566</v>
      </c>
      <c r="M469" s="13" t="s">
        <v>2567</v>
      </c>
      <c r="N469" s="23">
        <v>513000000</v>
      </c>
      <c r="O469" s="6" t="s">
        <v>2568</v>
      </c>
      <c r="P469" s="15">
        <v>0</v>
      </c>
      <c r="Q469" s="15">
        <v>0</v>
      </c>
      <c r="R469" s="15">
        <v>0</v>
      </c>
      <c r="S469" s="15">
        <v>0</v>
      </c>
      <c r="T469" s="15">
        <v>0</v>
      </c>
      <c r="U469" s="15">
        <v>0</v>
      </c>
      <c r="V469" s="15">
        <v>2595</v>
      </c>
      <c r="W469" s="15">
        <v>0</v>
      </c>
      <c r="X469" s="15">
        <v>3744</v>
      </c>
      <c r="Y469" s="15">
        <v>1800</v>
      </c>
      <c r="Z469" s="15">
        <v>2348</v>
      </c>
      <c r="AA469" s="15">
        <v>0</v>
      </c>
      <c r="AB469" s="15">
        <v>0</v>
      </c>
      <c r="AC469" s="15">
        <v>0</v>
      </c>
      <c r="AD469" s="15">
        <v>0</v>
      </c>
      <c r="AE469" s="15">
        <v>0</v>
      </c>
      <c r="AF469" s="15">
        <v>0</v>
      </c>
      <c r="AG469" s="15"/>
      <c r="AH469" s="15"/>
      <c r="AI469" s="17">
        <v>68562.367199999993</v>
      </c>
      <c r="AJ469" s="17">
        <v>51008.423199999997</v>
      </c>
      <c r="AK469" s="17">
        <v>122844.9037</v>
      </c>
      <c r="AL469" s="17">
        <f>SUM(Table2[[#This Row],[Company Direct Land Through FY17]:[Company Direct Land FY18 and After]])</f>
        <v>173853.32689999999</v>
      </c>
      <c r="AM469" s="17">
        <v>11962.0393</v>
      </c>
      <c r="AN469" s="17">
        <v>136540.59640000001</v>
      </c>
      <c r="AO469" s="17">
        <v>21432.684300000001</v>
      </c>
      <c r="AP469" s="18">
        <f>SUM(Table2[[#This Row],[Company Direct Building Through FY17]:[Company Direct Building FY18 and After]])</f>
        <v>157973.2807</v>
      </c>
      <c r="AQ469" s="17">
        <v>0</v>
      </c>
      <c r="AR469" s="17">
        <v>0</v>
      </c>
      <c r="AS469" s="17">
        <v>0</v>
      </c>
      <c r="AT469" s="18">
        <f>SUM(Table2[[#This Row],[Mortgage Recording Tax Through FY17]:[Mortgage Recording Tax FY18 and After]])</f>
        <v>0</v>
      </c>
      <c r="AU469" s="17">
        <v>0</v>
      </c>
      <c r="AV469" s="17">
        <v>0</v>
      </c>
      <c r="AW469" s="17">
        <v>0</v>
      </c>
      <c r="AX469" s="18">
        <f>SUM(Table2[[#This Row],[Pilot Savings Through FY17]:[Pilot Savings FY18 and After]])</f>
        <v>0</v>
      </c>
      <c r="AY469" s="17">
        <v>0</v>
      </c>
      <c r="AZ469" s="17">
        <v>0</v>
      </c>
      <c r="BA469" s="17">
        <v>0</v>
      </c>
      <c r="BB469" s="18">
        <f>SUM(Table2[[#This Row],[Mortgage Recording Tax Exemption Through FY17]:[Mortgage Recording Tax Exemption FY18 and After]])</f>
        <v>0</v>
      </c>
      <c r="BC469" s="17">
        <v>9169.9125000000004</v>
      </c>
      <c r="BD469" s="17">
        <v>39100.522499999999</v>
      </c>
      <c r="BE469" s="17">
        <v>16429.960999999999</v>
      </c>
      <c r="BF469" s="18">
        <f>SUM(Table2[[#This Row],[Indirect and Induced Land Through FY17]:[Indirect and Induced Land FY18 and After]])</f>
        <v>55530.483500000002</v>
      </c>
      <c r="BG469" s="17">
        <v>17029.837500000001</v>
      </c>
      <c r="BH469" s="17">
        <v>72615.256500000003</v>
      </c>
      <c r="BI469" s="17">
        <v>30512.784800000001</v>
      </c>
      <c r="BJ469" s="18">
        <f>SUM(Table2[[#This Row],[Indirect and Induced Building Through FY17]:[Indirect and Induced Building FY18 and After]])</f>
        <v>103128.04130000001</v>
      </c>
      <c r="BK469" s="17">
        <v>106724.1565</v>
      </c>
      <c r="BL469" s="17">
        <v>299264.79859999998</v>
      </c>
      <c r="BM469" s="17">
        <v>191220.33379999999</v>
      </c>
      <c r="BN469" s="18">
        <f>SUM(Table2[[#This Row],[TOTAL Real Property Related Taxes Through FY17]:[TOTAL Real Property Related Taxes FY18 and After]])</f>
        <v>490485.1324</v>
      </c>
      <c r="BO469" s="17">
        <v>41937.587299999999</v>
      </c>
      <c r="BP469" s="17">
        <v>197180.6121</v>
      </c>
      <c r="BQ469" s="17">
        <v>75140.621199999994</v>
      </c>
      <c r="BR469" s="18">
        <f>SUM(Table2[[#This Row],[Company Direct Through FY17]:[Company Direct FY18 and After]])</f>
        <v>272321.23329999996</v>
      </c>
      <c r="BS469" s="17">
        <v>0</v>
      </c>
      <c r="BT469" s="17">
        <v>1178.5367000000001</v>
      </c>
      <c r="BU469" s="17">
        <v>24821.463299999999</v>
      </c>
      <c r="BV469" s="18">
        <f>SUM(Table2[[#This Row],[Sales Tax Exemption Through FY17]:[Sales Tax Exemption FY18 and After]])</f>
        <v>26000</v>
      </c>
      <c r="BW469" s="17">
        <v>0</v>
      </c>
      <c r="BX469" s="17">
        <v>0</v>
      </c>
      <c r="BY469" s="17">
        <v>0</v>
      </c>
      <c r="BZ469" s="17">
        <f>SUM(Table2[[#This Row],[Energy Tax Savings Through FY17]:[Energy Tax Savings FY18 and After]])</f>
        <v>0</v>
      </c>
      <c r="CA469" s="17">
        <v>0</v>
      </c>
      <c r="CB469" s="17">
        <v>30.267499999999998</v>
      </c>
      <c r="CC469" s="17">
        <v>0</v>
      </c>
      <c r="CD469" s="18">
        <f>SUM(Table2[[#This Row],[Tax Exempt Bond Savings Through FY17]:[Tax Exempt Bond Savings FY18 and After]])</f>
        <v>30.267499999999998</v>
      </c>
      <c r="CE469" s="17">
        <v>26241.016899999999</v>
      </c>
      <c r="CF469" s="17">
        <v>127010.5021</v>
      </c>
      <c r="CG469" s="17">
        <v>47016.684600000001</v>
      </c>
      <c r="CH469" s="18">
        <f>SUM(Table2[[#This Row],[Indirect and Induced Through FY17]:[Indirect and Induced FY18 and After]])</f>
        <v>174027.18669999999</v>
      </c>
      <c r="CI469" s="17">
        <v>68178.604200000002</v>
      </c>
      <c r="CJ469" s="17">
        <v>322982.31</v>
      </c>
      <c r="CK469" s="17">
        <v>97335.842499999999</v>
      </c>
      <c r="CL469" s="18">
        <f>SUM(Table2[[#This Row],[TOTAL Income Consumption Use Taxes Through FY17]:[TOTAL Income Consumption Use Taxes FY18 and After]])</f>
        <v>420318.15249999997</v>
      </c>
      <c r="CM469" s="17">
        <v>0</v>
      </c>
      <c r="CN469" s="17">
        <v>1208.8042</v>
      </c>
      <c r="CO469" s="17">
        <v>24821.463299999999</v>
      </c>
      <c r="CP469" s="18">
        <f>SUM(Table2[[#This Row],[Assistance Provided Through FY17]:[Assistance Provided FY18 and After]])</f>
        <v>26030.267499999998</v>
      </c>
      <c r="CQ469" s="17">
        <v>1863.9788000000001</v>
      </c>
      <c r="CR469" s="17">
        <v>1604.9229</v>
      </c>
      <c r="CS469" s="17">
        <v>0</v>
      </c>
      <c r="CT469" s="18">
        <f>SUM(Table2[[#This Row],[Recapture Cancellation Reduction Amount Through FY17]:[Recapture Cancellation Reduction Amount FY18 and After]])</f>
        <v>1604.9229</v>
      </c>
      <c r="CU469" s="17">
        <v>0</v>
      </c>
      <c r="CV469" s="17">
        <v>0</v>
      </c>
      <c r="CW469" s="17">
        <v>0</v>
      </c>
      <c r="CX469" s="18">
        <f>SUM(Table2[[#This Row],[Penalty Paid Through FY17]:[Penalty Paid FY18 and After]])</f>
        <v>0</v>
      </c>
      <c r="CY469" s="17">
        <v>-1863.9788000000001</v>
      </c>
      <c r="CZ469" s="17">
        <v>-396.11869999999999</v>
      </c>
      <c r="DA469" s="17">
        <v>24821.463299999999</v>
      </c>
      <c r="DB469" s="18">
        <f>SUM(Table2[[#This Row],[TOTAL Assistance Net of Recapture Penalties Through FY17]:[TOTAL Assistance Net of Recapture Penalties FY18 and After]])</f>
        <v>24425.3446</v>
      </c>
      <c r="DC469" s="17">
        <v>122461.9938</v>
      </c>
      <c r="DD469" s="17">
        <v>384729.63170000003</v>
      </c>
      <c r="DE469" s="17">
        <v>219418.20920000001</v>
      </c>
      <c r="DF469" s="18">
        <f>SUM(Table2[[#This Row],[Company Direct Tax Revenue Before Assistance Through FY17]:[Company Direct Tax Revenue Before Assistance FY18 and After]])</f>
        <v>604147.84090000007</v>
      </c>
      <c r="DG469" s="17">
        <v>52440.766900000002</v>
      </c>
      <c r="DH469" s="17">
        <v>238726.28109999999</v>
      </c>
      <c r="DI469" s="17">
        <v>93959.430399999997</v>
      </c>
      <c r="DJ469" s="18">
        <f>SUM(Table2[[#This Row],[Indirect and Induced Tax Revenues Through FY17]:[Indirect and Induced Tax Revenues FY18 and After]])</f>
        <v>332685.71149999998</v>
      </c>
      <c r="DK469" s="17">
        <v>174902.76070000001</v>
      </c>
      <c r="DL469" s="17">
        <v>623455.91280000005</v>
      </c>
      <c r="DM469" s="17">
        <v>313377.63959999999</v>
      </c>
      <c r="DN469" s="17">
        <f>SUM(Table2[[#This Row],[TOTAL Tax Revenues Before Assistance Through FY17]:[TOTAL Tax Revenues Before Assistance FY18 and After]])</f>
        <v>936833.55240000004</v>
      </c>
      <c r="DO469" s="17">
        <v>176766.7395</v>
      </c>
      <c r="DP469" s="17">
        <v>623852.03150000004</v>
      </c>
      <c r="DQ469" s="17">
        <v>288556.17629999999</v>
      </c>
      <c r="DR469" s="20">
        <f>SUM(Table2[[#This Row],[TOTAL Tax Revenues Net of Assistance Recapture and Penalty Through FY17]:[TOTAL Tax Revenues Net of Assistance Recapture and Penalty FY18 and After]])</f>
        <v>912408.20779999997</v>
      </c>
      <c r="DS469" s="20">
        <v>0</v>
      </c>
      <c r="DT469" s="20">
        <v>0</v>
      </c>
      <c r="DU469" s="20">
        <v>0</v>
      </c>
      <c r="DV469" s="20">
        <v>0</v>
      </c>
      <c r="DW469" s="15">
        <v>0</v>
      </c>
      <c r="DX469" s="15">
        <v>0</v>
      </c>
      <c r="DY469" s="15">
        <v>0</v>
      </c>
      <c r="DZ469" s="15">
        <v>0</v>
      </c>
      <c r="EA469" s="15">
        <v>0</v>
      </c>
      <c r="EB469" s="15">
        <v>0</v>
      </c>
      <c r="EC469" s="15">
        <v>0</v>
      </c>
      <c r="ED469" s="15">
        <v>0</v>
      </c>
      <c r="EE469" s="15">
        <v>0</v>
      </c>
      <c r="EF469" s="15">
        <v>0</v>
      </c>
      <c r="EG469" s="15">
        <v>0</v>
      </c>
      <c r="EH469" s="15">
        <v>0</v>
      </c>
      <c r="EI469" s="15">
        <v>0</v>
      </c>
      <c r="EJ469" s="15">
        <v>0</v>
      </c>
      <c r="EK469" s="15">
        <v>0</v>
      </c>
    </row>
    <row r="470" spans="1:141" x14ac:dyDescent="0.2">
      <c r="A470" s="6">
        <v>93175</v>
      </c>
      <c r="B470" s="6" t="s">
        <v>407</v>
      </c>
      <c r="C470" s="7" t="s">
        <v>408</v>
      </c>
      <c r="D470" s="7" t="s">
        <v>19</v>
      </c>
      <c r="E470" s="33">
        <v>8</v>
      </c>
      <c r="F470" s="8" t="s">
        <v>2145</v>
      </c>
      <c r="G470" s="41" t="s">
        <v>1913</v>
      </c>
      <c r="H470" s="35">
        <v>1003411</v>
      </c>
      <c r="I470" s="35">
        <v>3948427</v>
      </c>
      <c r="J470" s="39" t="s">
        <v>3225</v>
      </c>
      <c r="K470" s="11" t="s">
        <v>2740</v>
      </c>
      <c r="L470" s="13" t="s">
        <v>2741</v>
      </c>
      <c r="M470" s="13" t="s">
        <v>2742</v>
      </c>
      <c r="N470" s="23">
        <v>40000000</v>
      </c>
      <c r="O470" s="6" t="s">
        <v>2503</v>
      </c>
      <c r="P470" s="15">
        <v>581</v>
      </c>
      <c r="Q470" s="15">
        <v>0</v>
      </c>
      <c r="R470" s="15">
        <v>320</v>
      </c>
      <c r="S470" s="15">
        <v>0</v>
      </c>
      <c r="T470" s="15">
        <v>30</v>
      </c>
      <c r="U470" s="15">
        <v>931</v>
      </c>
      <c r="V470" s="15">
        <v>640</v>
      </c>
      <c r="W470" s="15">
        <v>0</v>
      </c>
      <c r="X470" s="15">
        <v>0</v>
      </c>
      <c r="Y470" s="15">
        <v>0</v>
      </c>
      <c r="Z470" s="15">
        <v>24</v>
      </c>
      <c r="AA470" s="15">
        <v>57</v>
      </c>
      <c r="AB470" s="15">
        <v>0</v>
      </c>
      <c r="AC470" s="15">
        <v>0</v>
      </c>
      <c r="AD470" s="15">
        <v>0</v>
      </c>
      <c r="AE470" s="15">
        <v>0</v>
      </c>
      <c r="AF470" s="15">
        <v>57</v>
      </c>
      <c r="AG470" s="15" t="s">
        <v>1860</v>
      </c>
      <c r="AH470" s="15" t="s">
        <v>1861</v>
      </c>
      <c r="AI470" s="17">
        <v>1075.3422</v>
      </c>
      <c r="AJ470" s="17">
        <v>25761.837</v>
      </c>
      <c r="AK470" s="17">
        <v>9008.6720000000005</v>
      </c>
      <c r="AL470" s="17">
        <f>SUM(Table2[[#This Row],[Company Direct Land Through FY17]:[Company Direct Land FY18 and After]])</f>
        <v>34770.508999999998</v>
      </c>
      <c r="AM470" s="17">
        <v>1997.0641000000001</v>
      </c>
      <c r="AN470" s="17">
        <v>55080.134599999998</v>
      </c>
      <c r="AO470" s="17">
        <v>16730.388999999999</v>
      </c>
      <c r="AP470" s="18">
        <f>SUM(Table2[[#This Row],[Company Direct Building Through FY17]:[Company Direct Building FY18 and After]])</f>
        <v>71810.5236</v>
      </c>
      <c r="AQ470" s="17">
        <v>0</v>
      </c>
      <c r="AR470" s="17">
        <v>1476.6375</v>
      </c>
      <c r="AS470" s="17">
        <v>0</v>
      </c>
      <c r="AT470" s="18">
        <f>SUM(Table2[[#This Row],[Mortgage Recording Tax Through FY17]:[Mortgage Recording Tax FY18 and After]])</f>
        <v>1476.6375</v>
      </c>
      <c r="AU470" s="17">
        <v>0</v>
      </c>
      <c r="AV470" s="17">
        <v>0</v>
      </c>
      <c r="AW470" s="17">
        <v>0</v>
      </c>
      <c r="AX470" s="18">
        <f>SUM(Table2[[#This Row],[Pilot Savings Through FY17]:[Pilot Savings FY18 and After]])</f>
        <v>0</v>
      </c>
      <c r="AY470" s="17">
        <v>0</v>
      </c>
      <c r="AZ470" s="17">
        <v>0</v>
      </c>
      <c r="BA470" s="17">
        <v>0</v>
      </c>
      <c r="BB470" s="18">
        <f>SUM(Table2[[#This Row],[Mortgage Recording Tax Exemption Through FY17]:[Mortgage Recording Tax Exemption FY18 and After]])</f>
        <v>0</v>
      </c>
      <c r="BC470" s="17">
        <v>578.12720000000002</v>
      </c>
      <c r="BD470" s="17">
        <v>3794.9571000000001</v>
      </c>
      <c r="BE470" s="17">
        <v>4843.2574999999997</v>
      </c>
      <c r="BF470" s="18">
        <f>SUM(Table2[[#This Row],[Indirect and Induced Land Through FY17]:[Indirect and Induced Land FY18 and After]])</f>
        <v>8638.2145999999993</v>
      </c>
      <c r="BG470" s="17">
        <v>1073.6648</v>
      </c>
      <c r="BH470" s="17">
        <v>7047.7773999999999</v>
      </c>
      <c r="BI470" s="17">
        <v>8994.6191999999992</v>
      </c>
      <c r="BJ470" s="18">
        <f>SUM(Table2[[#This Row],[Indirect and Induced Building Through FY17]:[Indirect and Induced Building FY18 and After]])</f>
        <v>16042.3966</v>
      </c>
      <c r="BK470" s="17">
        <v>4724.1983</v>
      </c>
      <c r="BL470" s="17">
        <v>93161.343599999993</v>
      </c>
      <c r="BM470" s="17">
        <v>39576.937700000002</v>
      </c>
      <c r="BN470" s="18">
        <f>SUM(Table2[[#This Row],[TOTAL Real Property Related Taxes Through FY17]:[TOTAL Real Property Related Taxes FY18 and After]])</f>
        <v>132738.2813</v>
      </c>
      <c r="BO470" s="17">
        <v>2129.2071999999998</v>
      </c>
      <c r="BP470" s="17">
        <v>14697.7438</v>
      </c>
      <c r="BQ470" s="17">
        <v>17837.417700000002</v>
      </c>
      <c r="BR470" s="18">
        <f>SUM(Table2[[#This Row],[Company Direct Through FY17]:[Company Direct FY18 and After]])</f>
        <v>32535.161500000002</v>
      </c>
      <c r="BS470" s="17">
        <v>0</v>
      </c>
      <c r="BT470" s="17">
        <v>0</v>
      </c>
      <c r="BU470" s="17">
        <v>0</v>
      </c>
      <c r="BV470" s="18">
        <f>SUM(Table2[[#This Row],[Sales Tax Exemption Through FY17]:[Sales Tax Exemption FY18 and After]])</f>
        <v>0</v>
      </c>
      <c r="BW470" s="17">
        <v>0</v>
      </c>
      <c r="BX470" s="17">
        <v>0</v>
      </c>
      <c r="BY470" s="17">
        <v>0</v>
      </c>
      <c r="BZ470" s="17">
        <f>SUM(Table2[[#This Row],[Energy Tax Savings Through FY17]:[Energy Tax Savings FY18 and After]])</f>
        <v>0</v>
      </c>
      <c r="CA470" s="17">
        <v>4.6779000000000002</v>
      </c>
      <c r="CB470" s="17">
        <v>80.443100000000001</v>
      </c>
      <c r="CC470" s="17">
        <v>28.6784</v>
      </c>
      <c r="CD470" s="18">
        <f>SUM(Table2[[#This Row],[Tax Exempt Bond Savings Through FY17]:[Tax Exempt Bond Savings FY18 and After]])</f>
        <v>109.1215</v>
      </c>
      <c r="CE470" s="17">
        <v>1654.3937000000001</v>
      </c>
      <c r="CF470" s="17">
        <v>11893.6927</v>
      </c>
      <c r="CG470" s="17">
        <v>13859.6705</v>
      </c>
      <c r="CH470" s="18">
        <f>SUM(Table2[[#This Row],[Indirect and Induced Through FY17]:[Indirect and Induced FY18 and After]])</f>
        <v>25753.3632</v>
      </c>
      <c r="CI470" s="17">
        <v>3778.9229999999998</v>
      </c>
      <c r="CJ470" s="17">
        <v>26510.993399999999</v>
      </c>
      <c r="CK470" s="17">
        <v>31668.409800000001</v>
      </c>
      <c r="CL470" s="18">
        <f>SUM(Table2[[#This Row],[TOTAL Income Consumption Use Taxes Through FY17]:[TOTAL Income Consumption Use Taxes FY18 and After]])</f>
        <v>58179.403200000001</v>
      </c>
      <c r="CM470" s="17">
        <v>4.6779000000000002</v>
      </c>
      <c r="CN470" s="17">
        <v>80.443100000000001</v>
      </c>
      <c r="CO470" s="17">
        <v>28.6784</v>
      </c>
      <c r="CP470" s="18">
        <f>SUM(Table2[[#This Row],[Assistance Provided Through FY17]:[Assistance Provided FY18 and After]])</f>
        <v>109.1215</v>
      </c>
      <c r="CQ470" s="17">
        <v>0</v>
      </c>
      <c r="CR470" s="17">
        <v>0</v>
      </c>
      <c r="CS470" s="17">
        <v>0</v>
      </c>
      <c r="CT470" s="18">
        <f>SUM(Table2[[#This Row],[Recapture Cancellation Reduction Amount Through FY17]:[Recapture Cancellation Reduction Amount FY18 and After]])</f>
        <v>0</v>
      </c>
      <c r="CU470" s="17">
        <v>0</v>
      </c>
      <c r="CV470" s="17">
        <v>0</v>
      </c>
      <c r="CW470" s="17">
        <v>0</v>
      </c>
      <c r="CX470" s="18">
        <f>SUM(Table2[[#This Row],[Penalty Paid Through FY17]:[Penalty Paid FY18 and After]])</f>
        <v>0</v>
      </c>
      <c r="CY470" s="17">
        <v>4.6779000000000002</v>
      </c>
      <c r="CZ470" s="17">
        <v>80.443100000000001</v>
      </c>
      <c r="DA470" s="17">
        <v>28.6784</v>
      </c>
      <c r="DB470" s="18">
        <f>SUM(Table2[[#This Row],[TOTAL Assistance Net of Recapture Penalties Through FY17]:[TOTAL Assistance Net of Recapture Penalties FY18 and After]])</f>
        <v>109.1215</v>
      </c>
      <c r="DC470" s="17">
        <v>5201.6135000000004</v>
      </c>
      <c r="DD470" s="17">
        <v>97016.352899999998</v>
      </c>
      <c r="DE470" s="17">
        <v>43576.4787</v>
      </c>
      <c r="DF470" s="18">
        <f>SUM(Table2[[#This Row],[Company Direct Tax Revenue Before Assistance Through FY17]:[Company Direct Tax Revenue Before Assistance FY18 and After]])</f>
        <v>140592.8316</v>
      </c>
      <c r="DG470" s="17">
        <v>3306.1857</v>
      </c>
      <c r="DH470" s="17">
        <v>22736.427199999998</v>
      </c>
      <c r="DI470" s="17">
        <v>27697.547200000001</v>
      </c>
      <c r="DJ470" s="18">
        <f>SUM(Table2[[#This Row],[Indirect and Induced Tax Revenues Through FY17]:[Indirect and Induced Tax Revenues FY18 and After]])</f>
        <v>50433.974399999999</v>
      </c>
      <c r="DK470" s="17">
        <v>8507.7991999999995</v>
      </c>
      <c r="DL470" s="17">
        <v>119752.7801</v>
      </c>
      <c r="DM470" s="17">
        <v>71274.025899999993</v>
      </c>
      <c r="DN470" s="17">
        <f>SUM(Table2[[#This Row],[TOTAL Tax Revenues Before Assistance Through FY17]:[TOTAL Tax Revenues Before Assistance FY18 and After]])</f>
        <v>191026.80599999998</v>
      </c>
      <c r="DO470" s="17">
        <v>8503.1213000000007</v>
      </c>
      <c r="DP470" s="17">
        <v>119672.337</v>
      </c>
      <c r="DQ470" s="17">
        <v>71245.347500000003</v>
      </c>
      <c r="DR470" s="20">
        <f>SUM(Table2[[#This Row],[TOTAL Tax Revenues Net of Assistance Recapture and Penalty Through FY17]:[TOTAL Tax Revenues Net of Assistance Recapture and Penalty FY18 and After]])</f>
        <v>190917.6845</v>
      </c>
      <c r="DS470" s="20">
        <v>0</v>
      </c>
      <c r="DT470" s="20">
        <v>0</v>
      </c>
      <c r="DU470" s="20">
        <v>0</v>
      </c>
      <c r="DV470" s="20">
        <v>0</v>
      </c>
      <c r="DW470" s="15">
        <v>30</v>
      </c>
      <c r="DX470" s="15">
        <v>88</v>
      </c>
      <c r="DY470" s="15">
        <v>803</v>
      </c>
      <c r="DZ470" s="15">
        <v>10</v>
      </c>
      <c r="EA470" s="15">
        <v>0</v>
      </c>
      <c r="EB470" s="15">
        <v>88</v>
      </c>
      <c r="EC470" s="15">
        <v>803</v>
      </c>
      <c r="ED470" s="15">
        <v>10</v>
      </c>
      <c r="EE470" s="15">
        <v>0</v>
      </c>
      <c r="EF470" s="15">
        <v>100</v>
      </c>
      <c r="EG470" s="15">
        <v>100</v>
      </c>
      <c r="EH470" s="15">
        <v>100</v>
      </c>
      <c r="EI470" s="15">
        <f>SUM(Table2[[#This Row],[Total Industrial Employees FY17]:[Total Other Employees FY17]])</f>
        <v>931</v>
      </c>
      <c r="EJ470" s="15">
        <f>SUM(Table2[[#This Row],[Number of Industrial Employees Earning More than Living Wage FY17]:[Number of Other Employees Earning More than Living Wage FY17]])</f>
        <v>901</v>
      </c>
      <c r="EK470" s="15">
        <v>96.777658431793768</v>
      </c>
    </row>
    <row r="471" spans="1:141" x14ac:dyDescent="0.2">
      <c r="A471" s="6">
        <v>92279</v>
      </c>
      <c r="B471" s="6" t="s">
        <v>1673</v>
      </c>
      <c r="C471" s="7" t="s">
        <v>65</v>
      </c>
      <c r="D471" s="7" t="s">
        <v>12</v>
      </c>
      <c r="E471" s="33">
        <v>26</v>
      </c>
      <c r="F471" s="8" t="s">
        <v>1873</v>
      </c>
      <c r="G471" s="41" t="s">
        <v>1903</v>
      </c>
      <c r="H471" s="35">
        <v>49400</v>
      </c>
      <c r="I471" s="35">
        <v>105000</v>
      </c>
      <c r="J471" s="39" t="s">
        <v>3193</v>
      </c>
      <c r="K471" s="11" t="s">
        <v>2453</v>
      </c>
      <c r="L471" s="13" t="s">
        <v>2499</v>
      </c>
      <c r="M471" s="13" t="s">
        <v>2476</v>
      </c>
      <c r="N471" s="23">
        <v>2758000</v>
      </c>
      <c r="O471" s="6" t="s">
        <v>2500</v>
      </c>
      <c r="P471" s="15">
        <v>0</v>
      </c>
      <c r="Q471" s="15">
        <v>0</v>
      </c>
      <c r="R471" s="15">
        <v>34</v>
      </c>
      <c r="S471" s="15">
        <v>0</v>
      </c>
      <c r="T471" s="15">
        <v>0</v>
      </c>
      <c r="U471" s="15">
        <v>34</v>
      </c>
      <c r="V471" s="15">
        <v>34</v>
      </c>
      <c r="W471" s="15">
        <v>0</v>
      </c>
      <c r="X471" s="15">
        <v>0</v>
      </c>
      <c r="Y471" s="15">
        <v>0</v>
      </c>
      <c r="Z471" s="15">
        <v>4</v>
      </c>
      <c r="AA471" s="15">
        <v>56</v>
      </c>
      <c r="AB471" s="15">
        <v>0</v>
      </c>
      <c r="AC471" s="15">
        <v>0</v>
      </c>
      <c r="AD471" s="15">
        <v>0</v>
      </c>
      <c r="AE471" s="15">
        <v>0</v>
      </c>
      <c r="AF471" s="15">
        <v>56</v>
      </c>
      <c r="AG471" s="15" t="s">
        <v>1860</v>
      </c>
      <c r="AH471" s="15" t="s">
        <v>1861</v>
      </c>
      <c r="AI471" s="17">
        <v>113.7731</v>
      </c>
      <c r="AJ471" s="17">
        <v>673.54070000000002</v>
      </c>
      <c r="AK471" s="17">
        <v>198.98349999999999</v>
      </c>
      <c r="AL471" s="17">
        <f>SUM(Table2[[#This Row],[Company Direct Land Through FY17]:[Company Direct Land FY18 and After]])</f>
        <v>872.52420000000006</v>
      </c>
      <c r="AM471" s="17">
        <v>233.67250000000001</v>
      </c>
      <c r="AN471" s="17">
        <v>1136.367</v>
      </c>
      <c r="AO471" s="17">
        <v>408.6814</v>
      </c>
      <c r="AP471" s="18">
        <f>SUM(Table2[[#This Row],[Company Direct Building Through FY17]:[Company Direct Building FY18 and After]])</f>
        <v>1545.0483999999999</v>
      </c>
      <c r="AQ471" s="17">
        <v>0</v>
      </c>
      <c r="AR471" s="17">
        <v>18.4223</v>
      </c>
      <c r="AS471" s="17">
        <v>0</v>
      </c>
      <c r="AT471" s="18">
        <f>SUM(Table2[[#This Row],[Mortgage Recording Tax Through FY17]:[Mortgage Recording Tax FY18 and After]])</f>
        <v>18.4223</v>
      </c>
      <c r="AU471" s="17">
        <v>217.40110000000001</v>
      </c>
      <c r="AV471" s="17">
        <v>1013.7140000000001</v>
      </c>
      <c r="AW471" s="17">
        <v>380.22379999999998</v>
      </c>
      <c r="AX471" s="18">
        <f>SUM(Table2[[#This Row],[Pilot Savings Through FY17]:[Pilot Savings FY18 and After]])</f>
        <v>1393.9378000000002</v>
      </c>
      <c r="AY471" s="17">
        <v>0</v>
      </c>
      <c r="AZ471" s="17">
        <v>18.4223</v>
      </c>
      <c r="BA471" s="17">
        <v>0</v>
      </c>
      <c r="BB471" s="18">
        <f>SUM(Table2[[#This Row],[Mortgage Recording Tax Exemption Through FY17]:[Mortgage Recording Tax Exemption FY18 and After]])</f>
        <v>18.4223</v>
      </c>
      <c r="BC471" s="17">
        <v>42.968800000000002</v>
      </c>
      <c r="BD471" s="17">
        <v>273.29500000000002</v>
      </c>
      <c r="BE471" s="17">
        <v>75.150199999999998</v>
      </c>
      <c r="BF471" s="18">
        <f>SUM(Table2[[#This Row],[Indirect and Induced Land Through FY17]:[Indirect and Induced Land FY18 and After]])</f>
        <v>348.4452</v>
      </c>
      <c r="BG471" s="17">
        <v>79.799300000000002</v>
      </c>
      <c r="BH471" s="17">
        <v>507.54770000000002</v>
      </c>
      <c r="BI471" s="17">
        <v>139.56489999999999</v>
      </c>
      <c r="BJ471" s="18">
        <f>SUM(Table2[[#This Row],[Indirect and Induced Building Through FY17]:[Indirect and Induced Building FY18 and After]])</f>
        <v>647.11260000000004</v>
      </c>
      <c r="BK471" s="17">
        <v>252.8126</v>
      </c>
      <c r="BL471" s="17">
        <v>1577.0364</v>
      </c>
      <c r="BM471" s="17">
        <v>442.15620000000001</v>
      </c>
      <c r="BN471" s="18">
        <f>SUM(Table2[[#This Row],[TOTAL Real Property Related Taxes Through FY17]:[TOTAL Real Property Related Taxes FY18 and After]])</f>
        <v>2019.1925999999999</v>
      </c>
      <c r="BO471" s="17">
        <v>358.16199999999998</v>
      </c>
      <c r="BP471" s="17">
        <v>2359.232</v>
      </c>
      <c r="BQ471" s="17">
        <v>626.40729999999996</v>
      </c>
      <c r="BR471" s="18">
        <f>SUM(Table2[[#This Row],[Company Direct Through FY17]:[Company Direct FY18 and After]])</f>
        <v>2985.6392999999998</v>
      </c>
      <c r="BS471" s="17">
        <v>0</v>
      </c>
      <c r="BT471" s="17">
        <v>0</v>
      </c>
      <c r="BU471" s="17">
        <v>0</v>
      </c>
      <c r="BV471" s="18">
        <f>SUM(Table2[[#This Row],[Sales Tax Exemption Through FY17]:[Sales Tax Exemption FY18 and After]])</f>
        <v>0</v>
      </c>
      <c r="BW471" s="17">
        <v>0</v>
      </c>
      <c r="BX471" s="17">
        <v>4.2050000000000001</v>
      </c>
      <c r="BY471" s="17">
        <v>0</v>
      </c>
      <c r="BZ471" s="17">
        <f>SUM(Table2[[#This Row],[Energy Tax Savings Through FY17]:[Energy Tax Savings FY18 and After]])</f>
        <v>4.2050000000000001</v>
      </c>
      <c r="CA471" s="17">
        <v>0</v>
      </c>
      <c r="CB471" s="17">
        <v>0</v>
      </c>
      <c r="CC471" s="17">
        <v>0</v>
      </c>
      <c r="CD471" s="18">
        <f>SUM(Table2[[#This Row],[Tax Exempt Bond Savings Through FY17]:[Tax Exempt Bond Savings FY18 and After]])</f>
        <v>0</v>
      </c>
      <c r="CE471" s="17">
        <v>135.1079</v>
      </c>
      <c r="CF471" s="17">
        <v>1010.579</v>
      </c>
      <c r="CG471" s="17">
        <v>236.2971</v>
      </c>
      <c r="CH471" s="18">
        <f>SUM(Table2[[#This Row],[Indirect and Induced Through FY17]:[Indirect and Induced FY18 and After]])</f>
        <v>1246.8761</v>
      </c>
      <c r="CI471" s="17">
        <v>493.26990000000001</v>
      </c>
      <c r="CJ471" s="17">
        <v>3365.6060000000002</v>
      </c>
      <c r="CK471" s="17">
        <v>862.70439999999996</v>
      </c>
      <c r="CL471" s="18">
        <f>SUM(Table2[[#This Row],[TOTAL Income Consumption Use Taxes Through FY17]:[TOTAL Income Consumption Use Taxes FY18 and After]])</f>
        <v>4228.3104000000003</v>
      </c>
      <c r="CM471" s="17">
        <v>217.40110000000001</v>
      </c>
      <c r="CN471" s="17">
        <v>1036.3413</v>
      </c>
      <c r="CO471" s="17">
        <v>380.22379999999998</v>
      </c>
      <c r="CP471" s="18">
        <f>SUM(Table2[[#This Row],[Assistance Provided Through FY17]:[Assistance Provided FY18 and After]])</f>
        <v>1416.5651</v>
      </c>
      <c r="CQ471" s="17">
        <v>0</v>
      </c>
      <c r="CR471" s="17">
        <v>0</v>
      </c>
      <c r="CS471" s="17">
        <v>0</v>
      </c>
      <c r="CT471" s="18">
        <f>SUM(Table2[[#This Row],[Recapture Cancellation Reduction Amount Through FY17]:[Recapture Cancellation Reduction Amount FY18 and After]])</f>
        <v>0</v>
      </c>
      <c r="CU471" s="17">
        <v>0</v>
      </c>
      <c r="CV471" s="17">
        <v>0</v>
      </c>
      <c r="CW471" s="17">
        <v>0</v>
      </c>
      <c r="CX471" s="18">
        <f>SUM(Table2[[#This Row],[Penalty Paid Through FY17]:[Penalty Paid FY18 and After]])</f>
        <v>0</v>
      </c>
      <c r="CY471" s="17">
        <v>217.40110000000001</v>
      </c>
      <c r="CZ471" s="17">
        <v>1036.3413</v>
      </c>
      <c r="DA471" s="17">
        <v>380.22379999999998</v>
      </c>
      <c r="DB471" s="18">
        <f>SUM(Table2[[#This Row],[TOTAL Assistance Net of Recapture Penalties Through FY17]:[TOTAL Assistance Net of Recapture Penalties FY18 and After]])</f>
        <v>1416.5651</v>
      </c>
      <c r="DC471" s="17">
        <v>705.60760000000005</v>
      </c>
      <c r="DD471" s="17">
        <v>4187.5619999999999</v>
      </c>
      <c r="DE471" s="17">
        <v>1234.0722000000001</v>
      </c>
      <c r="DF471" s="18">
        <f>SUM(Table2[[#This Row],[Company Direct Tax Revenue Before Assistance Through FY17]:[Company Direct Tax Revenue Before Assistance FY18 and After]])</f>
        <v>5421.6342000000004</v>
      </c>
      <c r="DG471" s="17">
        <v>257.87599999999998</v>
      </c>
      <c r="DH471" s="17">
        <v>1791.4217000000001</v>
      </c>
      <c r="DI471" s="17">
        <v>451.01220000000001</v>
      </c>
      <c r="DJ471" s="18">
        <f>SUM(Table2[[#This Row],[Indirect and Induced Tax Revenues Through FY17]:[Indirect and Induced Tax Revenues FY18 and After]])</f>
        <v>2242.4339</v>
      </c>
      <c r="DK471" s="17">
        <v>963.48360000000002</v>
      </c>
      <c r="DL471" s="17">
        <v>5978.9836999999998</v>
      </c>
      <c r="DM471" s="17">
        <v>1685.0844</v>
      </c>
      <c r="DN471" s="17">
        <f>SUM(Table2[[#This Row],[TOTAL Tax Revenues Before Assistance Through FY17]:[TOTAL Tax Revenues Before Assistance FY18 and After]])</f>
        <v>7664.0680999999995</v>
      </c>
      <c r="DO471" s="17">
        <v>746.08249999999998</v>
      </c>
      <c r="DP471" s="17">
        <v>4942.6423999999997</v>
      </c>
      <c r="DQ471" s="17">
        <v>1304.8606</v>
      </c>
      <c r="DR471" s="20">
        <f>SUM(Table2[[#This Row],[TOTAL Tax Revenues Net of Assistance Recapture and Penalty Through FY17]:[TOTAL Tax Revenues Net of Assistance Recapture and Penalty FY18 and After]])</f>
        <v>6247.5029999999997</v>
      </c>
      <c r="DS471" s="20">
        <v>0</v>
      </c>
      <c r="DT471" s="20">
        <v>0</v>
      </c>
      <c r="DU471" s="20">
        <v>0</v>
      </c>
      <c r="DV471" s="20">
        <v>0</v>
      </c>
      <c r="DW471" s="15">
        <v>34</v>
      </c>
      <c r="DX471" s="15">
        <v>0</v>
      </c>
      <c r="DY471" s="15">
        <v>0</v>
      </c>
      <c r="DZ471" s="15">
        <v>0</v>
      </c>
      <c r="EA471" s="15">
        <v>34</v>
      </c>
      <c r="EB471" s="15">
        <v>0</v>
      </c>
      <c r="EC471" s="15">
        <v>0</v>
      </c>
      <c r="ED471" s="15">
        <v>0</v>
      </c>
      <c r="EE471" s="15">
        <v>100</v>
      </c>
      <c r="EF471" s="15">
        <v>0</v>
      </c>
      <c r="EG471" s="15">
        <v>0</v>
      </c>
      <c r="EH471" s="15">
        <v>0</v>
      </c>
      <c r="EI471" s="15">
        <f>SUM(Table2[[#This Row],[Total Industrial Employees FY17]:[Total Other Employees FY17]])</f>
        <v>34</v>
      </c>
      <c r="EJ471" s="15">
        <f>SUM(Table2[[#This Row],[Number of Industrial Employees Earning More than Living Wage FY17]:[Number of Other Employees Earning More than Living Wage FY17]])</f>
        <v>34</v>
      </c>
      <c r="EK471" s="15">
        <v>100</v>
      </c>
    </row>
    <row r="472" spans="1:141" x14ac:dyDescent="0.2">
      <c r="A472" s="6">
        <v>93127</v>
      </c>
      <c r="B472" s="6" t="s">
        <v>1682</v>
      </c>
      <c r="C472" s="7" t="s">
        <v>1733</v>
      </c>
      <c r="D472" s="7" t="s">
        <v>19</v>
      </c>
      <c r="E472" s="33">
        <v>1</v>
      </c>
      <c r="F472" s="8" t="s">
        <v>2134</v>
      </c>
      <c r="G472" s="41" t="s">
        <v>2052</v>
      </c>
      <c r="H472" s="35">
        <v>42601</v>
      </c>
      <c r="I472" s="35">
        <v>550000</v>
      </c>
      <c r="J472" s="39" t="s">
        <v>3377</v>
      </c>
      <c r="K472" s="11" t="s">
        <v>2704</v>
      </c>
      <c r="L472" s="13" t="s">
        <v>2725</v>
      </c>
      <c r="M472" s="13" t="s">
        <v>2726</v>
      </c>
      <c r="N472" s="23">
        <v>0</v>
      </c>
      <c r="O472" s="6" t="s">
        <v>2707</v>
      </c>
      <c r="P472" s="15">
        <v>0</v>
      </c>
      <c r="Q472" s="15">
        <v>5</v>
      </c>
      <c r="R472" s="15">
        <v>280</v>
      </c>
      <c r="S472" s="15">
        <v>0</v>
      </c>
      <c r="T472" s="15">
        <v>0</v>
      </c>
      <c r="U472" s="15">
        <v>285</v>
      </c>
      <c r="V472" s="15">
        <v>282</v>
      </c>
      <c r="W472" s="15">
        <v>0</v>
      </c>
      <c r="X472" s="15">
        <v>0</v>
      </c>
      <c r="Y472" s="15">
        <v>209</v>
      </c>
      <c r="Z472" s="15">
        <v>0</v>
      </c>
      <c r="AA472" s="15">
        <v>32</v>
      </c>
      <c r="AB472" s="15">
        <v>0</v>
      </c>
      <c r="AC472" s="15">
        <v>2</v>
      </c>
      <c r="AD472" s="15">
        <v>4</v>
      </c>
      <c r="AE472" s="15">
        <v>9</v>
      </c>
      <c r="AF472" s="15">
        <v>32</v>
      </c>
      <c r="AG472" s="15" t="s">
        <v>1860</v>
      </c>
      <c r="AH472" s="15" t="s">
        <v>1861</v>
      </c>
      <c r="AI472" s="17">
        <v>5673.3139000000001</v>
      </c>
      <c r="AJ472" s="17">
        <v>13415.1286</v>
      </c>
      <c r="AK472" s="17">
        <v>4048.6916000000001</v>
      </c>
      <c r="AL472" s="17">
        <f>SUM(Table2[[#This Row],[Company Direct Land Through FY17]:[Company Direct Land FY18 and After]])</f>
        <v>17463.820200000002</v>
      </c>
      <c r="AM472" s="17">
        <v>889.90340000000003</v>
      </c>
      <c r="AN472" s="17">
        <v>25368.879499999999</v>
      </c>
      <c r="AO472" s="17">
        <v>635.06870000000004</v>
      </c>
      <c r="AP472" s="18">
        <f>SUM(Table2[[#This Row],[Company Direct Building Through FY17]:[Company Direct Building FY18 and After]])</f>
        <v>26003.948199999999</v>
      </c>
      <c r="AQ472" s="17">
        <v>0</v>
      </c>
      <c r="AR472" s="17">
        <v>0</v>
      </c>
      <c r="AS472" s="17">
        <v>0</v>
      </c>
      <c r="AT472" s="18">
        <f>SUM(Table2[[#This Row],[Mortgage Recording Tax Through FY17]:[Mortgage Recording Tax FY18 and After]])</f>
        <v>0</v>
      </c>
      <c r="AU472" s="17">
        <v>0</v>
      </c>
      <c r="AV472" s="17">
        <v>0</v>
      </c>
      <c r="AW472" s="17">
        <v>0</v>
      </c>
      <c r="AX472" s="18">
        <f>SUM(Table2[[#This Row],[Pilot Savings Through FY17]:[Pilot Savings FY18 and After]])</f>
        <v>0</v>
      </c>
      <c r="AY472" s="17">
        <v>0</v>
      </c>
      <c r="AZ472" s="17">
        <v>0</v>
      </c>
      <c r="BA472" s="17">
        <v>0</v>
      </c>
      <c r="BB472" s="18">
        <f>SUM(Table2[[#This Row],[Mortgage Recording Tax Exemption Through FY17]:[Mortgage Recording Tax Exemption FY18 and After]])</f>
        <v>0</v>
      </c>
      <c r="BC472" s="17">
        <v>1184.6614</v>
      </c>
      <c r="BD472" s="17">
        <v>9390.5920999999998</v>
      </c>
      <c r="BE472" s="17">
        <v>845.41920000000005</v>
      </c>
      <c r="BF472" s="18">
        <f>SUM(Table2[[#This Row],[Indirect and Induced Land Through FY17]:[Indirect and Induced Land FY18 and After]])</f>
        <v>10236.0113</v>
      </c>
      <c r="BG472" s="17">
        <v>2200.0853999999999</v>
      </c>
      <c r="BH472" s="17">
        <v>17439.671200000001</v>
      </c>
      <c r="BI472" s="17">
        <v>1570.0643</v>
      </c>
      <c r="BJ472" s="18">
        <f>SUM(Table2[[#This Row],[Indirect and Induced Building Through FY17]:[Indirect and Induced Building FY18 and After]])</f>
        <v>19009.735500000003</v>
      </c>
      <c r="BK472" s="17">
        <v>9947.9640999999992</v>
      </c>
      <c r="BL472" s="17">
        <v>65614.271399999998</v>
      </c>
      <c r="BM472" s="17">
        <v>7099.2438000000002</v>
      </c>
      <c r="BN472" s="18">
        <f>SUM(Table2[[#This Row],[TOTAL Real Property Related Taxes Through FY17]:[TOTAL Real Property Related Taxes FY18 and After]])</f>
        <v>72713.515199999994</v>
      </c>
      <c r="BO472" s="17">
        <v>4045.0391</v>
      </c>
      <c r="BP472" s="17">
        <v>45153.7791</v>
      </c>
      <c r="BQ472" s="17">
        <v>2886.6931</v>
      </c>
      <c r="BR472" s="18">
        <f>SUM(Table2[[#This Row],[Company Direct Through FY17]:[Company Direct FY18 and After]])</f>
        <v>48040.472199999997</v>
      </c>
      <c r="BS472" s="17">
        <v>0</v>
      </c>
      <c r="BT472" s="17">
        <v>0</v>
      </c>
      <c r="BU472" s="17">
        <v>0</v>
      </c>
      <c r="BV472" s="18">
        <f>SUM(Table2[[#This Row],[Sales Tax Exemption Through FY17]:[Sales Tax Exemption FY18 and After]])</f>
        <v>0</v>
      </c>
      <c r="BW472" s="17">
        <v>0</v>
      </c>
      <c r="BX472" s="17">
        <v>10.592599999999999</v>
      </c>
      <c r="BY472" s="17">
        <v>0</v>
      </c>
      <c r="BZ472" s="17">
        <f>SUM(Table2[[#This Row],[Energy Tax Savings Through FY17]:[Energy Tax Savings FY18 and After]])</f>
        <v>10.592599999999999</v>
      </c>
      <c r="CA472" s="17">
        <v>0</v>
      </c>
      <c r="CB472" s="17">
        <v>0</v>
      </c>
      <c r="CC472" s="17">
        <v>0</v>
      </c>
      <c r="CD472" s="18">
        <f>SUM(Table2[[#This Row],[Tax Exempt Bond Savings Through FY17]:[Tax Exempt Bond Savings FY18 and After]])</f>
        <v>0</v>
      </c>
      <c r="CE472" s="17">
        <v>3390.0781000000002</v>
      </c>
      <c r="CF472" s="17">
        <v>30695.187999999998</v>
      </c>
      <c r="CG472" s="17">
        <v>2419.2881000000002</v>
      </c>
      <c r="CH472" s="18">
        <f>SUM(Table2[[#This Row],[Indirect and Induced Through FY17]:[Indirect and Induced FY18 and After]])</f>
        <v>33114.4761</v>
      </c>
      <c r="CI472" s="17">
        <v>7435.1171999999997</v>
      </c>
      <c r="CJ472" s="17">
        <v>75838.374500000005</v>
      </c>
      <c r="CK472" s="17">
        <v>5305.9812000000002</v>
      </c>
      <c r="CL472" s="18">
        <f>SUM(Table2[[#This Row],[TOTAL Income Consumption Use Taxes Through FY17]:[TOTAL Income Consumption Use Taxes FY18 and After]])</f>
        <v>81144.3557</v>
      </c>
      <c r="CM472" s="17">
        <v>0</v>
      </c>
      <c r="CN472" s="17">
        <v>10.592599999999999</v>
      </c>
      <c r="CO472" s="17">
        <v>0</v>
      </c>
      <c r="CP472" s="18">
        <f>SUM(Table2[[#This Row],[Assistance Provided Through FY17]:[Assistance Provided FY18 and After]])</f>
        <v>10.592599999999999</v>
      </c>
      <c r="CQ472" s="17">
        <v>0</v>
      </c>
      <c r="CR472" s="17">
        <v>0</v>
      </c>
      <c r="CS472" s="17">
        <v>0</v>
      </c>
      <c r="CT472" s="18">
        <f>SUM(Table2[[#This Row],[Recapture Cancellation Reduction Amount Through FY17]:[Recapture Cancellation Reduction Amount FY18 and After]])</f>
        <v>0</v>
      </c>
      <c r="CU472" s="17">
        <v>0</v>
      </c>
      <c r="CV472" s="17">
        <v>0</v>
      </c>
      <c r="CW472" s="17">
        <v>0</v>
      </c>
      <c r="CX472" s="18">
        <f>SUM(Table2[[#This Row],[Penalty Paid Through FY17]:[Penalty Paid FY18 and After]])</f>
        <v>0</v>
      </c>
      <c r="CY472" s="17">
        <v>0</v>
      </c>
      <c r="CZ472" s="17">
        <v>10.592599999999999</v>
      </c>
      <c r="DA472" s="17">
        <v>0</v>
      </c>
      <c r="DB472" s="18">
        <f>SUM(Table2[[#This Row],[TOTAL Assistance Net of Recapture Penalties Through FY17]:[TOTAL Assistance Net of Recapture Penalties FY18 and After]])</f>
        <v>10.592599999999999</v>
      </c>
      <c r="DC472" s="17">
        <v>10608.2564</v>
      </c>
      <c r="DD472" s="17">
        <v>83937.787200000006</v>
      </c>
      <c r="DE472" s="17">
        <v>7570.4534000000003</v>
      </c>
      <c r="DF472" s="18">
        <f>SUM(Table2[[#This Row],[Company Direct Tax Revenue Before Assistance Through FY17]:[Company Direct Tax Revenue Before Assistance FY18 and After]])</f>
        <v>91508.240600000005</v>
      </c>
      <c r="DG472" s="17">
        <v>6774.8248999999996</v>
      </c>
      <c r="DH472" s="17">
        <v>57525.451300000001</v>
      </c>
      <c r="DI472" s="17">
        <v>4834.7716</v>
      </c>
      <c r="DJ472" s="18">
        <f>SUM(Table2[[#This Row],[Indirect and Induced Tax Revenues Through FY17]:[Indirect and Induced Tax Revenues FY18 and After]])</f>
        <v>62360.222900000001</v>
      </c>
      <c r="DK472" s="17">
        <v>17383.081300000002</v>
      </c>
      <c r="DL472" s="17">
        <v>141463.23850000001</v>
      </c>
      <c r="DM472" s="17">
        <v>12405.225</v>
      </c>
      <c r="DN472" s="17">
        <f>SUM(Table2[[#This Row],[TOTAL Tax Revenues Before Assistance Through FY17]:[TOTAL Tax Revenues Before Assistance FY18 and After]])</f>
        <v>153868.46350000001</v>
      </c>
      <c r="DO472" s="17">
        <v>17383.081300000002</v>
      </c>
      <c r="DP472" s="17">
        <v>141452.6459</v>
      </c>
      <c r="DQ472" s="17">
        <v>12405.225</v>
      </c>
      <c r="DR472" s="20">
        <f>SUM(Table2[[#This Row],[TOTAL Tax Revenues Net of Assistance Recapture and Penalty Through FY17]:[TOTAL Tax Revenues Net of Assistance Recapture and Penalty FY18 and After]])</f>
        <v>153857.87090000001</v>
      </c>
      <c r="DS472" s="20">
        <v>0</v>
      </c>
      <c r="DT472" s="20">
        <v>0</v>
      </c>
      <c r="DU472" s="20">
        <v>0</v>
      </c>
      <c r="DV472" s="20">
        <v>0</v>
      </c>
      <c r="DW472" s="15">
        <v>0</v>
      </c>
      <c r="DX472" s="15">
        <v>0</v>
      </c>
      <c r="DY472" s="15">
        <v>0</v>
      </c>
      <c r="DZ472" s="15">
        <v>0</v>
      </c>
      <c r="EA472" s="15">
        <v>0</v>
      </c>
      <c r="EB472" s="15">
        <v>0</v>
      </c>
      <c r="EC472" s="15">
        <v>0</v>
      </c>
      <c r="ED472" s="15">
        <v>0</v>
      </c>
      <c r="EE472" s="15">
        <v>0</v>
      </c>
      <c r="EF472" s="15">
        <v>0</v>
      </c>
      <c r="EG472" s="15">
        <v>0</v>
      </c>
      <c r="EH472" s="15">
        <v>0</v>
      </c>
      <c r="EI472" s="15">
        <f>SUM(Table2[[#This Row],[Total Industrial Employees FY17]:[Total Other Employees FY17]])</f>
        <v>0</v>
      </c>
      <c r="EJ472" s="15">
        <f>SUM(Table2[[#This Row],[Number of Industrial Employees Earning More than Living Wage FY17]:[Number of Other Employees Earning More than Living Wage FY17]])</f>
        <v>0</v>
      </c>
      <c r="EK472" s="15">
        <v>0</v>
      </c>
    </row>
    <row r="473" spans="1:141" x14ac:dyDescent="0.2">
      <c r="A473" s="6">
        <v>94121</v>
      </c>
      <c r="B473" s="6" t="s">
        <v>1707</v>
      </c>
      <c r="C473" s="7" t="s">
        <v>1762</v>
      </c>
      <c r="D473" s="7" t="s">
        <v>9</v>
      </c>
      <c r="E473" s="33">
        <v>42</v>
      </c>
      <c r="F473" s="8" t="s">
        <v>2434</v>
      </c>
      <c r="G473" s="41" t="s">
        <v>1932</v>
      </c>
      <c r="H473" s="35">
        <v>0</v>
      </c>
      <c r="I473" s="35">
        <v>0</v>
      </c>
      <c r="J473" s="39" t="s">
        <v>3393</v>
      </c>
      <c r="K473" s="11" t="s">
        <v>2453</v>
      </c>
      <c r="L473" s="13" t="s">
        <v>3146</v>
      </c>
      <c r="M473" s="13" t="s">
        <v>2611</v>
      </c>
      <c r="N473" s="23">
        <v>16427341</v>
      </c>
      <c r="O473" s="6" t="s">
        <v>2527</v>
      </c>
      <c r="P473" s="15">
        <v>0</v>
      </c>
      <c r="Q473" s="15">
        <v>0</v>
      </c>
      <c r="R473" s="15">
        <v>275</v>
      </c>
      <c r="S473" s="15">
        <v>0</v>
      </c>
      <c r="T473" s="15">
        <v>1</v>
      </c>
      <c r="U473" s="15">
        <v>276</v>
      </c>
      <c r="V473" s="15">
        <v>276</v>
      </c>
      <c r="W473" s="15">
        <v>0</v>
      </c>
      <c r="X473" s="15">
        <v>0</v>
      </c>
      <c r="Y473" s="15">
        <v>256</v>
      </c>
      <c r="Z473" s="15">
        <v>47</v>
      </c>
      <c r="AA473" s="15">
        <v>91</v>
      </c>
      <c r="AB473" s="15">
        <v>23</v>
      </c>
      <c r="AC473" s="15">
        <v>43</v>
      </c>
      <c r="AD473" s="15">
        <v>12</v>
      </c>
      <c r="AE473" s="15">
        <v>8</v>
      </c>
      <c r="AF473" s="15">
        <v>91</v>
      </c>
      <c r="AG473" s="15" t="s">
        <v>1860</v>
      </c>
      <c r="AH473" s="15" t="s">
        <v>1861</v>
      </c>
      <c r="AI473" s="17">
        <v>32.104300000000002</v>
      </c>
      <c r="AJ473" s="17">
        <v>32.104300000000002</v>
      </c>
      <c r="AK473" s="17">
        <v>326.2099</v>
      </c>
      <c r="AL473" s="17">
        <f>SUM(Table2[[#This Row],[Company Direct Land Through FY17]:[Company Direct Land FY18 and After]])</f>
        <v>358.31420000000003</v>
      </c>
      <c r="AM473" s="17">
        <v>23.7439</v>
      </c>
      <c r="AN473" s="17">
        <v>23.7439</v>
      </c>
      <c r="AO473" s="17">
        <v>241.2595</v>
      </c>
      <c r="AP473" s="18">
        <f>SUM(Table2[[#This Row],[Company Direct Building Through FY17]:[Company Direct Building FY18 and After]])</f>
        <v>265.0034</v>
      </c>
      <c r="AQ473" s="17">
        <v>0</v>
      </c>
      <c r="AR473" s="17">
        <v>0</v>
      </c>
      <c r="AS473" s="17">
        <v>0</v>
      </c>
      <c r="AT473" s="18">
        <f>SUM(Table2[[#This Row],[Mortgage Recording Tax Through FY17]:[Mortgage Recording Tax FY18 and After]])</f>
        <v>0</v>
      </c>
      <c r="AU473" s="17">
        <v>0</v>
      </c>
      <c r="AV473" s="17">
        <v>0</v>
      </c>
      <c r="AW473" s="17">
        <v>0</v>
      </c>
      <c r="AX473" s="18">
        <f>SUM(Table2[[#This Row],[Pilot Savings Through FY17]:[Pilot Savings FY18 and After]])</f>
        <v>0</v>
      </c>
      <c r="AY473" s="17">
        <v>0</v>
      </c>
      <c r="AZ473" s="17">
        <v>0</v>
      </c>
      <c r="BA473" s="17">
        <v>0</v>
      </c>
      <c r="BB473" s="18">
        <f>SUM(Table2[[#This Row],[Mortgage Recording Tax Exemption Through FY17]:[Mortgage Recording Tax Exemption FY18 and After]])</f>
        <v>0</v>
      </c>
      <c r="BC473" s="17">
        <v>417.67099999999999</v>
      </c>
      <c r="BD473" s="17">
        <v>417.67099999999999</v>
      </c>
      <c r="BE473" s="17">
        <v>4243.9251999999997</v>
      </c>
      <c r="BF473" s="18">
        <f>SUM(Table2[[#This Row],[Indirect and Induced Land Through FY17]:[Indirect and Induced Land FY18 and After]])</f>
        <v>4661.5962</v>
      </c>
      <c r="BG473" s="17">
        <v>775.6748</v>
      </c>
      <c r="BH473" s="17">
        <v>775.6748</v>
      </c>
      <c r="BI473" s="17">
        <v>7881.5757000000003</v>
      </c>
      <c r="BJ473" s="18">
        <f>SUM(Table2[[#This Row],[Indirect and Induced Building Through FY17]:[Indirect and Induced Building FY18 and After]])</f>
        <v>8657.2505000000001</v>
      </c>
      <c r="BK473" s="17">
        <v>1249.194</v>
      </c>
      <c r="BL473" s="17">
        <v>1249.194</v>
      </c>
      <c r="BM473" s="17">
        <v>12692.970300000001</v>
      </c>
      <c r="BN473" s="18">
        <f>SUM(Table2[[#This Row],[TOTAL Real Property Related Taxes Through FY17]:[TOTAL Real Property Related Taxes FY18 and After]])</f>
        <v>13942.1643</v>
      </c>
      <c r="BO473" s="17">
        <v>4342.0487000000003</v>
      </c>
      <c r="BP473" s="17">
        <v>4342.0487000000003</v>
      </c>
      <c r="BQ473" s="17">
        <v>44119.243000000002</v>
      </c>
      <c r="BR473" s="18">
        <f>SUM(Table2[[#This Row],[Company Direct Through FY17]:[Company Direct FY18 and After]])</f>
        <v>48461.291700000002</v>
      </c>
      <c r="BS473" s="17">
        <v>0</v>
      </c>
      <c r="BT473" s="17">
        <v>0</v>
      </c>
      <c r="BU473" s="17">
        <v>1219.4485</v>
      </c>
      <c r="BV473" s="18">
        <f>SUM(Table2[[#This Row],[Sales Tax Exemption Through FY17]:[Sales Tax Exemption FY18 and After]])</f>
        <v>1219.4485</v>
      </c>
      <c r="BW473" s="17">
        <v>0</v>
      </c>
      <c r="BX473" s="17">
        <v>0</v>
      </c>
      <c r="BY473" s="17">
        <v>0</v>
      </c>
      <c r="BZ473" s="17">
        <f>SUM(Table2[[#This Row],[Energy Tax Savings Through FY17]:[Energy Tax Savings FY18 and After]])</f>
        <v>0</v>
      </c>
      <c r="CA473" s="17">
        <v>0</v>
      </c>
      <c r="CB473" s="17">
        <v>0</v>
      </c>
      <c r="CC473" s="17">
        <v>0</v>
      </c>
      <c r="CD473" s="18">
        <f>SUM(Table2[[#This Row],[Tax Exempt Bond Savings Through FY17]:[Tax Exempt Bond Savings FY18 and After]])</f>
        <v>0</v>
      </c>
      <c r="CE473" s="17">
        <v>1429.7419</v>
      </c>
      <c r="CF473" s="17">
        <v>1429.7419</v>
      </c>
      <c r="CG473" s="17">
        <v>14527.504499999999</v>
      </c>
      <c r="CH473" s="18">
        <f>SUM(Table2[[#This Row],[Indirect and Induced Through FY17]:[Indirect and Induced FY18 and After]])</f>
        <v>15957.2464</v>
      </c>
      <c r="CI473" s="17">
        <v>5771.7906000000003</v>
      </c>
      <c r="CJ473" s="17">
        <v>5771.7906000000003</v>
      </c>
      <c r="CK473" s="17">
        <v>57427.298999999999</v>
      </c>
      <c r="CL473" s="18">
        <f>SUM(Table2[[#This Row],[TOTAL Income Consumption Use Taxes Through FY17]:[TOTAL Income Consumption Use Taxes FY18 and After]])</f>
        <v>63199.089599999999</v>
      </c>
      <c r="CM473" s="17">
        <v>0</v>
      </c>
      <c r="CN473" s="17">
        <v>0</v>
      </c>
      <c r="CO473" s="17">
        <v>1219.4485</v>
      </c>
      <c r="CP473" s="18">
        <f>SUM(Table2[[#This Row],[Assistance Provided Through FY17]:[Assistance Provided FY18 and After]])</f>
        <v>1219.4485</v>
      </c>
      <c r="CQ473" s="17">
        <v>0</v>
      </c>
      <c r="CR473" s="17">
        <v>0</v>
      </c>
      <c r="CS473" s="17">
        <v>0</v>
      </c>
      <c r="CT473" s="18">
        <f>SUM(Table2[[#This Row],[Recapture Cancellation Reduction Amount Through FY17]:[Recapture Cancellation Reduction Amount FY18 and After]])</f>
        <v>0</v>
      </c>
      <c r="CU473" s="17">
        <v>0</v>
      </c>
      <c r="CV473" s="17">
        <v>0</v>
      </c>
      <c r="CW473" s="17">
        <v>0</v>
      </c>
      <c r="CX473" s="18">
        <f>SUM(Table2[[#This Row],[Penalty Paid Through FY17]:[Penalty Paid FY18 and After]])</f>
        <v>0</v>
      </c>
      <c r="CY473" s="17">
        <v>0</v>
      </c>
      <c r="CZ473" s="17">
        <v>0</v>
      </c>
      <c r="DA473" s="17">
        <v>1219.4485</v>
      </c>
      <c r="DB473" s="18">
        <f>SUM(Table2[[#This Row],[TOTAL Assistance Net of Recapture Penalties Through FY17]:[TOTAL Assistance Net of Recapture Penalties FY18 and After]])</f>
        <v>1219.4485</v>
      </c>
      <c r="DC473" s="17">
        <v>4397.8968999999997</v>
      </c>
      <c r="DD473" s="17">
        <v>4397.8968999999997</v>
      </c>
      <c r="DE473" s="17">
        <v>44686.712399999997</v>
      </c>
      <c r="DF473" s="18">
        <f>SUM(Table2[[#This Row],[Company Direct Tax Revenue Before Assistance Through FY17]:[Company Direct Tax Revenue Before Assistance FY18 and After]])</f>
        <v>49084.609299999996</v>
      </c>
      <c r="DG473" s="17">
        <v>2623.0877</v>
      </c>
      <c r="DH473" s="17">
        <v>2623.0877</v>
      </c>
      <c r="DI473" s="17">
        <v>26653.005399999998</v>
      </c>
      <c r="DJ473" s="18">
        <f>SUM(Table2[[#This Row],[Indirect and Induced Tax Revenues Through FY17]:[Indirect and Induced Tax Revenues FY18 and After]])</f>
        <v>29276.093099999998</v>
      </c>
      <c r="DK473" s="17">
        <v>7020.9845999999998</v>
      </c>
      <c r="DL473" s="17">
        <v>7020.9845999999998</v>
      </c>
      <c r="DM473" s="17">
        <v>71339.717799999999</v>
      </c>
      <c r="DN473" s="17">
        <f>SUM(Table2[[#This Row],[TOTAL Tax Revenues Before Assistance Through FY17]:[TOTAL Tax Revenues Before Assistance FY18 and After]])</f>
        <v>78360.702399999995</v>
      </c>
      <c r="DO473" s="17">
        <v>7020.9845999999998</v>
      </c>
      <c r="DP473" s="17">
        <v>7020.9845999999998</v>
      </c>
      <c r="DQ473" s="17">
        <v>70120.2693</v>
      </c>
      <c r="DR473" s="20">
        <f>SUM(Table2[[#This Row],[TOTAL Tax Revenues Net of Assistance Recapture and Penalty Through FY17]:[TOTAL Tax Revenues Net of Assistance Recapture and Penalty FY18 and After]])</f>
        <v>77141.253899999996</v>
      </c>
      <c r="DS473" s="20">
        <v>0</v>
      </c>
      <c r="DT473" s="20">
        <v>0</v>
      </c>
      <c r="DU473" s="20">
        <v>0</v>
      </c>
      <c r="DV473" s="20">
        <v>0</v>
      </c>
      <c r="DW473" s="15">
        <v>208</v>
      </c>
      <c r="DX473" s="15">
        <v>0</v>
      </c>
      <c r="DY473" s="15">
        <v>0</v>
      </c>
      <c r="DZ473" s="15">
        <v>68</v>
      </c>
      <c r="EA473" s="15">
        <v>208</v>
      </c>
      <c r="EB473" s="15">
        <v>0</v>
      </c>
      <c r="EC473" s="15">
        <v>0</v>
      </c>
      <c r="ED473" s="15">
        <v>68</v>
      </c>
      <c r="EE473" s="15">
        <v>100</v>
      </c>
      <c r="EF473" s="15">
        <v>0</v>
      </c>
      <c r="EG473" s="15">
        <v>0</v>
      </c>
      <c r="EH473" s="15">
        <v>100</v>
      </c>
      <c r="EI473" s="15">
        <f>SUM(Table2[[#This Row],[Total Industrial Employees FY17]:[Total Other Employees FY17]])</f>
        <v>276</v>
      </c>
      <c r="EJ473" s="15">
        <f>SUM(Table2[[#This Row],[Number of Industrial Employees Earning More than Living Wage FY17]:[Number of Other Employees Earning More than Living Wage FY17]])</f>
        <v>276</v>
      </c>
      <c r="EK473" s="15">
        <v>100</v>
      </c>
    </row>
    <row r="474" spans="1:141" x14ac:dyDescent="0.2">
      <c r="A474" s="6">
        <v>94043</v>
      </c>
      <c r="B474" s="6" t="s">
        <v>1016</v>
      </c>
      <c r="C474" s="7" t="s">
        <v>1050</v>
      </c>
      <c r="D474" s="7" t="s">
        <v>19</v>
      </c>
      <c r="E474" s="33">
        <v>9</v>
      </c>
      <c r="F474" s="8" t="s">
        <v>2369</v>
      </c>
      <c r="G474" s="41" t="s">
        <v>2085</v>
      </c>
      <c r="H474" s="35">
        <v>26000</v>
      </c>
      <c r="I474" s="35">
        <v>110000</v>
      </c>
      <c r="J474" s="39" t="s">
        <v>3295</v>
      </c>
      <c r="K474" s="11" t="s">
        <v>2453</v>
      </c>
      <c r="L474" s="13" t="s">
        <v>3047</v>
      </c>
      <c r="M474" s="13" t="s">
        <v>2546</v>
      </c>
      <c r="N474" s="23">
        <v>21000000</v>
      </c>
      <c r="O474" s="6" t="s">
        <v>2458</v>
      </c>
      <c r="P474" s="15">
        <v>0</v>
      </c>
      <c r="Q474" s="15">
        <v>0</v>
      </c>
      <c r="R474" s="15">
        <v>0</v>
      </c>
      <c r="S474" s="15">
        <v>0</v>
      </c>
      <c r="T474" s="15">
        <v>0</v>
      </c>
      <c r="U474" s="15">
        <v>0</v>
      </c>
      <c r="V474" s="15">
        <v>0</v>
      </c>
      <c r="W474" s="15">
        <v>47</v>
      </c>
      <c r="X474" s="15">
        <v>0</v>
      </c>
      <c r="Y474" s="15">
        <v>0</v>
      </c>
      <c r="Z474" s="15">
        <v>15</v>
      </c>
      <c r="AA474" s="15">
        <v>0</v>
      </c>
      <c r="AB474" s="15">
        <v>0</v>
      </c>
      <c r="AC474" s="15">
        <v>0</v>
      </c>
      <c r="AD474" s="15">
        <v>0</v>
      </c>
      <c r="AE474" s="15">
        <v>0</v>
      </c>
      <c r="AF474" s="15">
        <v>0</v>
      </c>
      <c r="AG474" s="15" t="s">
        <v>1860</v>
      </c>
      <c r="AH474" s="15" t="s">
        <v>1861</v>
      </c>
      <c r="AI474" s="17">
        <v>165.92330000000001</v>
      </c>
      <c r="AJ474" s="17">
        <v>618.84910000000002</v>
      </c>
      <c r="AK474" s="17">
        <v>1275.9786999999999</v>
      </c>
      <c r="AL474" s="17">
        <f>SUM(Table2[[#This Row],[Company Direct Land Through FY17]:[Company Direct Land FY18 and After]])</f>
        <v>1894.8278</v>
      </c>
      <c r="AM474" s="17">
        <v>308.14330000000001</v>
      </c>
      <c r="AN474" s="17">
        <v>1149.2914000000001</v>
      </c>
      <c r="AO474" s="17">
        <v>2369.6752000000001</v>
      </c>
      <c r="AP474" s="18">
        <f>SUM(Table2[[#This Row],[Company Direct Building Through FY17]:[Company Direct Building FY18 and After]])</f>
        <v>3518.9666000000002</v>
      </c>
      <c r="AQ474" s="17">
        <v>0</v>
      </c>
      <c r="AR474" s="17">
        <v>343.98</v>
      </c>
      <c r="AS474" s="17">
        <v>0</v>
      </c>
      <c r="AT474" s="18">
        <f>SUM(Table2[[#This Row],[Mortgage Recording Tax Through FY17]:[Mortgage Recording Tax FY18 and After]])</f>
        <v>343.98</v>
      </c>
      <c r="AU474" s="17">
        <v>378.04689999999999</v>
      </c>
      <c r="AV474" s="17">
        <v>849.72180000000003</v>
      </c>
      <c r="AW474" s="17">
        <v>2907.2455</v>
      </c>
      <c r="AX474" s="18">
        <f>SUM(Table2[[#This Row],[Pilot Savings Through FY17]:[Pilot Savings FY18 and After]])</f>
        <v>3756.9673000000003</v>
      </c>
      <c r="AY474" s="17">
        <v>0</v>
      </c>
      <c r="AZ474" s="17">
        <v>343.98</v>
      </c>
      <c r="BA474" s="17">
        <v>0</v>
      </c>
      <c r="BB474" s="18">
        <f>SUM(Table2[[#This Row],[Mortgage Recording Tax Exemption Through FY17]:[Mortgage Recording Tax Exemption FY18 and After]])</f>
        <v>343.98</v>
      </c>
      <c r="BC474" s="17">
        <v>59.941400000000002</v>
      </c>
      <c r="BD474" s="17">
        <v>107.2299</v>
      </c>
      <c r="BE474" s="17">
        <v>83.6267</v>
      </c>
      <c r="BF474" s="18">
        <f>SUM(Table2[[#This Row],[Indirect and Induced Land Through FY17]:[Indirect and Induced Land FY18 and After]])</f>
        <v>190.85660000000001</v>
      </c>
      <c r="BG474" s="17">
        <v>111.3197</v>
      </c>
      <c r="BH474" s="17">
        <v>199.1412</v>
      </c>
      <c r="BI474" s="17">
        <v>155.3075</v>
      </c>
      <c r="BJ474" s="18">
        <f>SUM(Table2[[#This Row],[Indirect and Induced Building Through FY17]:[Indirect and Induced Building FY18 and After]])</f>
        <v>354.44870000000003</v>
      </c>
      <c r="BK474" s="17">
        <v>267.2808</v>
      </c>
      <c r="BL474" s="17">
        <v>1224.7898</v>
      </c>
      <c r="BM474" s="17">
        <v>977.34259999999995</v>
      </c>
      <c r="BN474" s="18">
        <f>SUM(Table2[[#This Row],[TOTAL Real Property Related Taxes Through FY17]:[TOTAL Real Property Related Taxes FY18 and After]])</f>
        <v>2202.1324</v>
      </c>
      <c r="BO474" s="17">
        <v>267.16919999999999</v>
      </c>
      <c r="BP474" s="17">
        <v>483.68360000000001</v>
      </c>
      <c r="BQ474" s="17">
        <v>0</v>
      </c>
      <c r="BR474" s="18">
        <f>SUM(Table2[[#This Row],[Company Direct Through FY17]:[Company Direct FY18 and After]])</f>
        <v>483.68360000000001</v>
      </c>
      <c r="BS474" s="17">
        <v>44.146000000000001</v>
      </c>
      <c r="BT474" s="17">
        <v>40.046300000000002</v>
      </c>
      <c r="BU474" s="17">
        <v>924.33040000000005</v>
      </c>
      <c r="BV474" s="18">
        <f>SUM(Table2[[#This Row],[Sales Tax Exemption Through FY17]:[Sales Tax Exemption FY18 and After]])</f>
        <v>964.37670000000003</v>
      </c>
      <c r="BW474" s="17">
        <v>0</v>
      </c>
      <c r="BX474" s="17">
        <v>0</v>
      </c>
      <c r="BY474" s="17">
        <v>0</v>
      </c>
      <c r="BZ474" s="17">
        <f>SUM(Table2[[#This Row],[Energy Tax Savings Through FY17]:[Energy Tax Savings FY18 and After]])</f>
        <v>0</v>
      </c>
      <c r="CA474" s="17">
        <v>0</v>
      </c>
      <c r="CB474" s="17">
        <v>0</v>
      </c>
      <c r="CC474" s="17">
        <v>0</v>
      </c>
      <c r="CD474" s="18">
        <f>SUM(Table2[[#This Row],[Tax Exempt Bond Savings Through FY17]:[Tax Exempt Bond Savings FY18 and After]])</f>
        <v>0</v>
      </c>
      <c r="CE474" s="17">
        <v>171.5308</v>
      </c>
      <c r="CF474" s="17">
        <v>309.41199999999998</v>
      </c>
      <c r="CG474" s="17">
        <v>1319.1016</v>
      </c>
      <c r="CH474" s="18">
        <f>SUM(Table2[[#This Row],[Indirect and Induced Through FY17]:[Indirect and Induced FY18 and After]])</f>
        <v>1628.5136</v>
      </c>
      <c r="CI474" s="17">
        <v>394.55399999999997</v>
      </c>
      <c r="CJ474" s="17">
        <v>753.04930000000002</v>
      </c>
      <c r="CK474" s="17">
        <v>394.77120000000002</v>
      </c>
      <c r="CL474" s="18">
        <f>SUM(Table2[[#This Row],[TOTAL Income Consumption Use Taxes Through FY17]:[TOTAL Income Consumption Use Taxes FY18 and After]])</f>
        <v>1147.8205</v>
      </c>
      <c r="CM474" s="17">
        <v>422.19290000000001</v>
      </c>
      <c r="CN474" s="17">
        <v>1233.7481</v>
      </c>
      <c r="CO474" s="17">
        <v>3831.5758999999998</v>
      </c>
      <c r="CP474" s="18">
        <f>SUM(Table2[[#This Row],[Assistance Provided Through FY17]:[Assistance Provided FY18 and After]])</f>
        <v>5065.3239999999996</v>
      </c>
      <c r="CQ474" s="17">
        <v>0</v>
      </c>
      <c r="CR474" s="17">
        <v>0</v>
      </c>
      <c r="CS474" s="17">
        <v>0</v>
      </c>
      <c r="CT474" s="18">
        <f>SUM(Table2[[#This Row],[Recapture Cancellation Reduction Amount Through FY17]:[Recapture Cancellation Reduction Amount FY18 and After]])</f>
        <v>0</v>
      </c>
      <c r="CU474" s="17">
        <v>0</v>
      </c>
      <c r="CV474" s="17">
        <v>0</v>
      </c>
      <c r="CW474" s="17">
        <v>0</v>
      </c>
      <c r="CX474" s="18">
        <f>SUM(Table2[[#This Row],[Penalty Paid Through FY17]:[Penalty Paid FY18 and After]])</f>
        <v>0</v>
      </c>
      <c r="CY474" s="17">
        <v>422.19290000000001</v>
      </c>
      <c r="CZ474" s="17">
        <v>1233.7481</v>
      </c>
      <c r="DA474" s="17">
        <v>3831.5758999999998</v>
      </c>
      <c r="DB474" s="18">
        <f>SUM(Table2[[#This Row],[TOTAL Assistance Net of Recapture Penalties Through FY17]:[TOTAL Assistance Net of Recapture Penalties FY18 and After]])</f>
        <v>5065.3239999999996</v>
      </c>
      <c r="DC474" s="17">
        <v>741.23580000000004</v>
      </c>
      <c r="DD474" s="17">
        <v>2595.8040999999998</v>
      </c>
      <c r="DE474" s="17">
        <v>3645.6538999999998</v>
      </c>
      <c r="DF474" s="18">
        <f>SUM(Table2[[#This Row],[Company Direct Tax Revenue Before Assistance Through FY17]:[Company Direct Tax Revenue Before Assistance FY18 and After]])</f>
        <v>6241.4579999999996</v>
      </c>
      <c r="DG474" s="17">
        <v>342.7919</v>
      </c>
      <c r="DH474" s="17">
        <v>615.78309999999999</v>
      </c>
      <c r="DI474" s="17">
        <v>1558.0358000000001</v>
      </c>
      <c r="DJ474" s="18">
        <f>SUM(Table2[[#This Row],[Indirect and Induced Tax Revenues Through FY17]:[Indirect and Induced Tax Revenues FY18 and After]])</f>
        <v>2173.8189000000002</v>
      </c>
      <c r="DK474" s="17">
        <v>1084.0277000000001</v>
      </c>
      <c r="DL474" s="17">
        <v>3211.5871999999999</v>
      </c>
      <c r="DM474" s="17">
        <v>5203.6896999999999</v>
      </c>
      <c r="DN474" s="17">
        <f>SUM(Table2[[#This Row],[TOTAL Tax Revenues Before Assistance Through FY17]:[TOTAL Tax Revenues Before Assistance FY18 and After]])</f>
        <v>8415.2769000000008</v>
      </c>
      <c r="DO474" s="17">
        <v>661.83479999999997</v>
      </c>
      <c r="DP474" s="17">
        <v>1977.8390999999999</v>
      </c>
      <c r="DQ474" s="17">
        <v>1372.1138000000001</v>
      </c>
      <c r="DR474" s="20">
        <f>SUM(Table2[[#This Row],[TOTAL Tax Revenues Net of Assistance Recapture and Penalty Through FY17]:[TOTAL Tax Revenues Net of Assistance Recapture and Penalty FY18 and After]])</f>
        <v>3349.9529000000002</v>
      </c>
      <c r="DS474" s="20">
        <v>0</v>
      </c>
      <c r="DT474" s="20">
        <v>0</v>
      </c>
      <c r="DU474" s="20">
        <v>0</v>
      </c>
      <c r="DV474" s="20">
        <v>0</v>
      </c>
      <c r="DW474" s="15">
        <v>0</v>
      </c>
      <c r="DX474" s="15">
        <v>0</v>
      </c>
      <c r="DY474" s="15">
        <v>0</v>
      </c>
      <c r="DZ474" s="15">
        <v>0</v>
      </c>
      <c r="EA474" s="15">
        <v>0</v>
      </c>
      <c r="EB474" s="15">
        <v>0</v>
      </c>
      <c r="EC474" s="15">
        <v>0</v>
      </c>
      <c r="ED474" s="15">
        <v>0</v>
      </c>
      <c r="EE474" s="15">
        <v>0</v>
      </c>
      <c r="EF474" s="15">
        <v>0</v>
      </c>
      <c r="EG474" s="15">
        <v>0</v>
      </c>
      <c r="EH474" s="15">
        <v>0</v>
      </c>
      <c r="EI474" s="15">
        <f>SUM(Table2[[#This Row],[Total Industrial Employees FY17]:[Total Other Employees FY17]])</f>
        <v>0</v>
      </c>
      <c r="EJ474" s="15">
        <f>SUM(Table2[[#This Row],[Number of Industrial Employees Earning More than Living Wage FY17]:[Number of Other Employees Earning More than Living Wage FY17]])</f>
        <v>0</v>
      </c>
      <c r="EK474" s="15">
        <v>0</v>
      </c>
    </row>
    <row r="475" spans="1:141" x14ac:dyDescent="0.2">
      <c r="A475" s="6">
        <v>94063</v>
      </c>
      <c r="B475" s="6" t="s">
        <v>1030</v>
      </c>
      <c r="C475" s="7" t="s">
        <v>1063</v>
      </c>
      <c r="D475" s="7" t="s">
        <v>9</v>
      </c>
      <c r="E475" s="33">
        <v>37</v>
      </c>
      <c r="F475" s="8" t="s">
        <v>2311</v>
      </c>
      <c r="G475" s="41" t="s">
        <v>1994</v>
      </c>
      <c r="H475" s="35">
        <v>27282</v>
      </c>
      <c r="I475" s="35">
        <v>60000</v>
      </c>
      <c r="J475" s="39" t="s">
        <v>3204</v>
      </c>
      <c r="K475" s="11" t="s">
        <v>2804</v>
      </c>
      <c r="L475" s="13" t="s">
        <v>3075</v>
      </c>
      <c r="M475" s="13" t="s">
        <v>3076</v>
      </c>
      <c r="N475" s="23">
        <v>3975000</v>
      </c>
      <c r="O475" s="6" t="s">
        <v>2518</v>
      </c>
      <c r="P475" s="15">
        <v>2</v>
      </c>
      <c r="Q475" s="15">
        <v>0</v>
      </c>
      <c r="R475" s="15">
        <v>17</v>
      </c>
      <c r="S475" s="15">
        <v>0</v>
      </c>
      <c r="T475" s="15">
        <v>3</v>
      </c>
      <c r="U475" s="15">
        <v>22</v>
      </c>
      <c r="V475" s="15">
        <v>21</v>
      </c>
      <c r="W475" s="15">
        <v>3</v>
      </c>
      <c r="X475" s="15">
        <v>0</v>
      </c>
      <c r="Y475" s="15">
        <v>34</v>
      </c>
      <c r="Z475" s="15">
        <v>0</v>
      </c>
      <c r="AA475" s="15">
        <v>100</v>
      </c>
      <c r="AB475" s="15">
        <v>0</v>
      </c>
      <c r="AC475" s="15">
        <v>0</v>
      </c>
      <c r="AD475" s="15">
        <v>0</v>
      </c>
      <c r="AE475" s="15">
        <v>0</v>
      </c>
      <c r="AF475" s="15">
        <v>100</v>
      </c>
      <c r="AG475" s="15" t="s">
        <v>1860</v>
      </c>
      <c r="AH475" s="15" t="s">
        <v>1861</v>
      </c>
      <c r="AI475" s="17">
        <v>0</v>
      </c>
      <c r="AJ475" s="17">
        <v>0</v>
      </c>
      <c r="AK475" s="17">
        <v>0</v>
      </c>
      <c r="AL475" s="17">
        <f>SUM(Table2[[#This Row],[Company Direct Land Through FY17]:[Company Direct Land FY18 and After]])</f>
        <v>0</v>
      </c>
      <c r="AM475" s="17">
        <v>0</v>
      </c>
      <c r="AN475" s="17">
        <v>0</v>
      </c>
      <c r="AO475" s="17">
        <v>0</v>
      </c>
      <c r="AP475" s="18">
        <f>SUM(Table2[[#This Row],[Company Direct Building Through FY17]:[Company Direct Building FY18 and After]])</f>
        <v>0</v>
      </c>
      <c r="AQ475" s="17">
        <v>0</v>
      </c>
      <c r="AR475" s="17">
        <v>69.778800000000004</v>
      </c>
      <c r="AS475" s="17">
        <v>0</v>
      </c>
      <c r="AT475" s="18">
        <f>SUM(Table2[[#This Row],[Mortgage Recording Tax Through FY17]:[Mortgage Recording Tax FY18 and After]])</f>
        <v>69.778800000000004</v>
      </c>
      <c r="AU475" s="17">
        <v>0</v>
      </c>
      <c r="AV475" s="17">
        <v>0</v>
      </c>
      <c r="AW475" s="17">
        <v>0</v>
      </c>
      <c r="AX475" s="18">
        <f>SUM(Table2[[#This Row],[Pilot Savings Through FY17]:[Pilot Savings FY18 and After]])</f>
        <v>0</v>
      </c>
      <c r="AY475" s="17">
        <v>0</v>
      </c>
      <c r="AZ475" s="17">
        <v>69.778800000000004</v>
      </c>
      <c r="BA475" s="17">
        <v>0</v>
      </c>
      <c r="BB475" s="18">
        <f>SUM(Table2[[#This Row],[Mortgage Recording Tax Exemption Through FY17]:[Mortgage Recording Tax Exemption FY18 and After]])</f>
        <v>69.778800000000004</v>
      </c>
      <c r="BC475" s="17">
        <v>18.572099999999999</v>
      </c>
      <c r="BD475" s="17">
        <v>59.838700000000003</v>
      </c>
      <c r="BE475" s="17">
        <v>97.411699999999996</v>
      </c>
      <c r="BF475" s="18">
        <f>SUM(Table2[[#This Row],[Indirect and Induced Land Through FY17]:[Indirect and Induced Land FY18 and After]])</f>
        <v>157.25040000000001</v>
      </c>
      <c r="BG475" s="17">
        <v>34.491</v>
      </c>
      <c r="BH475" s="17">
        <v>111.129</v>
      </c>
      <c r="BI475" s="17">
        <v>180.90770000000001</v>
      </c>
      <c r="BJ475" s="18">
        <f>SUM(Table2[[#This Row],[Indirect and Induced Building Through FY17]:[Indirect and Induced Building FY18 and After]])</f>
        <v>292.0367</v>
      </c>
      <c r="BK475" s="17">
        <v>53.063099999999999</v>
      </c>
      <c r="BL475" s="17">
        <v>170.96770000000001</v>
      </c>
      <c r="BM475" s="17">
        <v>278.31939999999997</v>
      </c>
      <c r="BN475" s="18">
        <f>SUM(Table2[[#This Row],[TOTAL Real Property Related Taxes Through FY17]:[TOTAL Real Property Related Taxes FY18 and After]])</f>
        <v>449.28710000000001</v>
      </c>
      <c r="BO475" s="17">
        <v>55.1999</v>
      </c>
      <c r="BP475" s="17">
        <v>179.42400000000001</v>
      </c>
      <c r="BQ475" s="17">
        <v>262.20600000000002</v>
      </c>
      <c r="BR475" s="18">
        <f>SUM(Table2[[#This Row],[Company Direct Through FY17]:[Company Direct FY18 and After]])</f>
        <v>441.63</v>
      </c>
      <c r="BS475" s="17">
        <v>0</v>
      </c>
      <c r="BT475" s="17">
        <v>0</v>
      </c>
      <c r="BU475" s="17">
        <v>0</v>
      </c>
      <c r="BV475" s="18">
        <f>SUM(Table2[[#This Row],[Sales Tax Exemption Through FY17]:[Sales Tax Exemption FY18 and After]])</f>
        <v>0</v>
      </c>
      <c r="BW475" s="17">
        <v>0</v>
      </c>
      <c r="BX475" s="17">
        <v>0</v>
      </c>
      <c r="BY475" s="17">
        <v>0</v>
      </c>
      <c r="BZ475" s="17">
        <f>SUM(Table2[[#This Row],[Energy Tax Savings Through FY17]:[Energy Tax Savings FY18 and After]])</f>
        <v>0</v>
      </c>
      <c r="CA475" s="17">
        <v>2.2480000000000002</v>
      </c>
      <c r="CB475" s="17">
        <v>5.2948000000000004</v>
      </c>
      <c r="CC475" s="17">
        <v>12.244199999999999</v>
      </c>
      <c r="CD475" s="18">
        <f>SUM(Table2[[#This Row],[Tax Exempt Bond Savings Through FY17]:[Tax Exempt Bond Savings FY18 and After]])</f>
        <v>17.539000000000001</v>
      </c>
      <c r="CE475" s="17">
        <v>63.5745</v>
      </c>
      <c r="CF475" s="17">
        <v>207.5712</v>
      </c>
      <c r="CG475" s="17">
        <v>401.09769999999997</v>
      </c>
      <c r="CH475" s="18">
        <f>SUM(Table2[[#This Row],[Indirect and Induced Through FY17]:[Indirect and Induced FY18 and After]])</f>
        <v>608.66890000000001</v>
      </c>
      <c r="CI475" s="17">
        <v>116.5264</v>
      </c>
      <c r="CJ475" s="17">
        <v>381.7004</v>
      </c>
      <c r="CK475" s="17">
        <v>651.05949999999996</v>
      </c>
      <c r="CL475" s="18">
        <f>SUM(Table2[[#This Row],[TOTAL Income Consumption Use Taxes Through FY17]:[TOTAL Income Consumption Use Taxes FY18 and After]])</f>
        <v>1032.7599</v>
      </c>
      <c r="CM475" s="17">
        <v>2.2480000000000002</v>
      </c>
      <c r="CN475" s="17">
        <v>75.073599999999999</v>
      </c>
      <c r="CO475" s="17">
        <v>12.244199999999999</v>
      </c>
      <c r="CP475" s="18">
        <f>SUM(Table2[[#This Row],[Assistance Provided Through FY17]:[Assistance Provided FY18 and After]])</f>
        <v>87.317800000000005</v>
      </c>
      <c r="CQ475" s="17">
        <v>0</v>
      </c>
      <c r="CR475" s="17">
        <v>0</v>
      </c>
      <c r="CS475" s="17">
        <v>0</v>
      </c>
      <c r="CT475" s="18">
        <f>SUM(Table2[[#This Row],[Recapture Cancellation Reduction Amount Through FY17]:[Recapture Cancellation Reduction Amount FY18 and After]])</f>
        <v>0</v>
      </c>
      <c r="CU475" s="17">
        <v>0</v>
      </c>
      <c r="CV475" s="17">
        <v>0</v>
      </c>
      <c r="CW475" s="17">
        <v>0</v>
      </c>
      <c r="CX475" s="18">
        <f>SUM(Table2[[#This Row],[Penalty Paid Through FY17]:[Penalty Paid FY18 and After]])</f>
        <v>0</v>
      </c>
      <c r="CY475" s="17">
        <v>2.2480000000000002</v>
      </c>
      <c r="CZ475" s="17">
        <v>75.073599999999999</v>
      </c>
      <c r="DA475" s="17">
        <v>12.244199999999999</v>
      </c>
      <c r="DB475" s="18">
        <f>SUM(Table2[[#This Row],[TOTAL Assistance Net of Recapture Penalties Through FY17]:[TOTAL Assistance Net of Recapture Penalties FY18 and After]])</f>
        <v>87.317800000000005</v>
      </c>
      <c r="DC475" s="17">
        <v>55.1999</v>
      </c>
      <c r="DD475" s="17">
        <v>249.2028</v>
      </c>
      <c r="DE475" s="17">
        <v>262.20600000000002</v>
      </c>
      <c r="DF475" s="18">
        <f>SUM(Table2[[#This Row],[Company Direct Tax Revenue Before Assistance Through FY17]:[Company Direct Tax Revenue Before Assistance FY18 and After]])</f>
        <v>511.40880000000004</v>
      </c>
      <c r="DG475" s="17">
        <v>116.63760000000001</v>
      </c>
      <c r="DH475" s="17">
        <v>378.53890000000001</v>
      </c>
      <c r="DI475" s="17">
        <v>679.4171</v>
      </c>
      <c r="DJ475" s="18">
        <f>SUM(Table2[[#This Row],[Indirect and Induced Tax Revenues Through FY17]:[Indirect and Induced Tax Revenues FY18 and After]])</f>
        <v>1057.9560000000001</v>
      </c>
      <c r="DK475" s="17">
        <v>171.83750000000001</v>
      </c>
      <c r="DL475" s="17">
        <v>627.74170000000004</v>
      </c>
      <c r="DM475" s="17">
        <v>941.62310000000002</v>
      </c>
      <c r="DN475" s="17">
        <f>SUM(Table2[[#This Row],[TOTAL Tax Revenues Before Assistance Through FY17]:[TOTAL Tax Revenues Before Assistance FY18 and After]])</f>
        <v>1569.3648000000001</v>
      </c>
      <c r="DO475" s="17">
        <v>169.58949999999999</v>
      </c>
      <c r="DP475" s="17">
        <v>552.66809999999998</v>
      </c>
      <c r="DQ475" s="17">
        <v>929.37890000000004</v>
      </c>
      <c r="DR475" s="20">
        <f>SUM(Table2[[#This Row],[TOTAL Tax Revenues Net of Assistance Recapture and Penalty Through FY17]:[TOTAL Tax Revenues Net of Assistance Recapture and Penalty FY18 and After]])</f>
        <v>1482.047</v>
      </c>
      <c r="DS475" s="20">
        <v>0</v>
      </c>
      <c r="DT475" s="20">
        <v>0</v>
      </c>
      <c r="DU475" s="20">
        <v>0</v>
      </c>
      <c r="DV475" s="20">
        <v>0</v>
      </c>
      <c r="DW475" s="15">
        <v>0</v>
      </c>
      <c r="DX475" s="15">
        <v>0</v>
      </c>
      <c r="DY475" s="15">
        <v>0</v>
      </c>
      <c r="DZ475" s="15">
        <v>21</v>
      </c>
      <c r="EA475" s="15">
        <v>0</v>
      </c>
      <c r="EB475" s="15">
        <v>0</v>
      </c>
      <c r="EC475" s="15">
        <v>0</v>
      </c>
      <c r="ED475" s="15">
        <v>21</v>
      </c>
      <c r="EE475" s="15">
        <v>0</v>
      </c>
      <c r="EF475" s="15">
        <v>0</v>
      </c>
      <c r="EG475" s="15">
        <v>0</v>
      </c>
      <c r="EH475" s="15">
        <v>100</v>
      </c>
      <c r="EI475" s="15">
        <f>SUM(Table2[[#This Row],[Total Industrial Employees FY17]:[Total Other Employees FY17]])</f>
        <v>21</v>
      </c>
      <c r="EJ475" s="15">
        <f>SUM(Table2[[#This Row],[Number of Industrial Employees Earning More than Living Wage FY17]:[Number of Other Employees Earning More than Living Wage FY17]])</f>
        <v>21</v>
      </c>
      <c r="EK475" s="15">
        <v>100</v>
      </c>
    </row>
    <row r="476" spans="1:141" x14ac:dyDescent="0.2">
      <c r="A476" s="6">
        <v>93979</v>
      </c>
      <c r="B476" s="6" t="s">
        <v>66</v>
      </c>
      <c r="C476" s="7" t="s">
        <v>745</v>
      </c>
      <c r="D476" s="7" t="s">
        <v>19</v>
      </c>
      <c r="E476" s="33">
        <v>6</v>
      </c>
      <c r="F476" s="8" t="s">
        <v>2355</v>
      </c>
      <c r="G476" s="41" t="s">
        <v>1892</v>
      </c>
      <c r="H476" s="35">
        <v>93156</v>
      </c>
      <c r="I476" s="35">
        <v>234072</v>
      </c>
      <c r="J476" s="39" t="s">
        <v>3204</v>
      </c>
      <c r="K476" s="11" t="s">
        <v>2895</v>
      </c>
      <c r="L476" s="13" t="s">
        <v>3012</v>
      </c>
      <c r="M476" s="13" t="s">
        <v>3013</v>
      </c>
      <c r="N476" s="23">
        <v>6784000</v>
      </c>
      <c r="O476" s="6" t="s">
        <v>2503</v>
      </c>
      <c r="P476" s="15">
        <v>21</v>
      </c>
      <c r="Q476" s="15">
        <v>90</v>
      </c>
      <c r="R476" s="15">
        <v>226</v>
      </c>
      <c r="S476" s="15">
        <v>1</v>
      </c>
      <c r="T476" s="15">
        <v>38</v>
      </c>
      <c r="U476" s="15">
        <v>376</v>
      </c>
      <c r="V476" s="15">
        <v>320</v>
      </c>
      <c r="W476" s="15">
        <v>50</v>
      </c>
      <c r="X476" s="15">
        <v>0</v>
      </c>
      <c r="Y476" s="15">
        <v>228</v>
      </c>
      <c r="Z476" s="15">
        <v>0</v>
      </c>
      <c r="AA476" s="15">
        <v>85</v>
      </c>
      <c r="AB476" s="15">
        <v>27</v>
      </c>
      <c r="AC476" s="15">
        <v>1</v>
      </c>
      <c r="AD476" s="15">
        <v>1</v>
      </c>
      <c r="AE476" s="15">
        <v>9</v>
      </c>
      <c r="AF476" s="15">
        <v>85</v>
      </c>
      <c r="AG476" s="15" t="s">
        <v>1860</v>
      </c>
      <c r="AH476" s="15" t="s">
        <v>1861</v>
      </c>
      <c r="AI476" s="17">
        <v>3370.2943</v>
      </c>
      <c r="AJ476" s="17">
        <v>6612.3600999999999</v>
      </c>
      <c r="AK476" s="17">
        <v>28550.543300000001</v>
      </c>
      <c r="AL476" s="17">
        <f>SUM(Table2[[#This Row],[Company Direct Land Through FY17]:[Company Direct Land FY18 and After]])</f>
        <v>35162.903400000003</v>
      </c>
      <c r="AM476" s="17">
        <v>1676.6369</v>
      </c>
      <c r="AN476" s="17">
        <v>8459.6533999999992</v>
      </c>
      <c r="AO476" s="17">
        <v>14203.179700000001</v>
      </c>
      <c r="AP476" s="18">
        <f>SUM(Table2[[#This Row],[Company Direct Building Through FY17]:[Company Direct Building FY18 and After]])</f>
        <v>22662.8331</v>
      </c>
      <c r="AQ476" s="17">
        <v>0</v>
      </c>
      <c r="AR476" s="17">
        <v>0</v>
      </c>
      <c r="AS476" s="17">
        <v>0</v>
      </c>
      <c r="AT476" s="18">
        <f>SUM(Table2[[#This Row],[Mortgage Recording Tax Through FY17]:[Mortgage Recording Tax FY18 and After]])</f>
        <v>0</v>
      </c>
      <c r="AU476" s="17">
        <v>0</v>
      </c>
      <c r="AV476" s="17">
        <v>0</v>
      </c>
      <c r="AW476" s="17">
        <v>0</v>
      </c>
      <c r="AX476" s="18">
        <f>SUM(Table2[[#This Row],[Pilot Savings Through FY17]:[Pilot Savings FY18 and After]])</f>
        <v>0</v>
      </c>
      <c r="AY476" s="17">
        <v>0</v>
      </c>
      <c r="AZ476" s="17">
        <v>0</v>
      </c>
      <c r="BA476" s="17">
        <v>0</v>
      </c>
      <c r="BB476" s="18">
        <f>SUM(Table2[[#This Row],[Mortgage Recording Tax Exemption Through FY17]:[Mortgage Recording Tax Exemption FY18 and After]])</f>
        <v>0</v>
      </c>
      <c r="BC476" s="17">
        <v>289.56709999999998</v>
      </c>
      <c r="BD476" s="17">
        <v>956.92600000000004</v>
      </c>
      <c r="BE476" s="17">
        <v>2010.8015</v>
      </c>
      <c r="BF476" s="18">
        <f>SUM(Table2[[#This Row],[Indirect and Induced Land Through FY17]:[Indirect and Induced Land FY18 and After]])</f>
        <v>2967.7275</v>
      </c>
      <c r="BG476" s="17">
        <v>537.76750000000004</v>
      </c>
      <c r="BH476" s="17">
        <v>1777.1481000000001</v>
      </c>
      <c r="BI476" s="17">
        <v>3734.3440999999998</v>
      </c>
      <c r="BJ476" s="18">
        <f>SUM(Table2[[#This Row],[Indirect and Induced Building Through FY17]:[Indirect and Induced Building FY18 and After]])</f>
        <v>5511.4921999999997</v>
      </c>
      <c r="BK476" s="17">
        <v>5874.2658000000001</v>
      </c>
      <c r="BL476" s="17">
        <v>17806.087599999999</v>
      </c>
      <c r="BM476" s="17">
        <v>48498.868600000002</v>
      </c>
      <c r="BN476" s="18">
        <f>SUM(Table2[[#This Row],[TOTAL Real Property Related Taxes Through FY17]:[TOTAL Real Property Related Taxes FY18 and After]])</f>
        <v>66304.956200000001</v>
      </c>
      <c r="BO476" s="17">
        <v>1076.0065999999999</v>
      </c>
      <c r="BP476" s="17">
        <v>3579.8274000000001</v>
      </c>
      <c r="BQ476" s="17">
        <v>6707.3869999999997</v>
      </c>
      <c r="BR476" s="18">
        <f>SUM(Table2[[#This Row],[Company Direct Through FY17]:[Company Direct FY18 and After]])</f>
        <v>10287.214400000001</v>
      </c>
      <c r="BS476" s="17">
        <v>0</v>
      </c>
      <c r="BT476" s="17">
        <v>0</v>
      </c>
      <c r="BU476" s="17">
        <v>0</v>
      </c>
      <c r="BV476" s="18">
        <f>SUM(Table2[[#This Row],[Sales Tax Exemption Through FY17]:[Sales Tax Exemption FY18 and After]])</f>
        <v>0</v>
      </c>
      <c r="BW476" s="17">
        <v>0</v>
      </c>
      <c r="BX476" s="17">
        <v>0</v>
      </c>
      <c r="BY476" s="17">
        <v>0</v>
      </c>
      <c r="BZ476" s="17">
        <f>SUM(Table2[[#This Row],[Energy Tax Savings Through FY17]:[Energy Tax Savings FY18 and After]])</f>
        <v>0</v>
      </c>
      <c r="CA476" s="17">
        <v>3.0272999999999999</v>
      </c>
      <c r="CB476" s="17">
        <v>9.5683000000000007</v>
      </c>
      <c r="CC476" s="17">
        <v>20.872800000000002</v>
      </c>
      <c r="CD476" s="18">
        <f>SUM(Table2[[#This Row],[Tax Exempt Bond Savings Through FY17]:[Tax Exempt Bond Savings FY18 and After]])</f>
        <v>30.441100000000002</v>
      </c>
      <c r="CE476" s="17">
        <v>828.63779999999997</v>
      </c>
      <c r="CF476" s="17">
        <v>2761.1885000000002</v>
      </c>
      <c r="CG476" s="17">
        <v>7019.5825000000004</v>
      </c>
      <c r="CH476" s="18">
        <f>SUM(Table2[[#This Row],[Indirect and Induced Through FY17]:[Indirect and Induced FY18 and After]])</f>
        <v>9780.7710000000006</v>
      </c>
      <c r="CI476" s="17">
        <v>1901.6170999999999</v>
      </c>
      <c r="CJ476" s="17">
        <v>6331.4476000000004</v>
      </c>
      <c r="CK476" s="17">
        <v>13706.0967</v>
      </c>
      <c r="CL476" s="18">
        <f>SUM(Table2[[#This Row],[TOTAL Income Consumption Use Taxes Through FY17]:[TOTAL Income Consumption Use Taxes FY18 and After]])</f>
        <v>20037.544300000001</v>
      </c>
      <c r="CM476" s="17">
        <v>3.0272999999999999</v>
      </c>
      <c r="CN476" s="17">
        <v>9.5683000000000007</v>
      </c>
      <c r="CO476" s="17">
        <v>20.872800000000002</v>
      </c>
      <c r="CP476" s="18">
        <f>SUM(Table2[[#This Row],[Assistance Provided Through FY17]:[Assistance Provided FY18 and After]])</f>
        <v>30.441100000000002</v>
      </c>
      <c r="CQ476" s="17">
        <v>0</v>
      </c>
      <c r="CR476" s="17">
        <v>0</v>
      </c>
      <c r="CS476" s="17">
        <v>0</v>
      </c>
      <c r="CT476" s="18">
        <f>SUM(Table2[[#This Row],[Recapture Cancellation Reduction Amount Through FY17]:[Recapture Cancellation Reduction Amount FY18 and After]])</f>
        <v>0</v>
      </c>
      <c r="CU476" s="17">
        <v>0</v>
      </c>
      <c r="CV476" s="17">
        <v>0</v>
      </c>
      <c r="CW476" s="17">
        <v>0</v>
      </c>
      <c r="CX476" s="18">
        <f>SUM(Table2[[#This Row],[Penalty Paid Through FY17]:[Penalty Paid FY18 and After]])</f>
        <v>0</v>
      </c>
      <c r="CY476" s="17">
        <v>3.0272999999999999</v>
      </c>
      <c r="CZ476" s="17">
        <v>9.5683000000000007</v>
      </c>
      <c r="DA476" s="17">
        <v>20.872800000000002</v>
      </c>
      <c r="DB476" s="18">
        <f>SUM(Table2[[#This Row],[TOTAL Assistance Net of Recapture Penalties Through FY17]:[TOTAL Assistance Net of Recapture Penalties FY18 and After]])</f>
        <v>30.441100000000002</v>
      </c>
      <c r="DC476" s="17">
        <v>6122.9377999999997</v>
      </c>
      <c r="DD476" s="17">
        <v>18651.840899999999</v>
      </c>
      <c r="DE476" s="17">
        <v>49461.11</v>
      </c>
      <c r="DF476" s="18">
        <f>SUM(Table2[[#This Row],[Company Direct Tax Revenue Before Assistance Through FY17]:[Company Direct Tax Revenue Before Assistance FY18 and After]])</f>
        <v>68112.950899999996</v>
      </c>
      <c r="DG476" s="17">
        <v>1655.9724000000001</v>
      </c>
      <c r="DH476" s="17">
        <v>5495.2626</v>
      </c>
      <c r="DI476" s="17">
        <v>12764.7281</v>
      </c>
      <c r="DJ476" s="18">
        <f>SUM(Table2[[#This Row],[Indirect and Induced Tax Revenues Through FY17]:[Indirect and Induced Tax Revenues FY18 and After]])</f>
        <v>18259.990700000002</v>
      </c>
      <c r="DK476" s="17">
        <v>7778.9102000000003</v>
      </c>
      <c r="DL476" s="17">
        <v>24147.103500000001</v>
      </c>
      <c r="DM476" s="17">
        <v>62225.838100000001</v>
      </c>
      <c r="DN476" s="17">
        <f>SUM(Table2[[#This Row],[TOTAL Tax Revenues Before Assistance Through FY17]:[TOTAL Tax Revenues Before Assistance FY18 and After]])</f>
        <v>86372.941600000006</v>
      </c>
      <c r="DO476" s="17">
        <v>7775.8828999999996</v>
      </c>
      <c r="DP476" s="17">
        <v>24137.535199999998</v>
      </c>
      <c r="DQ476" s="17">
        <v>62204.965300000003</v>
      </c>
      <c r="DR476" s="20">
        <f>SUM(Table2[[#This Row],[TOTAL Tax Revenues Net of Assistance Recapture and Penalty Through FY17]:[TOTAL Tax Revenues Net of Assistance Recapture and Penalty FY18 and After]])</f>
        <v>86342.500499999995</v>
      </c>
      <c r="DS476" s="20">
        <v>0</v>
      </c>
      <c r="DT476" s="20">
        <v>0</v>
      </c>
      <c r="DU476" s="20">
        <v>0</v>
      </c>
      <c r="DV476" s="20">
        <v>0</v>
      </c>
      <c r="DW476" s="15">
        <v>0</v>
      </c>
      <c r="DX476" s="15">
        <v>0</v>
      </c>
      <c r="DY476" s="15">
        <v>0</v>
      </c>
      <c r="DZ476" s="15">
        <v>0</v>
      </c>
      <c r="EA476" s="15">
        <v>0</v>
      </c>
      <c r="EB476" s="15">
        <v>0</v>
      </c>
      <c r="EC476" s="15">
        <v>0</v>
      </c>
      <c r="ED476" s="15">
        <v>0</v>
      </c>
      <c r="EE476" s="15">
        <v>0</v>
      </c>
      <c r="EF476" s="15">
        <v>0</v>
      </c>
      <c r="EG476" s="15">
        <v>0</v>
      </c>
      <c r="EH476" s="15">
        <v>0</v>
      </c>
      <c r="EI476" s="15">
        <f>SUM(Table2[[#This Row],[Total Industrial Employees FY17]:[Total Other Employees FY17]])</f>
        <v>0</v>
      </c>
      <c r="EJ476" s="15">
        <f>SUM(Table2[[#This Row],[Number of Industrial Employees Earning More than Living Wage FY17]:[Number of Other Employees Earning More than Living Wage FY17]])</f>
        <v>0</v>
      </c>
      <c r="EK476" s="15">
        <v>0</v>
      </c>
    </row>
    <row r="477" spans="1:141" x14ac:dyDescent="0.2">
      <c r="A477" s="6">
        <v>94079</v>
      </c>
      <c r="B477" s="6" t="s">
        <v>1600</v>
      </c>
      <c r="C477" s="7" t="s">
        <v>1645</v>
      </c>
      <c r="D477" s="7" t="s">
        <v>19</v>
      </c>
      <c r="E477" s="33">
        <v>6</v>
      </c>
      <c r="F477" s="8" t="s">
        <v>2355</v>
      </c>
      <c r="G477" s="41" t="s">
        <v>1892</v>
      </c>
      <c r="H477" s="35">
        <v>39232</v>
      </c>
      <c r="I477" s="35">
        <v>336802</v>
      </c>
      <c r="J477" s="39" t="s">
        <v>3204</v>
      </c>
      <c r="K477" s="11" t="s">
        <v>2895</v>
      </c>
      <c r="L477" s="13" t="s">
        <v>3098</v>
      </c>
      <c r="M477" s="13" t="s">
        <v>3099</v>
      </c>
      <c r="N477" s="23">
        <v>17500000</v>
      </c>
      <c r="O477" s="6" t="s">
        <v>2503</v>
      </c>
      <c r="P477" s="15">
        <v>21</v>
      </c>
      <c r="Q477" s="15">
        <v>90</v>
      </c>
      <c r="R477" s="15">
        <v>226</v>
      </c>
      <c r="S477" s="15">
        <v>1</v>
      </c>
      <c r="T477" s="15">
        <v>38</v>
      </c>
      <c r="U477" s="15">
        <v>376</v>
      </c>
      <c r="V477" s="15">
        <v>320</v>
      </c>
      <c r="W477" s="15">
        <v>50</v>
      </c>
      <c r="X477" s="15">
        <v>0</v>
      </c>
      <c r="Y477" s="15">
        <v>239</v>
      </c>
      <c r="Z477" s="15">
        <v>1</v>
      </c>
      <c r="AA477" s="15">
        <v>85</v>
      </c>
      <c r="AB477" s="15">
        <v>27</v>
      </c>
      <c r="AC477" s="15">
        <v>1</v>
      </c>
      <c r="AD477" s="15">
        <v>1</v>
      </c>
      <c r="AE477" s="15">
        <v>9</v>
      </c>
      <c r="AF477" s="15">
        <v>85</v>
      </c>
      <c r="AG477" s="15" t="s">
        <v>1860</v>
      </c>
      <c r="AH477" s="15" t="s">
        <v>1861</v>
      </c>
      <c r="AI477" s="17">
        <v>3643.6806999999999</v>
      </c>
      <c r="AJ477" s="17">
        <v>3445.7280000000001</v>
      </c>
      <c r="AK477" s="17">
        <v>67132.791400000002</v>
      </c>
      <c r="AL477" s="17">
        <f>SUM(Table2[[#This Row],[Company Direct Land Through FY17]:[Company Direct Land FY18 and After]])</f>
        <v>70578.519400000005</v>
      </c>
      <c r="AM477" s="17">
        <v>1741.8606</v>
      </c>
      <c r="AN477" s="17">
        <v>1669.8210999999999</v>
      </c>
      <c r="AO477" s="17">
        <v>32092.813200000001</v>
      </c>
      <c r="AP477" s="18">
        <f>SUM(Table2[[#This Row],[Company Direct Building Through FY17]:[Company Direct Building FY18 and After]])</f>
        <v>33762.634299999998</v>
      </c>
      <c r="AQ477" s="17">
        <v>0</v>
      </c>
      <c r="AR477" s="17">
        <v>0</v>
      </c>
      <c r="AS477" s="17">
        <v>0</v>
      </c>
      <c r="AT477" s="18">
        <f>SUM(Table2[[#This Row],[Mortgage Recording Tax Through FY17]:[Mortgage Recording Tax FY18 and After]])</f>
        <v>0</v>
      </c>
      <c r="AU477" s="17">
        <v>0</v>
      </c>
      <c r="AV477" s="17">
        <v>0</v>
      </c>
      <c r="AW477" s="17">
        <v>0</v>
      </c>
      <c r="AX477" s="18">
        <f>SUM(Table2[[#This Row],[Pilot Savings Through FY17]:[Pilot Savings FY18 and After]])</f>
        <v>0</v>
      </c>
      <c r="AY477" s="17">
        <v>0</v>
      </c>
      <c r="AZ477" s="17">
        <v>0</v>
      </c>
      <c r="BA477" s="17">
        <v>0</v>
      </c>
      <c r="BB477" s="18">
        <f>SUM(Table2[[#This Row],[Mortgage Recording Tax Exemption Through FY17]:[Mortgage Recording Tax Exemption FY18 and After]])</f>
        <v>0</v>
      </c>
      <c r="BC477" s="17">
        <v>289.56709999999998</v>
      </c>
      <c r="BD477" s="17">
        <v>577.54110000000003</v>
      </c>
      <c r="BE477" s="17">
        <v>4373.3788000000004</v>
      </c>
      <c r="BF477" s="18">
        <f>SUM(Table2[[#This Row],[Indirect and Induced Land Through FY17]:[Indirect and Induced Land FY18 and After]])</f>
        <v>4950.9199000000008</v>
      </c>
      <c r="BG477" s="17">
        <v>537.76750000000004</v>
      </c>
      <c r="BH477" s="17">
        <v>1072.5763999999999</v>
      </c>
      <c r="BI477" s="17">
        <v>8121.9841999999999</v>
      </c>
      <c r="BJ477" s="18">
        <f>SUM(Table2[[#This Row],[Indirect and Induced Building Through FY17]:[Indirect and Induced Building FY18 and After]])</f>
        <v>9194.5606000000007</v>
      </c>
      <c r="BK477" s="17">
        <v>6212.8759</v>
      </c>
      <c r="BL477" s="17">
        <v>6765.6665999999996</v>
      </c>
      <c r="BM477" s="17">
        <v>111720.9676</v>
      </c>
      <c r="BN477" s="18">
        <f>SUM(Table2[[#This Row],[TOTAL Real Property Related Taxes Through FY17]:[TOTAL Real Property Related Taxes FY18 and After]])</f>
        <v>118486.6342</v>
      </c>
      <c r="BO477" s="17">
        <v>1076.0065999999999</v>
      </c>
      <c r="BP477" s="17">
        <v>2162.9485</v>
      </c>
      <c r="BQ477" s="17">
        <v>14588.1824</v>
      </c>
      <c r="BR477" s="18">
        <f>SUM(Table2[[#This Row],[Company Direct Through FY17]:[Company Direct FY18 and After]])</f>
        <v>16751.1309</v>
      </c>
      <c r="BS477" s="17">
        <v>0</v>
      </c>
      <c r="BT477" s="17">
        <v>0</v>
      </c>
      <c r="BU477" s="17">
        <v>0</v>
      </c>
      <c r="BV477" s="18">
        <f>SUM(Table2[[#This Row],[Sales Tax Exemption Through FY17]:[Sales Tax Exemption FY18 and After]])</f>
        <v>0</v>
      </c>
      <c r="BW477" s="17">
        <v>0</v>
      </c>
      <c r="BX477" s="17">
        <v>0</v>
      </c>
      <c r="BY477" s="17">
        <v>0</v>
      </c>
      <c r="BZ477" s="17">
        <f>SUM(Table2[[#This Row],[Energy Tax Savings Through FY17]:[Energy Tax Savings FY18 and After]])</f>
        <v>0</v>
      </c>
      <c r="CA477" s="17">
        <v>9.5772999999999993</v>
      </c>
      <c r="CB477" s="17">
        <v>13.8025</v>
      </c>
      <c r="CC477" s="17">
        <v>117.8094</v>
      </c>
      <c r="CD477" s="18">
        <f>SUM(Table2[[#This Row],[Tax Exempt Bond Savings Through FY17]:[Tax Exempt Bond Savings FY18 and After]])</f>
        <v>131.61189999999999</v>
      </c>
      <c r="CE477" s="17">
        <v>828.63779999999997</v>
      </c>
      <c r="CF477" s="17">
        <v>1663.3014000000001</v>
      </c>
      <c r="CG477" s="17">
        <v>15267.1911</v>
      </c>
      <c r="CH477" s="18">
        <f>SUM(Table2[[#This Row],[Indirect and Induced Through FY17]:[Indirect and Induced FY18 and After]])</f>
        <v>16930.4925</v>
      </c>
      <c r="CI477" s="17">
        <v>1895.0671</v>
      </c>
      <c r="CJ477" s="17">
        <v>3812.4474</v>
      </c>
      <c r="CK477" s="17">
        <v>29737.5641</v>
      </c>
      <c r="CL477" s="18">
        <f>SUM(Table2[[#This Row],[TOTAL Income Consumption Use Taxes Through FY17]:[TOTAL Income Consumption Use Taxes FY18 and After]])</f>
        <v>33550.011500000001</v>
      </c>
      <c r="CM477" s="17">
        <v>9.5772999999999993</v>
      </c>
      <c r="CN477" s="17">
        <v>13.8025</v>
      </c>
      <c r="CO477" s="17">
        <v>117.8094</v>
      </c>
      <c r="CP477" s="18">
        <f>SUM(Table2[[#This Row],[Assistance Provided Through FY17]:[Assistance Provided FY18 and After]])</f>
        <v>131.61189999999999</v>
      </c>
      <c r="CQ477" s="17">
        <v>0</v>
      </c>
      <c r="CR477" s="17">
        <v>0</v>
      </c>
      <c r="CS477" s="17">
        <v>0</v>
      </c>
      <c r="CT477" s="18">
        <f>SUM(Table2[[#This Row],[Recapture Cancellation Reduction Amount Through FY17]:[Recapture Cancellation Reduction Amount FY18 and After]])</f>
        <v>0</v>
      </c>
      <c r="CU477" s="17">
        <v>0</v>
      </c>
      <c r="CV477" s="17">
        <v>0</v>
      </c>
      <c r="CW477" s="17">
        <v>0</v>
      </c>
      <c r="CX477" s="18">
        <f>SUM(Table2[[#This Row],[Penalty Paid Through FY17]:[Penalty Paid FY18 and After]])</f>
        <v>0</v>
      </c>
      <c r="CY477" s="17">
        <v>9.5772999999999993</v>
      </c>
      <c r="CZ477" s="17">
        <v>13.8025</v>
      </c>
      <c r="DA477" s="17">
        <v>117.8094</v>
      </c>
      <c r="DB477" s="18">
        <f>SUM(Table2[[#This Row],[TOTAL Assistance Net of Recapture Penalties Through FY17]:[TOTAL Assistance Net of Recapture Penalties FY18 and After]])</f>
        <v>131.61189999999999</v>
      </c>
      <c r="DC477" s="17">
        <v>6461.5478999999996</v>
      </c>
      <c r="DD477" s="17">
        <v>7278.4975999999997</v>
      </c>
      <c r="DE477" s="17">
        <v>113813.787</v>
      </c>
      <c r="DF477" s="18">
        <f>SUM(Table2[[#This Row],[Company Direct Tax Revenue Before Assistance Through FY17]:[Company Direct Tax Revenue Before Assistance FY18 and After]])</f>
        <v>121092.2846</v>
      </c>
      <c r="DG477" s="17">
        <v>1655.9724000000001</v>
      </c>
      <c r="DH477" s="17">
        <v>3313.4189000000001</v>
      </c>
      <c r="DI477" s="17">
        <v>27762.554100000001</v>
      </c>
      <c r="DJ477" s="18">
        <f>SUM(Table2[[#This Row],[Indirect and Induced Tax Revenues Through FY17]:[Indirect and Induced Tax Revenues FY18 and After]])</f>
        <v>31075.973000000002</v>
      </c>
      <c r="DK477" s="17">
        <v>8117.5203000000001</v>
      </c>
      <c r="DL477" s="17">
        <v>10591.916499999999</v>
      </c>
      <c r="DM477" s="17">
        <v>141576.34109999999</v>
      </c>
      <c r="DN477" s="17">
        <f>SUM(Table2[[#This Row],[TOTAL Tax Revenues Before Assistance Through FY17]:[TOTAL Tax Revenues Before Assistance FY18 and After]])</f>
        <v>152168.25759999998</v>
      </c>
      <c r="DO477" s="17">
        <v>8107.9430000000002</v>
      </c>
      <c r="DP477" s="17">
        <v>10578.114</v>
      </c>
      <c r="DQ477" s="17">
        <v>141458.53169999999</v>
      </c>
      <c r="DR477" s="20">
        <f>SUM(Table2[[#This Row],[TOTAL Tax Revenues Net of Assistance Recapture and Penalty Through FY17]:[TOTAL Tax Revenues Net of Assistance Recapture and Penalty FY18 and After]])</f>
        <v>152036.64569999999</v>
      </c>
      <c r="DS477" s="20">
        <v>0</v>
      </c>
      <c r="DT477" s="20">
        <v>0</v>
      </c>
      <c r="DU477" s="20">
        <v>0</v>
      </c>
      <c r="DV477" s="20">
        <v>0</v>
      </c>
      <c r="DW477" s="15">
        <v>0</v>
      </c>
      <c r="DX477" s="15">
        <v>0</v>
      </c>
      <c r="DY477" s="15">
        <v>0</v>
      </c>
      <c r="DZ477" s="15">
        <v>0</v>
      </c>
      <c r="EA477" s="15">
        <v>0</v>
      </c>
      <c r="EB477" s="15">
        <v>0</v>
      </c>
      <c r="EC477" s="15">
        <v>0</v>
      </c>
      <c r="ED477" s="15">
        <v>0</v>
      </c>
      <c r="EE477" s="15">
        <v>0</v>
      </c>
      <c r="EF477" s="15">
        <v>0</v>
      </c>
      <c r="EG477" s="15">
        <v>0</v>
      </c>
      <c r="EH477" s="15">
        <v>0</v>
      </c>
      <c r="EI477" s="15">
        <f>SUM(Table2[[#This Row],[Total Industrial Employees FY17]:[Total Other Employees FY17]])</f>
        <v>0</v>
      </c>
      <c r="EJ477" s="15">
        <f>SUM(Table2[[#This Row],[Number of Industrial Employees Earning More than Living Wage FY17]:[Number of Other Employees Earning More than Living Wage FY17]])</f>
        <v>0</v>
      </c>
      <c r="EK477" s="15">
        <v>0</v>
      </c>
    </row>
    <row r="478" spans="1:141" x14ac:dyDescent="0.2">
      <c r="A478" s="6">
        <v>93019</v>
      </c>
      <c r="B478" s="6" t="s">
        <v>381</v>
      </c>
      <c r="C478" s="7" t="s">
        <v>382</v>
      </c>
      <c r="D478" s="7" t="s">
        <v>9</v>
      </c>
      <c r="E478" s="33">
        <v>38</v>
      </c>
      <c r="F478" s="8" t="s">
        <v>2113</v>
      </c>
      <c r="G478" s="41" t="s">
        <v>2062</v>
      </c>
      <c r="H478" s="35">
        <v>22500</v>
      </c>
      <c r="I478" s="35">
        <v>22500</v>
      </c>
      <c r="J478" s="39" t="s">
        <v>3209</v>
      </c>
      <c r="K478" s="11" t="s">
        <v>2453</v>
      </c>
      <c r="L478" s="13" t="s">
        <v>2699</v>
      </c>
      <c r="M478" s="13" t="s">
        <v>2668</v>
      </c>
      <c r="N478" s="23">
        <v>4365000</v>
      </c>
      <c r="O478" s="6" t="s">
        <v>2458</v>
      </c>
      <c r="P478" s="15">
        <v>0</v>
      </c>
      <c r="Q478" s="15">
        <v>0</v>
      </c>
      <c r="R478" s="15">
        <v>57</v>
      </c>
      <c r="S478" s="15">
        <v>0</v>
      </c>
      <c r="T478" s="15">
        <v>0</v>
      </c>
      <c r="U478" s="15">
        <v>57</v>
      </c>
      <c r="V478" s="15">
        <v>57</v>
      </c>
      <c r="W478" s="15">
        <v>0</v>
      </c>
      <c r="X478" s="15">
        <v>0</v>
      </c>
      <c r="Y478" s="15">
        <v>0</v>
      </c>
      <c r="Z478" s="15">
        <v>2</v>
      </c>
      <c r="AA478" s="15">
        <v>88</v>
      </c>
      <c r="AB478" s="15">
        <v>0</v>
      </c>
      <c r="AC478" s="15">
        <v>0</v>
      </c>
      <c r="AD478" s="15">
        <v>0</v>
      </c>
      <c r="AE478" s="15">
        <v>0</v>
      </c>
      <c r="AF478" s="15">
        <v>88</v>
      </c>
      <c r="AG478" s="15" t="s">
        <v>1860</v>
      </c>
      <c r="AH478" s="15" t="s">
        <v>1861</v>
      </c>
      <c r="AI478" s="17">
        <v>103.3312</v>
      </c>
      <c r="AJ478" s="17">
        <v>229.52279999999999</v>
      </c>
      <c r="AK478" s="17">
        <v>613.40989999999999</v>
      </c>
      <c r="AL478" s="17">
        <f>SUM(Table2[[#This Row],[Company Direct Land Through FY17]:[Company Direct Land FY18 and After]])</f>
        <v>842.93269999999995</v>
      </c>
      <c r="AM478" s="17">
        <v>26.3645</v>
      </c>
      <c r="AN478" s="17">
        <v>339.72820000000002</v>
      </c>
      <c r="AO478" s="17">
        <v>156.5094</v>
      </c>
      <c r="AP478" s="18">
        <f>SUM(Table2[[#This Row],[Company Direct Building Through FY17]:[Company Direct Building FY18 and After]])</f>
        <v>496.23760000000004</v>
      </c>
      <c r="AQ478" s="17">
        <v>0</v>
      </c>
      <c r="AR478" s="17">
        <v>62.282800000000002</v>
      </c>
      <c r="AS478" s="17">
        <v>0</v>
      </c>
      <c r="AT478" s="18">
        <f>SUM(Table2[[#This Row],[Mortgage Recording Tax Through FY17]:[Mortgage Recording Tax FY18 and After]])</f>
        <v>62.282800000000002</v>
      </c>
      <c r="AU478" s="17">
        <v>55.788499999999999</v>
      </c>
      <c r="AV478" s="17">
        <v>357.29300000000001</v>
      </c>
      <c r="AW478" s="17">
        <v>331.17970000000003</v>
      </c>
      <c r="AX478" s="18">
        <f>SUM(Table2[[#This Row],[Pilot Savings Through FY17]:[Pilot Savings FY18 and After]])</f>
        <v>688.47270000000003</v>
      </c>
      <c r="AY478" s="17">
        <v>0</v>
      </c>
      <c r="AZ478" s="17">
        <v>62.282800000000002</v>
      </c>
      <c r="BA478" s="17">
        <v>0</v>
      </c>
      <c r="BB478" s="18">
        <f>SUM(Table2[[#This Row],[Mortgage Recording Tax Exemption Through FY17]:[Mortgage Recording Tax Exemption FY18 and After]])</f>
        <v>62.282800000000002</v>
      </c>
      <c r="BC478" s="17">
        <v>38.005000000000003</v>
      </c>
      <c r="BD478" s="17">
        <v>267.24290000000002</v>
      </c>
      <c r="BE478" s="17">
        <v>225.61060000000001</v>
      </c>
      <c r="BF478" s="18">
        <f>SUM(Table2[[#This Row],[Indirect and Induced Land Through FY17]:[Indirect and Induced Land FY18 and After]])</f>
        <v>492.85350000000005</v>
      </c>
      <c r="BG478" s="17">
        <v>70.580699999999993</v>
      </c>
      <c r="BH478" s="17">
        <v>496.30829999999997</v>
      </c>
      <c r="BI478" s="17">
        <v>418.99149999999997</v>
      </c>
      <c r="BJ478" s="18">
        <f>SUM(Table2[[#This Row],[Indirect and Induced Building Through FY17]:[Indirect and Induced Building FY18 and After]])</f>
        <v>915.2998</v>
      </c>
      <c r="BK478" s="17">
        <v>182.49289999999999</v>
      </c>
      <c r="BL478" s="17">
        <v>975.50919999999996</v>
      </c>
      <c r="BM478" s="17">
        <v>1083.3416999999999</v>
      </c>
      <c r="BN478" s="18">
        <f>SUM(Table2[[#This Row],[TOTAL Real Property Related Taxes Through FY17]:[TOTAL Real Property Related Taxes FY18 and After]])</f>
        <v>2058.8508999999999</v>
      </c>
      <c r="BO478" s="17">
        <v>193.9992</v>
      </c>
      <c r="BP478" s="17">
        <v>1589.3661999999999</v>
      </c>
      <c r="BQ478" s="17">
        <v>1151.6463000000001</v>
      </c>
      <c r="BR478" s="18">
        <f>SUM(Table2[[#This Row],[Company Direct Through FY17]:[Company Direct FY18 and After]])</f>
        <v>2741.0124999999998</v>
      </c>
      <c r="BS478" s="17">
        <v>0</v>
      </c>
      <c r="BT478" s="17">
        <v>6.7389000000000001</v>
      </c>
      <c r="BU478" s="17">
        <v>0</v>
      </c>
      <c r="BV478" s="18">
        <f>SUM(Table2[[#This Row],[Sales Tax Exemption Through FY17]:[Sales Tax Exemption FY18 and After]])</f>
        <v>6.7389000000000001</v>
      </c>
      <c r="BW478" s="17">
        <v>0</v>
      </c>
      <c r="BX478" s="17">
        <v>0</v>
      </c>
      <c r="BY478" s="17">
        <v>0</v>
      </c>
      <c r="BZ478" s="17">
        <f>SUM(Table2[[#This Row],[Energy Tax Savings Through FY17]:[Energy Tax Savings FY18 and After]])</f>
        <v>0</v>
      </c>
      <c r="CA478" s="17">
        <v>0</v>
      </c>
      <c r="CB478" s="17">
        <v>0</v>
      </c>
      <c r="CC478" s="17">
        <v>0</v>
      </c>
      <c r="CD478" s="18">
        <f>SUM(Table2[[#This Row],[Tax Exempt Bond Savings Through FY17]:[Tax Exempt Bond Savings FY18 and After]])</f>
        <v>0</v>
      </c>
      <c r="CE478" s="17">
        <v>130.09610000000001</v>
      </c>
      <c r="CF478" s="17">
        <v>1037.3559</v>
      </c>
      <c r="CG478" s="17">
        <v>772.29560000000004</v>
      </c>
      <c r="CH478" s="18">
        <f>SUM(Table2[[#This Row],[Indirect and Induced Through FY17]:[Indirect and Induced FY18 and After]])</f>
        <v>1809.6514999999999</v>
      </c>
      <c r="CI478" s="17">
        <v>324.09530000000001</v>
      </c>
      <c r="CJ478" s="17">
        <v>2619.9832000000001</v>
      </c>
      <c r="CK478" s="17">
        <v>1923.9419</v>
      </c>
      <c r="CL478" s="18">
        <f>SUM(Table2[[#This Row],[TOTAL Income Consumption Use Taxes Through FY17]:[TOTAL Income Consumption Use Taxes FY18 and After]])</f>
        <v>4543.9251000000004</v>
      </c>
      <c r="CM478" s="17">
        <v>55.788499999999999</v>
      </c>
      <c r="CN478" s="17">
        <v>426.31470000000002</v>
      </c>
      <c r="CO478" s="17">
        <v>331.17970000000003</v>
      </c>
      <c r="CP478" s="18">
        <f>SUM(Table2[[#This Row],[Assistance Provided Through FY17]:[Assistance Provided FY18 and After]])</f>
        <v>757.49440000000004</v>
      </c>
      <c r="CQ478" s="17">
        <v>0</v>
      </c>
      <c r="CR478" s="17">
        <v>0</v>
      </c>
      <c r="CS478" s="17">
        <v>0</v>
      </c>
      <c r="CT478" s="18">
        <f>SUM(Table2[[#This Row],[Recapture Cancellation Reduction Amount Through FY17]:[Recapture Cancellation Reduction Amount FY18 and After]])</f>
        <v>0</v>
      </c>
      <c r="CU478" s="17">
        <v>0</v>
      </c>
      <c r="CV478" s="17">
        <v>0</v>
      </c>
      <c r="CW478" s="17">
        <v>0</v>
      </c>
      <c r="CX478" s="18">
        <f>SUM(Table2[[#This Row],[Penalty Paid Through FY17]:[Penalty Paid FY18 and After]])</f>
        <v>0</v>
      </c>
      <c r="CY478" s="17">
        <v>55.788499999999999</v>
      </c>
      <c r="CZ478" s="17">
        <v>426.31470000000002</v>
      </c>
      <c r="DA478" s="17">
        <v>331.17970000000003</v>
      </c>
      <c r="DB478" s="18">
        <f>SUM(Table2[[#This Row],[TOTAL Assistance Net of Recapture Penalties Through FY17]:[TOTAL Assistance Net of Recapture Penalties FY18 and After]])</f>
        <v>757.49440000000004</v>
      </c>
      <c r="DC478" s="17">
        <v>323.69490000000002</v>
      </c>
      <c r="DD478" s="17">
        <v>2220.9</v>
      </c>
      <c r="DE478" s="17">
        <v>1921.5655999999999</v>
      </c>
      <c r="DF478" s="18">
        <f>SUM(Table2[[#This Row],[Company Direct Tax Revenue Before Assistance Through FY17]:[Company Direct Tax Revenue Before Assistance FY18 and After]])</f>
        <v>4142.4655999999995</v>
      </c>
      <c r="DG478" s="17">
        <v>238.68180000000001</v>
      </c>
      <c r="DH478" s="17">
        <v>1800.9070999999999</v>
      </c>
      <c r="DI478" s="17">
        <v>1416.8977</v>
      </c>
      <c r="DJ478" s="18">
        <f>SUM(Table2[[#This Row],[Indirect and Induced Tax Revenues Through FY17]:[Indirect and Induced Tax Revenues FY18 and After]])</f>
        <v>3217.8047999999999</v>
      </c>
      <c r="DK478" s="17">
        <v>562.37670000000003</v>
      </c>
      <c r="DL478" s="17">
        <v>4021.8071</v>
      </c>
      <c r="DM478" s="17">
        <v>3338.4632999999999</v>
      </c>
      <c r="DN478" s="17">
        <f>SUM(Table2[[#This Row],[TOTAL Tax Revenues Before Assistance Through FY17]:[TOTAL Tax Revenues Before Assistance FY18 and After]])</f>
        <v>7360.2703999999994</v>
      </c>
      <c r="DO478" s="17">
        <v>506.58819999999997</v>
      </c>
      <c r="DP478" s="17">
        <v>3595.4924000000001</v>
      </c>
      <c r="DQ478" s="17">
        <v>3007.2836000000002</v>
      </c>
      <c r="DR478" s="20">
        <f>SUM(Table2[[#This Row],[TOTAL Tax Revenues Net of Assistance Recapture and Penalty Through FY17]:[TOTAL Tax Revenues Net of Assistance Recapture and Penalty FY18 and After]])</f>
        <v>6602.7759999999998</v>
      </c>
      <c r="DS478" s="20">
        <v>0</v>
      </c>
      <c r="DT478" s="20">
        <v>0</v>
      </c>
      <c r="DU478" s="20">
        <v>0</v>
      </c>
      <c r="DV478" s="20">
        <v>0</v>
      </c>
      <c r="DW478" s="15">
        <v>0</v>
      </c>
      <c r="DX478" s="15">
        <v>0</v>
      </c>
      <c r="DY478" s="15">
        <v>0</v>
      </c>
      <c r="DZ478" s="15">
        <v>0</v>
      </c>
      <c r="EA478" s="15">
        <v>0</v>
      </c>
      <c r="EB478" s="15">
        <v>0</v>
      </c>
      <c r="EC478" s="15">
        <v>0</v>
      </c>
      <c r="ED478" s="15">
        <v>0</v>
      </c>
      <c r="EE478" s="15">
        <v>0</v>
      </c>
      <c r="EF478" s="15">
        <v>0</v>
      </c>
      <c r="EG478" s="15">
        <v>0</v>
      </c>
      <c r="EH478" s="15">
        <v>0</v>
      </c>
      <c r="EI478" s="15">
        <f>SUM(Table2[[#This Row],[Total Industrial Employees FY17]:[Total Other Employees FY17]])</f>
        <v>0</v>
      </c>
      <c r="EJ478" s="15">
        <f>SUM(Table2[[#This Row],[Number of Industrial Employees Earning More than Living Wage FY17]:[Number of Other Employees Earning More than Living Wage FY17]])</f>
        <v>0</v>
      </c>
      <c r="EK478" s="15">
        <v>0</v>
      </c>
    </row>
    <row r="479" spans="1:141" x14ac:dyDescent="0.2">
      <c r="A479" s="6">
        <v>92590</v>
      </c>
      <c r="B479" s="6" t="s">
        <v>211</v>
      </c>
      <c r="C479" s="7" t="s">
        <v>212</v>
      </c>
      <c r="D479" s="7" t="s">
        <v>9</v>
      </c>
      <c r="E479" s="33">
        <v>39</v>
      </c>
      <c r="F479" s="8" t="s">
        <v>1986</v>
      </c>
      <c r="G479" s="41" t="s">
        <v>1972</v>
      </c>
      <c r="H479" s="35">
        <v>25540</v>
      </c>
      <c r="I479" s="35">
        <v>24770</v>
      </c>
      <c r="J479" s="39" t="s">
        <v>3233</v>
      </c>
      <c r="K479" s="11" t="s">
        <v>2453</v>
      </c>
      <c r="L479" s="13" t="s">
        <v>2572</v>
      </c>
      <c r="M479" s="13" t="s">
        <v>2546</v>
      </c>
      <c r="N479" s="23">
        <v>3400000</v>
      </c>
      <c r="O479" s="6" t="s">
        <v>2458</v>
      </c>
      <c r="P479" s="15">
        <v>0</v>
      </c>
      <c r="Q479" s="15">
        <v>0</v>
      </c>
      <c r="R479" s="15">
        <v>13</v>
      </c>
      <c r="S479" s="15">
        <v>0</v>
      </c>
      <c r="T479" s="15">
        <v>0</v>
      </c>
      <c r="U479" s="15">
        <v>13</v>
      </c>
      <c r="V479" s="15">
        <v>13</v>
      </c>
      <c r="W479" s="15">
        <v>0</v>
      </c>
      <c r="X479" s="15">
        <v>0</v>
      </c>
      <c r="Y479" s="15">
        <v>0</v>
      </c>
      <c r="Z479" s="15">
        <v>11</v>
      </c>
      <c r="AA479" s="15">
        <v>100</v>
      </c>
      <c r="AB479" s="15">
        <v>0</v>
      </c>
      <c r="AC479" s="15">
        <v>0</v>
      </c>
      <c r="AD479" s="15">
        <v>0</v>
      </c>
      <c r="AE479" s="15">
        <v>0</v>
      </c>
      <c r="AF479" s="15">
        <v>100</v>
      </c>
      <c r="AG479" s="15" t="s">
        <v>1860</v>
      </c>
      <c r="AH479" s="15" t="s">
        <v>1861</v>
      </c>
      <c r="AI479" s="17">
        <v>31.029800000000002</v>
      </c>
      <c r="AJ479" s="17">
        <v>213.30520000000001</v>
      </c>
      <c r="AK479" s="17">
        <v>81.713499999999996</v>
      </c>
      <c r="AL479" s="17">
        <f>SUM(Table2[[#This Row],[Company Direct Land Through FY17]:[Company Direct Land FY18 and After]])</f>
        <v>295.01870000000002</v>
      </c>
      <c r="AM479" s="17">
        <v>72.111599999999996</v>
      </c>
      <c r="AN479" s="17">
        <v>411.7287</v>
      </c>
      <c r="AO479" s="17">
        <v>189.89779999999999</v>
      </c>
      <c r="AP479" s="18">
        <f>SUM(Table2[[#This Row],[Company Direct Building Through FY17]:[Company Direct Building FY18 and After]])</f>
        <v>601.62649999999996</v>
      </c>
      <c r="AQ479" s="17">
        <v>0</v>
      </c>
      <c r="AR479" s="17">
        <v>39.783099999999997</v>
      </c>
      <c r="AS479" s="17">
        <v>0</v>
      </c>
      <c r="AT479" s="18">
        <f>SUM(Table2[[#This Row],[Mortgage Recording Tax Through FY17]:[Mortgage Recording Tax FY18 and After]])</f>
        <v>39.783099999999997</v>
      </c>
      <c r="AU479" s="17">
        <v>67.708699999999993</v>
      </c>
      <c r="AV479" s="17">
        <v>393.27499999999998</v>
      </c>
      <c r="AW479" s="17">
        <v>178.3032</v>
      </c>
      <c r="AX479" s="18">
        <f>SUM(Table2[[#This Row],[Pilot Savings Through FY17]:[Pilot Savings FY18 and After]])</f>
        <v>571.57819999999992</v>
      </c>
      <c r="AY479" s="17">
        <v>0</v>
      </c>
      <c r="AZ479" s="17">
        <v>39.783099999999997</v>
      </c>
      <c r="BA479" s="17">
        <v>0</v>
      </c>
      <c r="BB479" s="18">
        <f>SUM(Table2[[#This Row],[Mortgage Recording Tax Exemption Through FY17]:[Mortgage Recording Tax Exemption FY18 and After]])</f>
        <v>39.783099999999997</v>
      </c>
      <c r="BC479" s="17">
        <v>24.779</v>
      </c>
      <c r="BD479" s="17">
        <v>181.18219999999999</v>
      </c>
      <c r="BE479" s="17">
        <v>65.252700000000004</v>
      </c>
      <c r="BF479" s="18">
        <f>SUM(Table2[[#This Row],[Indirect and Induced Land Through FY17]:[Indirect and Induced Land FY18 and After]])</f>
        <v>246.4349</v>
      </c>
      <c r="BG479" s="17">
        <v>46.018099999999997</v>
      </c>
      <c r="BH479" s="17">
        <v>336.4812</v>
      </c>
      <c r="BI479" s="17">
        <v>121.1832</v>
      </c>
      <c r="BJ479" s="18">
        <f>SUM(Table2[[#This Row],[Indirect and Induced Building Through FY17]:[Indirect and Induced Building FY18 and After]])</f>
        <v>457.6644</v>
      </c>
      <c r="BK479" s="17">
        <v>106.2298</v>
      </c>
      <c r="BL479" s="17">
        <v>749.42229999999995</v>
      </c>
      <c r="BM479" s="17">
        <v>279.74400000000003</v>
      </c>
      <c r="BN479" s="18">
        <f>SUM(Table2[[#This Row],[TOTAL Real Property Related Taxes Through FY17]:[TOTAL Real Property Related Taxes FY18 and After]])</f>
        <v>1029.1662999999999</v>
      </c>
      <c r="BO479" s="17">
        <v>152.6549</v>
      </c>
      <c r="BP479" s="17">
        <v>1301.7313999999999</v>
      </c>
      <c r="BQ479" s="17">
        <v>401.99959999999999</v>
      </c>
      <c r="BR479" s="18">
        <f>SUM(Table2[[#This Row],[Company Direct Through FY17]:[Company Direct FY18 and After]])</f>
        <v>1703.7309999999998</v>
      </c>
      <c r="BS479" s="17">
        <v>0</v>
      </c>
      <c r="BT479" s="17">
        <v>0</v>
      </c>
      <c r="BU479" s="17">
        <v>0</v>
      </c>
      <c r="BV479" s="18">
        <f>SUM(Table2[[#This Row],[Sales Tax Exemption Through FY17]:[Sales Tax Exemption FY18 and After]])</f>
        <v>0</v>
      </c>
      <c r="BW479" s="17">
        <v>0</v>
      </c>
      <c r="BX479" s="17">
        <v>0</v>
      </c>
      <c r="BY479" s="17">
        <v>0</v>
      </c>
      <c r="BZ479" s="17">
        <f>SUM(Table2[[#This Row],[Energy Tax Savings Through FY17]:[Energy Tax Savings FY18 and After]])</f>
        <v>0</v>
      </c>
      <c r="CA479" s="17">
        <v>0</v>
      </c>
      <c r="CB479" s="17">
        <v>0</v>
      </c>
      <c r="CC479" s="17">
        <v>0</v>
      </c>
      <c r="CD479" s="18">
        <f>SUM(Table2[[#This Row],[Tax Exempt Bond Savings Through FY17]:[Tax Exempt Bond Savings FY18 and After]])</f>
        <v>0</v>
      </c>
      <c r="CE479" s="17">
        <v>84.821700000000007</v>
      </c>
      <c r="CF479" s="17">
        <v>726.03219999999999</v>
      </c>
      <c r="CG479" s="17">
        <v>223.36869999999999</v>
      </c>
      <c r="CH479" s="18">
        <f>SUM(Table2[[#This Row],[Indirect and Induced Through FY17]:[Indirect and Induced FY18 and After]])</f>
        <v>949.40089999999998</v>
      </c>
      <c r="CI479" s="17">
        <v>237.47659999999999</v>
      </c>
      <c r="CJ479" s="17">
        <v>2027.7636</v>
      </c>
      <c r="CK479" s="17">
        <v>625.36829999999998</v>
      </c>
      <c r="CL479" s="18">
        <f>SUM(Table2[[#This Row],[TOTAL Income Consumption Use Taxes Through FY17]:[TOTAL Income Consumption Use Taxes FY18 and After]])</f>
        <v>2653.1318999999999</v>
      </c>
      <c r="CM479" s="17">
        <v>67.708699999999993</v>
      </c>
      <c r="CN479" s="17">
        <v>433.05810000000002</v>
      </c>
      <c r="CO479" s="17">
        <v>178.3032</v>
      </c>
      <c r="CP479" s="18">
        <f>SUM(Table2[[#This Row],[Assistance Provided Through FY17]:[Assistance Provided FY18 and After]])</f>
        <v>611.36130000000003</v>
      </c>
      <c r="CQ479" s="17">
        <v>0</v>
      </c>
      <c r="CR479" s="17">
        <v>0</v>
      </c>
      <c r="CS479" s="17">
        <v>0</v>
      </c>
      <c r="CT479" s="18">
        <f>SUM(Table2[[#This Row],[Recapture Cancellation Reduction Amount Through FY17]:[Recapture Cancellation Reduction Amount FY18 and After]])</f>
        <v>0</v>
      </c>
      <c r="CU479" s="17">
        <v>0</v>
      </c>
      <c r="CV479" s="17">
        <v>0</v>
      </c>
      <c r="CW479" s="17">
        <v>0</v>
      </c>
      <c r="CX479" s="18">
        <f>SUM(Table2[[#This Row],[Penalty Paid Through FY17]:[Penalty Paid FY18 and After]])</f>
        <v>0</v>
      </c>
      <c r="CY479" s="17">
        <v>67.708699999999993</v>
      </c>
      <c r="CZ479" s="17">
        <v>433.05810000000002</v>
      </c>
      <c r="DA479" s="17">
        <v>178.3032</v>
      </c>
      <c r="DB479" s="18">
        <f>SUM(Table2[[#This Row],[TOTAL Assistance Net of Recapture Penalties Through FY17]:[TOTAL Assistance Net of Recapture Penalties FY18 and After]])</f>
        <v>611.36130000000003</v>
      </c>
      <c r="DC479" s="17">
        <v>255.7963</v>
      </c>
      <c r="DD479" s="17">
        <v>1966.5483999999999</v>
      </c>
      <c r="DE479" s="17">
        <v>673.61090000000002</v>
      </c>
      <c r="DF479" s="18">
        <f>SUM(Table2[[#This Row],[Company Direct Tax Revenue Before Assistance Through FY17]:[Company Direct Tax Revenue Before Assistance FY18 and After]])</f>
        <v>2640.1592999999998</v>
      </c>
      <c r="DG479" s="17">
        <v>155.61879999999999</v>
      </c>
      <c r="DH479" s="17">
        <v>1243.6956</v>
      </c>
      <c r="DI479" s="17">
        <v>409.80459999999999</v>
      </c>
      <c r="DJ479" s="18">
        <f>SUM(Table2[[#This Row],[Indirect and Induced Tax Revenues Through FY17]:[Indirect and Induced Tax Revenues FY18 and After]])</f>
        <v>1653.5001999999999</v>
      </c>
      <c r="DK479" s="17">
        <v>411.4151</v>
      </c>
      <c r="DL479" s="17">
        <v>3210.2440000000001</v>
      </c>
      <c r="DM479" s="17">
        <v>1083.4155000000001</v>
      </c>
      <c r="DN479" s="17">
        <f>SUM(Table2[[#This Row],[TOTAL Tax Revenues Before Assistance Through FY17]:[TOTAL Tax Revenues Before Assistance FY18 and After]])</f>
        <v>4293.6594999999998</v>
      </c>
      <c r="DO479" s="17">
        <v>343.70639999999997</v>
      </c>
      <c r="DP479" s="17">
        <v>2777.1858999999999</v>
      </c>
      <c r="DQ479" s="17">
        <v>905.1123</v>
      </c>
      <c r="DR479" s="20">
        <f>SUM(Table2[[#This Row],[TOTAL Tax Revenues Net of Assistance Recapture and Penalty Through FY17]:[TOTAL Tax Revenues Net of Assistance Recapture and Penalty FY18 and After]])</f>
        <v>3682.2982000000002</v>
      </c>
      <c r="DS479" s="20">
        <v>0</v>
      </c>
      <c r="DT479" s="20">
        <v>0</v>
      </c>
      <c r="DU479" s="20">
        <v>0</v>
      </c>
      <c r="DV479" s="20">
        <v>0</v>
      </c>
      <c r="DW479" s="15">
        <v>13</v>
      </c>
      <c r="DX479" s="15">
        <v>0</v>
      </c>
      <c r="DY479" s="15">
        <v>0</v>
      </c>
      <c r="DZ479" s="15">
        <v>0</v>
      </c>
      <c r="EA479" s="15">
        <v>13</v>
      </c>
      <c r="EB479" s="15">
        <v>0</v>
      </c>
      <c r="EC479" s="15">
        <v>0</v>
      </c>
      <c r="ED479" s="15">
        <v>0</v>
      </c>
      <c r="EE479" s="15">
        <v>100</v>
      </c>
      <c r="EF479" s="15">
        <v>0</v>
      </c>
      <c r="EG479" s="15">
        <v>0</v>
      </c>
      <c r="EH479" s="15">
        <v>0</v>
      </c>
      <c r="EI479" s="15">
        <f>SUM(Table2[[#This Row],[Total Industrial Employees FY17]:[Total Other Employees FY17]])</f>
        <v>13</v>
      </c>
      <c r="EJ479" s="15">
        <f>SUM(Table2[[#This Row],[Number of Industrial Employees Earning More than Living Wage FY17]:[Number of Other Employees Earning More than Living Wage FY17]])</f>
        <v>13</v>
      </c>
      <c r="EK479" s="15">
        <v>100</v>
      </c>
    </row>
    <row r="480" spans="1:141" x14ac:dyDescent="0.2">
      <c r="A480" s="6">
        <v>93963</v>
      </c>
      <c r="B480" s="6" t="s">
        <v>717</v>
      </c>
      <c r="C480" s="7" t="s">
        <v>238</v>
      </c>
      <c r="D480" s="7" t="s">
        <v>19</v>
      </c>
      <c r="E480" s="33">
        <v>4</v>
      </c>
      <c r="F480" s="8" t="s">
        <v>2338</v>
      </c>
      <c r="G480" s="41" t="s">
        <v>2016</v>
      </c>
      <c r="H480" s="35">
        <v>66895</v>
      </c>
      <c r="I480" s="35">
        <v>537384</v>
      </c>
      <c r="J480" s="39" t="s">
        <v>3204</v>
      </c>
      <c r="K480" s="11" t="s">
        <v>2895</v>
      </c>
      <c r="L480" s="13" t="s">
        <v>2991</v>
      </c>
      <c r="M480" s="13" t="s">
        <v>2992</v>
      </c>
      <c r="N480" s="23">
        <v>14080000</v>
      </c>
      <c r="O480" s="6" t="s">
        <v>2503</v>
      </c>
      <c r="P480" s="15">
        <v>6</v>
      </c>
      <c r="Q480" s="15">
        <v>0</v>
      </c>
      <c r="R480" s="15">
        <v>58</v>
      </c>
      <c r="S480" s="15">
        <v>0</v>
      </c>
      <c r="T480" s="15">
        <v>0</v>
      </c>
      <c r="U480" s="15">
        <v>64</v>
      </c>
      <c r="V480" s="15">
        <v>61</v>
      </c>
      <c r="W480" s="15">
        <v>0</v>
      </c>
      <c r="X480" s="15">
        <v>0</v>
      </c>
      <c r="Y480" s="15">
        <v>58</v>
      </c>
      <c r="Z480" s="15">
        <v>0</v>
      </c>
      <c r="AA480" s="15">
        <v>83</v>
      </c>
      <c r="AB480" s="15">
        <v>0</v>
      </c>
      <c r="AC480" s="15">
        <v>0</v>
      </c>
      <c r="AD480" s="15">
        <v>0</v>
      </c>
      <c r="AE480" s="15">
        <v>0</v>
      </c>
      <c r="AF480" s="15">
        <v>83</v>
      </c>
      <c r="AG480" s="15" t="s">
        <v>1860</v>
      </c>
      <c r="AH480" s="15" t="s">
        <v>1860</v>
      </c>
      <c r="AI480" s="17">
        <v>0</v>
      </c>
      <c r="AJ480" s="17">
        <v>0</v>
      </c>
      <c r="AK480" s="17">
        <v>0</v>
      </c>
      <c r="AL480" s="17">
        <f>SUM(Table2[[#This Row],[Company Direct Land Through FY17]:[Company Direct Land FY18 and After]])</f>
        <v>0</v>
      </c>
      <c r="AM480" s="17">
        <v>0</v>
      </c>
      <c r="AN480" s="17">
        <v>0</v>
      </c>
      <c r="AO480" s="17">
        <v>0</v>
      </c>
      <c r="AP480" s="18">
        <f>SUM(Table2[[#This Row],[Company Direct Building Through FY17]:[Company Direct Building FY18 and After]])</f>
        <v>0</v>
      </c>
      <c r="AQ480" s="17">
        <v>0</v>
      </c>
      <c r="AR480" s="17">
        <v>0</v>
      </c>
      <c r="AS480" s="17">
        <v>0</v>
      </c>
      <c r="AT480" s="18">
        <f>SUM(Table2[[#This Row],[Mortgage Recording Tax Through FY17]:[Mortgage Recording Tax FY18 and After]])</f>
        <v>0</v>
      </c>
      <c r="AU480" s="17">
        <v>0</v>
      </c>
      <c r="AV480" s="17">
        <v>0</v>
      </c>
      <c r="AW480" s="17">
        <v>0</v>
      </c>
      <c r="AX480" s="18">
        <f>SUM(Table2[[#This Row],[Pilot Savings Through FY17]:[Pilot Savings FY18 and After]])</f>
        <v>0</v>
      </c>
      <c r="AY480" s="17">
        <v>0</v>
      </c>
      <c r="AZ480" s="17">
        <v>0</v>
      </c>
      <c r="BA480" s="17">
        <v>0</v>
      </c>
      <c r="BB480" s="18">
        <f>SUM(Table2[[#This Row],[Mortgage Recording Tax Exemption Through FY17]:[Mortgage Recording Tax Exemption FY18 and After]])</f>
        <v>0</v>
      </c>
      <c r="BC480" s="17">
        <v>40.618299999999998</v>
      </c>
      <c r="BD480" s="17">
        <v>143.2227</v>
      </c>
      <c r="BE480" s="17">
        <v>479.54349999999999</v>
      </c>
      <c r="BF480" s="18">
        <f>SUM(Table2[[#This Row],[Indirect and Induced Land Through FY17]:[Indirect and Induced Land FY18 and After]])</f>
        <v>622.76620000000003</v>
      </c>
      <c r="BG480" s="17">
        <v>75.433999999999997</v>
      </c>
      <c r="BH480" s="17">
        <v>265.98520000000002</v>
      </c>
      <c r="BI480" s="17">
        <v>890.5797</v>
      </c>
      <c r="BJ480" s="18">
        <f>SUM(Table2[[#This Row],[Indirect and Induced Building Through FY17]:[Indirect and Induced Building FY18 and After]])</f>
        <v>1156.5649000000001</v>
      </c>
      <c r="BK480" s="17">
        <v>116.0523</v>
      </c>
      <c r="BL480" s="17">
        <v>409.2079</v>
      </c>
      <c r="BM480" s="17">
        <v>1370.1232</v>
      </c>
      <c r="BN480" s="18">
        <f>SUM(Table2[[#This Row],[TOTAL Real Property Related Taxes Through FY17]:[TOTAL Real Property Related Taxes FY18 and After]])</f>
        <v>1779.3310999999999</v>
      </c>
      <c r="BO480" s="17">
        <v>100.9203</v>
      </c>
      <c r="BP480" s="17">
        <v>352.57530000000003</v>
      </c>
      <c r="BQ480" s="17">
        <v>1191.4731999999999</v>
      </c>
      <c r="BR480" s="18">
        <f>SUM(Table2[[#This Row],[Company Direct Through FY17]:[Company Direct FY18 and After]])</f>
        <v>1544.0484999999999</v>
      </c>
      <c r="BS480" s="17">
        <v>0</v>
      </c>
      <c r="BT480" s="17">
        <v>0</v>
      </c>
      <c r="BU480" s="17">
        <v>0</v>
      </c>
      <c r="BV480" s="18">
        <f>SUM(Table2[[#This Row],[Sales Tax Exemption Through FY17]:[Sales Tax Exemption FY18 and After]])</f>
        <v>0</v>
      </c>
      <c r="BW480" s="17">
        <v>0</v>
      </c>
      <c r="BX480" s="17">
        <v>0</v>
      </c>
      <c r="BY480" s="17">
        <v>0</v>
      </c>
      <c r="BZ480" s="17">
        <f>SUM(Table2[[#This Row],[Energy Tax Savings Through FY17]:[Energy Tax Savings FY18 and After]])</f>
        <v>0</v>
      </c>
      <c r="CA480" s="17">
        <v>5.6346999999999996</v>
      </c>
      <c r="CB480" s="17">
        <v>18.784800000000001</v>
      </c>
      <c r="CC480" s="17">
        <v>49.923400000000001</v>
      </c>
      <c r="CD480" s="18">
        <f>SUM(Table2[[#This Row],[Tax Exempt Bond Savings Through FY17]:[Tax Exempt Bond Savings FY18 and After]])</f>
        <v>68.708200000000005</v>
      </c>
      <c r="CE480" s="17">
        <v>116.2351</v>
      </c>
      <c r="CF480" s="17">
        <v>413.04300000000001</v>
      </c>
      <c r="CG480" s="17">
        <v>1372.2810999999999</v>
      </c>
      <c r="CH480" s="18">
        <f>SUM(Table2[[#This Row],[Indirect and Induced Through FY17]:[Indirect and Induced FY18 and After]])</f>
        <v>1785.3240999999998</v>
      </c>
      <c r="CI480" s="17">
        <v>211.52070000000001</v>
      </c>
      <c r="CJ480" s="17">
        <v>746.83349999999996</v>
      </c>
      <c r="CK480" s="17">
        <v>2513.8308999999999</v>
      </c>
      <c r="CL480" s="18">
        <f>SUM(Table2[[#This Row],[TOTAL Income Consumption Use Taxes Through FY17]:[TOTAL Income Consumption Use Taxes FY18 and After]])</f>
        <v>3260.6643999999997</v>
      </c>
      <c r="CM480" s="17">
        <v>5.6346999999999996</v>
      </c>
      <c r="CN480" s="17">
        <v>18.784800000000001</v>
      </c>
      <c r="CO480" s="17">
        <v>49.923400000000001</v>
      </c>
      <c r="CP480" s="18">
        <f>SUM(Table2[[#This Row],[Assistance Provided Through FY17]:[Assistance Provided FY18 and After]])</f>
        <v>68.708200000000005</v>
      </c>
      <c r="CQ480" s="17">
        <v>0</v>
      </c>
      <c r="CR480" s="17">
        <v>0</v>
      </c>
      <c r="CS480" s="17">
        <v>0</v>
      </c>
      <c r="CT480" s="18">
        <f>SUM(Table2[[#This Row],[Recapture Cancellation Reduction Amount Through FY17]:[Recapture Cancellation Reduction Amount FY18 and After]])</f>
        <v>0</v>
      </c>
      <c r="CU480" s="17">
        <v>0</v>
      </c>
      <c r="CV480" s="17">
        <v>0</v>
      </c>
      <c r="CW480" s="17">
        <v>0</v>
      </c>
      <c r="CX480" s="18">
        <f>SUM(Table2[[#This Row],[Penalty Paid Through FY17]:[Penalty Paid FY18 and After]])</f>
        <v>0</v>
      </c>
      <c r="CY480" s="17">
        <v>5.6346999999999996</v>
      </c>
      <c r="CZ480" s="17">
        <v>18.784800000000001</v>
      </c>
      <c r="DA480" s="17">
        <v>49.923400000000001</v>
      </c>
      <c r="DB480" s="18">
        <f>SUM(Table2[[#This Row],[TOTAL Assistance Net of Recapture Penalties Through FY17]:[TOTAL Assistance Net of Recapture Penalties FY18 and After]])</f>
        <v>68.708200000000005</v>
      </c>
      <c r="DC480" s="17">
        <v>100.9203</v>
      </c>
      <c r="DD480" s="17">
        <v>352.57530000000003</v>
      </c>
      <c r="DE480" s="17">
        <v>1191.4731999999999</v>
      </c>
      <c r="DF480" s="18">
        <f>SUM(Table2[[#This Row],[Company Direct Tax Revenue Before Assistance Through FY17]:[Company Direct Tax Revenue Before Assistance FY18 and After]])</f>
        <v>1544.0484999999999</v>
      </c>
      <c r="DG480" s="17">
        <v>232.28739999999999</v>
      </c>
      <c r="DH480" s="17">
        <v>822.2509</v>
      </c>
      <c r="DI480" s="17">
        <v>2742.4043000000001</v>
      </c>
      <c r="DJ480" s="18">
        <f>SUM(Table2[[#This Row],[Indirect and Induced Tax Revenues Through FY17]:[Indirect and Induced Tax Revenues FY18 and After]])</f>
        <v>3564.6552000000001</v>
      </c>
      <c r="DK480" s="17">
        <v>333.20769999999999</v>
      </c>
      <c r="DL480" s="17">
        <v>1174.8262</v>
      </c>
      <c r="DM480" s="17">
        <v>3933.8775000000001</v>
      </c>
      <c r="DN480" s="17">
        <f>SUM(Table2[[#This Row],[TOTAL Tax Revenues Before Assistance Through FY17]:[TOTAL Tax Revenues Before Assistance FY18 and After]])</f>
        <v>5108.7037</v>
      </c>
      <c r="DO480" s="17">
        <v>327.57299999999998</v>
      </c>
      <c r="DP480" s="17">
        <v>1156.0414000000001</v>
      </c>
      <c r="DQ480" s="17">
        <v>3883.9540999999999</v>
      </c>
      <c r="DR480" s="20">
        <f>SUM(Table2[[#This Row],[TOTAL Tax Revenues Net of Assistance Recapture and Penalty Through FY17]:[TOTAL Tax Revenues Net of Assistance Recapture and Penalty FY18 and After]])</f>
        <v>5039.9955</v>
      </c>
      <c r="DS480" s="20">
        <v>0</v>
      </c>
      <c r="DT480" s="20">
        <v>0</v>
      </c>
      <c r="DU480" s="20">
        <v>0</v>
      </c>
      <c r="DV480" s="20">
        <v>0</v>
      </c>
      <c r="DW480" s="15">
        <v>0</v>
      </c>
      <c r="DX480" s="15">
        <v>0</v>
      </c>
      <c r="DY480" s="15">
        <v>0</v>
      </c>
      <c r="DZ480" s="15">
        <v>0</v>
      </c>
      <c r="EA480" s="15">
        <v>0</v>
      </c>
      <c r="EB480" s="15">
        <v>0</v>
      </c>
      <c r="EC480" s="15">
        <v>0</v>
      </c>
      <c r="ED480" s="15">
        <v>0</v>
      </c>
      <c r="EE480" s="15">
        <v>0</v>
      </c>
      <c r="EF480" s="15">
        <v>0</v>
      </c>
      <c r="EG480" s="15">
        <v>0</v>
      </c>
      <c r="EH480" s="15">
        <v>0</v>
      </c>
      <c r="EI480" s="15">
        <f>SUM(Table2[[#This Row],[Total Industrial Employees FY17]:[Total Other Employees FY17]])</f>
        <v>0</v>
      </c>
      <c r="EJ480" s="15">
        <f>SUM(Table2[[#This Row],[Number of Industrial Employees Earning More than Living Wage FY17]:[Number of Other Employees Earning More than Living Wage FY17]])</f>
        <v>0</v>
      </c>
      <c r="EK480" s="15">
        <v>0</v>
      </c>
    </row>
    <row r="481" spans="1:141" x14ac:dyDescent="0.2">
      <c r="A481" s="6">
        <v>92735</v>
      </c>
      <c r="B481" s="6" t="s">
        <v>231</v>
      </c>
      <c r="C481" s="7" t="s">
        <v>232</v>
      </c>
      <c r="D481" s="7" t="s">
        <v>9</v>
      </c>
      <c r="E481" s="33">
        <v>34</v>
      </c>
      <c r="F481" s="8" t="s">
        <v>2036</v>
      </c>
      <c r="G481" s="41" t="s">
        <v>1863</v>
      </c>
      <c r="H481" s="35">
        <v>212950</v>
      </c>
      <c r="I481" s="35">
        <v>82900</v>
      </c>
      <c r="J481" s="39" t="s">
        <v>3255</v>
      </c>
      <c r="K481" s="11" t="s">
        <v>2453</v>
      </c>
      <c r="L481" s="13" t="s">
        <v>2623</v>
      </c>
      <c r="M481" s="13" t="s">
        <v>2590</v>
      </c>
      <c r="N481" s="23">
        <v>4575000</v>
      </c>
      <c r="O481" s="6" t="s">
        <v>2458</v>
      </c>
      <c r="P481" s="15">
        <v>3</v>
      </c>
      <c r="Q481" s="15">
        <v>0</v>
      </c>
      <c r="R481" s="15">
        <v>414</v>
      </c>
      <c r="S481" s="15">
        <v>18</v>
      </c>
      <c r="T481" s="15">
        <v>0</v>
      </c>
      <c r="U481" s="15">
        <v>435</v>
      </c>
      <c r="V481" s="15">
        <v>433</v>
      </c>
      <c r="W481" s="15">
        <v>0</v>
      </c>
      <c r="X481" s="15">
        <v>0</v>
      </c>
      <c r="Y481" s="15">
        <v>150</v>
      </c>
      <c r="Z481" s="15">
        <v>10</v>
      </c>
      <c r="AA481" s="15">
        <v>87</v>
      </c>
      <c r="AB481" s="15">
        <v>5</v>
      </c>
      <c r="AC481" s="15">
        <v>58</v>
      </c>
      <c r="AD481" s="15">
        <v>13</v>
      </c>
      <c r="AE481" s="15">
        <v>14</v>
      </c>
      <c r="AF481" s="15">
        <v>87</v>
      </c>
      <c r="AG481" s="15" t="s">
        <v>1860</v>
      </c>
      <c r="AH481" s="15" t="s">
        <v>1861</v>
      </c>
      <c r="AI481" s="17">
        <v>166.86170000000001</v>
      </c>
      <c r="AJ481" s="17">
        <v>1074.2408</v>
      </c>
      <c r="AK481" s="17">
        <v>547.36670000000004</v>
      </c>
      <c r="AL481" s="17">
        <f>SUM(Table2[[#This Row],[Company Direct Land Through FY17]:[Company Direct Land FY18 and After]])</f>
        <v>1621.6075000000001</v>
      </c>
      <c r="AM481" s="17">
        <v>190.6173</v>
      </c>
      <c r="AN481" s="17">
        <v>1013.3532</v>
      </c>
      <c r="AO481" s="17">
        <v>625.29349999999999</v>
      </c>
      <c r="AP481" s="18">
        <f>SUM(Table2[[#This Row],[Company Direct Building Through FY17]:[Company Direct Building FY18 and After]])</f>
        <v>1638.6467</v>
      </c>
      <c r="AQ481" s="17">
        <v>0</v>
      </c>
      <c r="AR481" s="17">
        <v>80.2684</v>
      </c>
      <c r="AS481" s="17">
        <v>0</v>
      </c>
      <c r="AT481" s="18">
        <f>SUM(Table2[[#This Row],[Mortgage Recording Tax Through FY17]:[Mortgage Recording Tax FY18 and After]])</f>
        <v>80.2684</v>
      </c>
      <c r="AU481" s="17">
        <v>291.00360000000001</v>
      </c>
      <c r="AV481" s="17">
        <v>1440.4638</v>
      </c>
      <c r="AW481" s="17">
        <v>954.59699999999998</v>
      </c>
      <c r="AX481" s="18">
        <f>SUM(Table2[[#This Row],[Pilot Savings Through FY17]:[Pilot Savings FY18 and After]])</f>
        <v>2395.0608000000002</v>
      </c>
      <c r="AY481" s="17">
        <v>0</v>
      </c>
      <c r="AZ481" s="17">
        <v>80.2684</v>
      </c>
      <c r="BA481" s="17">
        <v>0</v>
      </c>
      <c r="BB481" s="18">
        <f>SUM(Table2[[#This Row],[Mortgage Recording Tax Exemption Through FY17]:[Mortgage Recording Tax Exemption FY18 and After]])</f>
        <v>80.2684</v>
      </c>
      <c r="BC481" s="17">
        <v>825.35040000000004</v>
      </c>
      <c r="BD481" s="17">
        <v>3440.9865</v>
      </c>
      <c r="BE481" s="17">
        <v>2707.4476</v>
      </c>
      <c r="BF481" s="18">
        <f>SUM(Table2[[#This Row],[Indirect and Induced Land Through FY17]:[Indirect and Induced Land FY18 and After]])</f>
        <v>6148.4341000000004</v>
      </c>
      <c r="BG481" s="17">
        <v>1532.7936</v>
      </c>
      <c r="BH481" s="17">
        <v>6390.4035999999996</v>
      </c>
      <c r="BI481" s="17">
        <v>5028.1166000000003</v>
      </c>
      <c r="BJ481" s="18">
        <f>SUM(Table2[[#This Row],[Indirect and Induced Building Through FY17]:[Indirect and Induced Building FY18 and After]])</f>
        <v>11418.520199999999</v>
      </c>
      <c r="BK481" s="17">
        <v>2424.6194</v>
      </c>
      <c r="BL481" s="17">
        <v>10478.5203</v>
      </c>
      <c r="BM481" s="17">
        <v>7953.6274000000003</v>
      </c>
      <c r="BN481" s="18">
        <f>SUM(Table2[[#This Row],[TOTAL Real Property Related Taxes Through FY17]:[TOTAL Real Property Related Taxes FY18 and After]])</f>
        <v>18432.147700000001</v>
      </c>
      <c r="BO481" s="17">
        <v>5084.5820000000003</v>
      </c>
      <c r="BP481" s="17">
        <v>23727.176800000001</v>
      </c>
      <c r="BQ481" s="17">
        <v>16679.266100000001</v>
      </c>
      <c r="BR481" s="18">
        <f>SUM(Table2[[#This Row],[Company Direct Through FY17]:[Company Direct FY18 and After]])</f>
        <v>40406.442900000002</v>
      </c>
      <c r="BS481" s="17">
        <v>0</v>
      </c>
      <c r="BT481" s="17">
        <v>8.5174000000000003</v>
      </c>
      <c r="BU481" s="17">
        <v>0</v>
      </c>
      <c r="BV481" s="18">
        <f>SUM(Table2[[#This Row],[Sales Tax Exemption Through FY17]:[Sales Tax Exemption FY18 and After]])</f>
        <v>8.5174000000000003</v>
      </c>
      <c r="BW481" s="17">
        <v>0</v>
      </c>
      <c r="BX481" s="17">
        <v>0</v>
      </c>
      <c r="BY481" s="17">
        <v>0</v>
      </c>
      <c r="BZ481" s="17">
        <f>SUM(Table2[[#This Row],[Energy Tax Savings Through FY17]:[Energy Tax Savings FY18 and After]])</f>
        <v>0</v>
      </c>
      <c r="CA481" s="17">
        <v>0</v>
      </c>
      <c r="CB481" s="17">
        <v>0</v>
      </c>
      <c r="CC481" s="17">
        <v>0</v>
      </c>
      <c r="CD481" s="18">
        <f>SUM(Table2[[#This Row],[Tax Exempt Bond Savings Through FY17]:[Tax Exempt Bond Savings FY18 and After]])</f>
        <v>0</v>
      </c>
      <c r="CE481" s="17">
        <v>2825.2811000000002</v>
      </c>
      <c r="CF481" s="17">
        <v>13236.241099999999</v>
      </c>
      <c r="CG481" s="17">
        <v>9267.9426999999996</v>
      </c>
      <c r="CH481" s="18">
        <f>SUM(Table2[[#This Row],[Indirect and Induced Through FY17]:[Indirect and Induced FY18 and After]])</f>
        <v>22504.183799999999</v>
      </c>
      <c r="CI481" s="17">
        <v>7909.8630999999996</v>
      </c>
      <c r="CJ481" s="17">
        <v>36954.900500000003</v>
      </c>
      <c r="CK481" s="17">
        <v>25947.2088</v>
      </c>
      <c r="CL481" s="18">
        <f>SUM(Table2[[#This Row],[TOTAL Income Consumption Use Taxes Through FY17]:[TOTAL Income Consumption Use Taxes FY18 and After]])</f>
        <v>62902.109300000004</v>
      </c>
      <c r="CM481" s="17">
        <v>291.00360000000001</v>
      </c>
      <c r="CN481" s="17">
        <v>1529.2496000000001</v>
      </c>
      <c r="CO481" s="17">
        <v>954.59699999999998</v>
      </c>
      <c r="CP481" s="18">
        <f>SUM(Table2[[#This Row],[Assistance Provided Through FY17]:[Assistance Provided FY18 and After]])</f>
        <v>2483.8465999999999</v>
      </c>
      <c r="CQ481" s="17">
        <v>0</v>
      </c>
      <c r="CR481" s="17">
        <v>0</v>
      </c>
      <c r="CS481" s="17">
        <v>0</v>
      </c>
      <c r="CT481" s="18">
        <f>SUM(Table2[[#This Row],[Recapture Cancellation Reduction Amount Through FY17]:[Recapture Cancellation Reduction Amount FY18 and After]])</f>
        <v>0</v>
      </c>
      <c r="CU481" s="17">
        <v>0</v>
      </c>
      <c r="CV481" s="17">
        <v>0</v>
      </c>
      <c r="CW481" s="17">
        <v>0</v>
      </c>
      <c r="CX481" s="18">
        <f>SUM(Table2[[#This Row],[Penalty Paid Through FY17]:[Penalty Paid FY18 and After]])</f>
        <v>0</v>
      </c>
      <c r="CY481" s="17">
        <v>291.00360000000001</v>
      </c>
      <c r="CZ481" s="17">
        <v>1529.2496000000001</v>
      </c>
      <c r="DA481" s="17">
        <v>954.59699999999998</v>
      </c>
      <c r="DB481" s="18">
        <f>SUM(Table2[[#This Row],[TOTAL Assistance Net of Recapture Penalties Through FY17]:[TOTAL Assistance Net of Recapture Penalties FY18 and After]])</f>
        <v>2483.8465999999999</v>
      </c>
      <c r="DC481" s="17">
        <v>5442.0609999999997</v>
      </c>
      <c r="DD481" s="17">
        <v>25895.039199999999</v>
      </c>
      <c r="DE481" s="17">
        <v>17851.926299999999</v>
      </c>
      <c r="DF481" s="18">
        <f>SUM(Table2[[#This Row],[Company Direct Tax Revenue Before Assistance Through FY17]:[Company Direct Tax Revenue Before Assistance FY18 and After]])</f>
        <v>43746.965499999998</v>
      </c>
      <c r="DG481" s="17">
        <v>5183.4251000000004</v>
      </c>
      <c r="DH481" s="17">
        <v>23067.6312</v>
      </c>
      <c r="DI481" s="17">
        <v>17003.5069</v>
      </c>
      <c r="DJ481" s="18">
        <f>SUM(Table2[[#This Row],[Indirect and Induced Tax Revenues Through FY17]:[Indirect and Induced Tax Revenues FY18 and After]])</f>
        <v>40071.138099999996</v>
      </c>
      <c r="DK481" s="17">
        <v>10625.4861</v>
      </c>
      <c r="DL481" s="17">
        <v>48962.670400000003</v>
      </c>
      <c r="DM481" s="17">
        <v>34855.433199999999</v>
      </c>
      <c r="DN481" s="17">
        <f>SUM(Table2[[#This Row],[TOTAL Tax Revenues Before Assistance Through FY17]:[TOTAL Tax Revenues Before Assistance FY18 and After]])</f>
        <v>83818.103600000002</v>
      </c>
      <c r="DO481" s="17">
        <v>10334.4825</v>
      </c>
      <c r="DP481" s="17">
        <v>47433.4208</v>
      </c>
      <c r="DQ481" s="17">
        <v>33900.836199999998</v>
      </c>
      <c r="DR481" s="20">
        <f>SUM(Table2[[#This Row],[TOTAL Tax Revenues Net of Assistance Recapture and Penalty Through FY17]:[TOTAL Tax Revenues Net of Assistance Recapture and Penalty FY18 and After]])</f>
        <v>81334.256999999998</v>
      </c>
      <c r="DS481" s="20">
        <v>0</v>
      </c>
      <c r="DT481" s="20">
        <v>0</v>
      </c>
      <c r="DU481" s="20">
        <v>0</v>
      </c>
      <c r="DV481" s="20">
        <v>0</v>
      </c>
      <c r="DW481" s="15">
        <v>0</v>
      </c>
      <c r="DX481" s="15">
        <v>0</v>
      </c>
      <c r="DY481" s="15">
        <v>0</v>
      </c>
      <c r="DZ481" s="15">
        <v>435</v>
      </c>
      <c r="EA481" s="15">
        <v>0</v>
      </c>
      <c r="EB481" s="15">
        <v>0</v>
      </c>
      <c r="EC481" s="15">
        <v>0</v>
      </c>
      <c r="ED481" s="15">
        <v>412</v>
      </c>
      <c r="EE481" s="15">
        <v>0</v>
      </c>
      <c r="EF481" s="15">
        <v>0</v>
      </c>
      <c r="EG481" s="15">
        <v>0</v>
      </c>
      <c r="EH481" s="15">
        <v>94.71</v>
      </c>
      <c r="EI481" s="15">
        <f>SUM(Table2[[#This Row],[Total Industrial Employees FY17]:[Total Other Employees FY17]])</f>
        <v>435</v>
      </c>
      <c r="EJ481" s="15">
        <f>SUM(Table2[[#This Row],[Number of Industrial Employees Earning More than Living Wage FY17]:[Number of Other Employees Earning More than Living Wage FY17]])</f>
        <v>412</v>
      </c>
      <c r="EK481" s="15">
        <v>94.71264367816093</v>
      </c>
    </row>
    <row r="482" spans="1:141" x14ac:dyDescent="0.2">
      <c r="A482" s="6">
        <v>93456</v>
      </c>
      <c r="B482" s="6" t="s">
        <v>578</v>
      </c>
      <c r="C482" s="7" t="s">
        <v>579</v>
      </c>
      <c r="D482" s="7" t="s">
        <v>9</v>
      </c>
      <c r="E482" s="33">
        <v>33</v>
      </c>
      <c r="F482" s="8" t="s">
        <v>2247</v>
      </c>
      <c r="G482" s="41" t="s">
        <v>1865</v>
      </c>
      <c r="H482" s="35">
        <v>50692</v>
      </c>
      <c r="I482" s="35">
        <v>51293</v>
      </c>
      <c r="J482" s="39" t="s">
        <v>3299</v>
      </c>
      <c r="K482" s="11" t="s">
        <v>2453</v>
      </c>
      <c r="L482" s="13" t="s">
        <v>2866</v>
      </c>
      <c r="M482" s="13" t="s">
        <v>2493</v>
      </c>
      <c r="N482" s="23">
        <v>5910000</v>
      </c>
      <c r="O482" s="6" t="s">
        <v>2458</v>
      </c>
      <c r="P482" s="15">
        <v>0</v>
      </c>
      <c r="Q482" s="15">
        <v>0</v>
      </c>
      <c r="R482" s="15">
        <v>58</v>
      </c>
      <c r="S482" s="15">
        <v>0</v>
      </c>
      <c r="T482" s="15">
        <v>0</v>
      </c>
      <c r="U482" s="15">
        <v>58</v>
      </c>
      <c r="V482" s="15">
        <v>58</v>
      </c>
      <c r="W482" s="15">
        <v>0</v>
      </c>
      <c r="X482" s="15">
        <v>0</v>
      </c>
      <c r="Y482" s="15">
        <v>110</v>
      </c>
      <c r="Z482" s="15">
        <v>4</v>
      </c>
      <c r="AA482" s="15">
        <v>86</v>
      </c>
      <c r="AB482" s="15">
        <v>0</v>
      </c>
      <c r="AC482" s="15">
        <v>0</v>
      </c>
      <c r="AD482" s="15">
        <v>0</v>
      </c>
      <c r="AE482" s="15">
        <v>0</v>
      </c>
      <c r="AF482" s="15">
        <v>86</v>
      </c>
      <c r="AG482" s="15" t="s">
        <v>1860</v>
      </c>
      <c r="AH482" s="15" t="s">
        <v>1861</v>
      </c>
      <c r="AI482" s="17">
        <v>6.1717000000000004</v>
      </c>
      <c r="AJ482" s="17">
        <v>379.24270000000001</v>
      </c>
      <c r="AK482" s="17">
        <v>30.5534</v>
      </c>
      <c r="AL482" s="17">
        <f>SUM(Table2[[#This Row],[Company Direct Land Through FY17]:[Company Direct Land FY18 and After]])</f>
        <v>409.79610000000002</v>
      </c>
      <c r="AM482" s="17">
        <v>9.7447999999999997</v>
      </c>
      <c r="AN482" s="17">
        <v>644.28160000000003</v>
      </c>
      <c r="AO482" s="17">
        <v>48.242400000000004</v>
      </c>
      <c r="AP482" s="18">
        <f>SUM(Table2[[#This Row],[Company Direct Building Through FY17]:[Company Direct Building FY18 and After]])</f>
        <v>692.524</v>
      </c>
      <c r="AQ482" s="17">
        <v>0</v>
      </c>
      <c r="AR482" s="17">
        <v>90.957099999999997</v>
      </c>
      <c r="AS482" s="17">
        <v>0</v>
      </c>
      <c r="AT482" s="18">
        <f>SUM(Table2[[#This Row],[Mortgage Recording Tax Through FY17]:[Mortgage Recording Tax FY18 and After]])</f>
        <v>90.957099999999997</v>
      </c>
      <c r="AU482" s="17">
        <v>0</v>
      </c>
      <c r="AV482" s="17">
        <v>266.29419999999999</v>
      </c>
      <c r="AW482" s="17">
        <v>0</v>
      </c>
      <c r="AX482" s="18">
        <f>SUM(Table2[[#This Row],[Pilot Savings Through FY17]:[Pilot Savings FY18 and After]])</f>
        <v>266.29419999999999</v>
      </c>
      <c r="AY482" s="17">
        <v>0</v>
      </c>
      <c r="AZ482" s="17">
        <v>90.957099999999997</v>
      </c>
      <c r="BA482" s="17">
        <v>0</v>
      </c>
      <c r="BB482" s="18">
        <f>SUM(Table2[[#This Row],[Mortgage Recording Tax Exemption Through FY17]:[Mortgage Recording Tax Exemption FY18 and After]])</f>
        <v>90.957099999999997</v>
      </c>
      <c r="BC482" s="17">
        <v>110.5552</v>
      </c>
      <c r="BD482" s="17">
        <v>645.74260000000004</v>
      </c>
      <c r="BE482" s="17">
        <v>547.30640000000005</v>
      </c>
      <c r="BF482" s="18">
        <f>SUM(Table2[[#This Row],[Indirect and Induced Land Through FY17]:[Indirect and Induced Land FY18 and After]])</f>
        <v>1193.049</v>
      </c>
      <c r="BG482" s="17">
        <v>205.3167</v>
      </c>
      <c r="BH482" s="17">
        <v>1199.2363</v>
      </c>
      <c r="BI482" s="17">
        <v>1016.4256</v>
      </c>
      <c r="BJ482" s="18">
        <f>SUM(Table2[[#This Row],[Indirect and Induced Building Through FY17]:[Indirect and Induced Building FY18 and After]])</f>
        <v>2215.6619000000001</v>
      </c>
      <c r="BK482" s="17">
        <v>331.78840000000002</v>
      </c>
      <c r="BL482" s="17">
        <v>2602.2089999999998</v>
      </c>
      <c r="BM482" s="17">
        <v>1642.5278000000001</v>
      </c>
      <c r="BN482" s="18">
        <f>SUM(Table2[[#This Row],[TOTAL Real Property Related Taxes Through FY17]:[TOTAL Real Property Related Taxes FY18 and After]])</f>
        <v>4244.7367999999997</v>
      </c>
      <c r="BO482" s="17">
        <v>681.07560000000001</v>
      </c>
      <c r="BP482" s="17">
        <v>4146.7601000000004</v>
      </c>
      <c r="BQ482" s="17">
        <v>3371.6822999999999</v>
      </c>
      <c r="BR482" s="18">
        <f>SUM(Table2[[#This Row],[Company Direct Through FY17]:[Company Direct FY18 and After]])</f>
        <v>7518.4423999999999</v>
      </c>
      <c r="BS482" s="17">
        <v>0</v>
      </c>
      <c r="BT482" s="17">
        <v>0</v>
      </c>
      <c r="BU482" s="17">
        <v>0</v>
      </c>
      <c r="BV482" s="18">
        <f>SUM(Table2[[#This Row],[Sales Tax Exemption Through FY17]:[Sales Tax Exemption FY18 and After]])</f>
        <v>0</v>
      </c>
      <c r="BW482" s="17">
        <v>0</v>
      </c>
      <c r="BX482" s="17">
        <v>0</v>
      </c>
      <c r="BY482" s="17">
        <v>0</v>
      </c>
      <c r="BZ482" s="17">
        <f>SUM(Table2[[#This Row],[Energy Tax Savings Through FY17]:[Energy Tax Savings FY18 and After]])</f>
        <v>0</v>
      </c>
      <c r="CA482" s="17">
        <v>0</v>
      </c>
      <c r="CB482" s="17">
        <v>0</v>
      </c>
      <c r="CC482" s="17">
        <v>0</v>
      </c>
      <c r="CD482" s="18">
        <f>SUM(Table2[[#This Row],[Tax Exempt Bond Savings Through FY17]:[Tax Exempt Bond Savings FY18 and After]])</f>
        <v>0</v>
      </c>
      <c r="CE482" s="17">
        <v>378.44459999999998</v>
      </c>
      <c r="CF482" s="17">
        <v>2301.2664</v>
      </c>
      <c r="CG482" s="17">
        <v>1873.5003999999999</v>
      </c>
      <c r="CH482" s="18">
        <f>SUM(Table2[[#This Row],[Indirect and Induced Through FY17]:[Indirect and Induced FY18 and After]])</f>
        <v>4174.7667999999994</v>
      </c>
      <c r="CI482" s="17">
        <v>1059.5201999999999</v>
      </c>
      <c r="CJ482" s="17">
        <v>6448.0264999999999</v>
      </c>
      <c r="CK482" s="17">
        <v>5245.1827000000003</v>
      </c>
      <c r="CL482" s="18">
        <f>SUM(Table2[[#This Row],[TOTAL Income Consumption Use Taxes Through FY17]:[TOTAL Income Consumption Use Taxes FY18 and After]])</f>
        <v>11693.209200000001</v>
      </c>
      <c r="CM482" s="17">
        <v>0</v>
      </c>
      <c r="CN482" s="17">
        <v>357.25130000000001</v>
      </c>
      <c r="CO482" s="17">
        <v>0</v>
      </c>
      <c r="CP482" s="18">
        <f>SUM(Table2[[#This Row],[Assistance Provided Through FY17]:[Assistance Provided FY18 and After]])</f>
        <v>357.25130000000001</v>
      </c>
      <c r="CQ482" s="17">
        <v>0</v>
      </c>
      <c r="CR482" s="17">
        <v>0</v>
      </c>
      <c r="CS482" s="17">
        <v>0</v>
      </c>
      <c r="CT482" s="18">
        <f>SUM(Table2[[#This Row],[Recapture Cancellation Reduction Amount Through FY17]:[Recapture Cancellation Reduction Amount FY18 and After]])</f>
        <v>0</v>
      </c>
      <c r="CU482" s="17">
        <v>0</v>
      </c>
      <c r="CV482" s="17">
        <v>0</v>
      </c>
      <c r="CW482" s="17">
        <v>0</v>
      </c>
      <c r="CX482" s="18">
        <f>SUM(Table2[[#This Row],[Penalty Paid Through FY17]:[Penalty Paid FY18 and After]])</f>
        <v>0</v>
      </c>
      <c r="CY482" s="17">
        <v>0</v>
      </c>
      <c r="CZ482" s="17">
        <v>357.25130000000001</v>
      </c>
      <c r="DA482" s="17">
        <v>0</v>
      </c>
      <c r="DB482" s="18">
        <f>SUM(Table2[[#This Row],[TOTAL Assistance Net of Recapture Penalties Through FY17]:[TOTAL Assistance Net of Recapture Penalties FY18 and After]])</f>
        <v>357.25130000000001</v>
      </c>
      <c r="DC482" s="17">
        <v>696.99210000000005</v>
      </c>
      <c r="DD482" s="17">
        <v>5261.2415000000001</v>
      </c>
      <c r="DE482" s="17">
        <v>3450.4780999999998</v>
      </c>
      <c r="DF482" s="18">
        <f>SUM(Table2[[#This Row],[Company Direct Tax Revenue Before Assistance Through FY17]:[Company Direct Tax Revenue Before Assistance FY18 and After]])</f>
        <v>8711.7196000000004</v>
      </c>
      <c r="DG482" s="17">
        <v>694.31650000000002</v>
      </c>
      <c r="DH482" s="17">
        <v>4146.2452999999996</v>
      </c>
      <c r="DI482" s="17">
        <v>3437.2323999999999</v>
      </c>
      <c r="DJ482" s="18">
        <f>SUM(Table2[[#This Row],[Indirect and Induced Tax Revenues Through FY17]:[Indirect and Induced Tax Revenues FY18 and After]])</f>
        <v>7583.4776999999995</v>
      </c>
      <c r="DK482" s="17">
        <v>1391.3086000000001</v>
      </c>
      <c r="DL482" s="17">
        <v>9407.4868000000006</v>
      </c>
      <c r="DM482" s="17">
        <v>6887.7105000000001</v>
      </c>
      <c r="DN482" s="17">
        <f>SUM(Table2[[#This Row],[TOTAL Tax Revenues Before Assistance Through FY17]:[TOTAL Tax Revenues Before Assistance FY18 and After]])</f>
        <v>16295.1973</v>
      </c>
      <c r="DO482" s="17">
        <v>1391.3086000000001</v>
      </c>
      <c r="DP482" s="17">
        <v>9050.2355000000007</v>
      </c>
      <c r="DQ482" s="17">
        <v>6887.7105000000001</v>
      </c>
      <c r="DR482" s="20">
        <f>SUM(Table2[[#This Row],[TOTAL Tax Revenues Net of Assistance Recapture and Penalty Through FY17]:[TOTAL Tax Revenues Net of Assistance Recapture and Penalty FY18 and After]])</f>
        <v>15937.946</v>
      </c>
      <c r="DS482" s="20">
        <v>0</v>
      </c>
      <c r="DT482" s="20">
        <v>0</v>
      </c>
      <c r="DU482" s="20">
        <v>0</v>
      </c>
      <c r="DV482" s="20">
        <v>0</v>
      </c>
      <c r="DW482" s="15">
        <v>0</v>
      </c>
      <c r="DX482" s="15">
        <v>0</v>
      </c>
      <c r="DY482" s="15">
        <v>0</v>
      </c>
      <c r="DZ482" s="15">
        <v>0</v>
      </c>
      <c r="EA482" s="15">
        <v>0</v>
      </c>
      <c r="EB482" s="15">
        <v>0</v>
      </c>
      <c r="EC482" s="15">
        <v>0</v>
      </c>
      <c r="ED482" s="15">
        <v>0</v>
      </c>
      <c r="EE482" s="15">
        <v>0</v>
      </c>
      <c r="EF482" s="15">
        <v>0</v>
      </c>
      <c r="EG482" s="15">
        <v>0</v>
      </c>
      <c r="EH482" s="15">
        <v>0</v>
      </c>
      <c r="EI482" s="15">
        <v>0</v>
      </c>
      <c r="EJ482" s="15">
        <v>0</v>
      </c>
      <c r="EK482" s="15">
        <v>0</v>
      </c>
    </row>
    <row r="483" spans="1:141" x14ac:dyDescent="0.2">
      <c r="A483" s="6">
        <v>93350</v>
      </c>
      <c r="B483" s="6" t="s">
        <v>540</v>
      </c>
      <c r="C483" s="7" t="s">
        <v>541</v>
      </c>
      <c r="D483" s="7" t="s">
        <v>12</v>
      </c>
      <c r="E483" s="33">
        <v>26</v>
      </c>
      <c r="F483" s="8" t="s">
        <v>2217</v>
      </c>
      <c r="G483" s="41" t="s">
        <v>2005</v>
      </c>
      <c r="H483" s="35">
        <v>23437</v>
      </c>
      <c r="I483" s="35">
        <v>27600</v>
      </c>
      <c r="J483" s="39" t="s">
        <v>3256</v>
      </c>
      <c r="K483" s="11" t="s">
        <v>2477</v>
      </c>
      <c r="L483" s="13" t="s">
        <v>2826</v>
      </c>
      <c r="M483" s="13" t="s">
        <v>2819</v>
      </c>
      <c r="N483" s="23">
        <v>5000000</v>
      </c>
      <c r="O483" s="6" t="s">
        <v>2490</v>
      </c>
      <c r="P483" s="15">
        <v>0</v>
      </c>
      <c r="Q483" s="15">
        <v>0</v>
      </c>
      <c r="R483" s="15">
        <v>30</v>
      </c>
      <c r="S483" s="15">
        <v>0</v>
      </c>
      <c r="T483" s="15">
        <v>83</v>
      </c>
      <c r="U483" s="15">
        <v>113</v>
      </c>
      <c r="V483" s="15">
        <v>113</v>
      </c>
      <c r="W483" s="15">
        <v>89</v>
      </c>
      <c r="X483" s="15">
        <v>0</v>
      </c>
      <c r="Y483" s="15">
        <v>0</v>
      </c>
      <c r="Z483" s="15">
        <v>40</v>
      </c>
      <c r="AA483" s="15">
        <v>50</v>
      </c>
      <c r="AB483" s="15">
        <v>0</v>
      </c>
      <c r="AC483" s="15">
        <v>0</v>
      </c>
      <c r="AD483" s="15">
        <v>0</v>
      </c>
      <c r="AE483" s="15">
        <v>0</v>
      </c>
      <c r="AF483" s="15">
        <v>50</v>
      </c>
      <c r="AG483" s="15" t="s">
        <v>1860</v>
      </c>
      <c r="AH483" s="15" t="s">
        <v>1861</v>
      </c>
      <c r="AI483" s="17">
        <v>23.406700000000001</v>
      </c>
      <c r="AJ483" s="17">
        <v>184.51159999999999</v>
      </c>
      <c r="AK483" s="17">
        <v>195.09119999999999</v>
      </c>
      <c r="AL483" s="17">
        <f>SUM(Table2[[#This Row],[Company Direct Land Through FY17]:[Company Direct Land FY18 and After]])</f>
        <v>379.6028</v>
      </c>
      <c r="AM483" s="17">
        <v>60.448799999999999</v>
      </c>
      <c r="AN483" s="17">
        <v>324.20299999999997</v>
      </c>
      <c r="AO483" s="17">
        <v>503.83179999999999</v>
      </c>
      <c r="AP483" s="18">
        <f>SUM(Table2[[#This Row],[Company Direct Building Through FY17]:[Company Direct Building FY18 and After]])</f>
        <v>828.0347999999999</v>
      </c>
      <c r="AQ483" s="17">
        <v>0</v>
      </c>
      <c r="AR483" s="17">
        <v>89.32</v>
      </c>
      <c r="AS483" s="17">
        <v>0</v>
      </c>
      <c r="AT483" s="18">
        <f>SUM(Table2[[#This Row],[Mortgage Recording Tax Through FY17]:[Mortgage Recording Tax FY18 and After]])</f>
        <v>89.32</v>
      </c>
      <c r="AU483" s="17">
        <v>40.9009</v>
      </c>
      <c r="AV483" s="17">
        <v>196.63740000000001</v>
      </c>
      <c r="AW483" s="17">
        <v>340.90260000000001</v>
      </c>
      <c r="AX483" s="18">
        <f>SUM(Table2[[#This Row],[Pilot Savings Through FY17]:[Pilot Savings FY18 and After]])</f>
        <v>537.54</v>
      </c>
      <c r="AY483" s="17">
        <v>0</v>
      </c>
      <c r="AZ483" s="17">
        <v>89.32</v>
      </c>
      <c r="BA483" s="17">
        <v>0</v>
      </c>
      <c r="BB483" s="18">
        <f>SUM(Table2[[#This Row],[Mortgage Recording Tax Exemption Through FY17]:[Mortgage Recording Tax Exemption FY18 and After]])</f>
        <v>89.32</v>
      </c>
      <c r="BC483" s="17">
        <v>190.78559999999999</v>
      </c>
      <c r="BD483" s="17">
        <v>991.1771</v>
      </c>
      <c r="BE483" s="17">
        <v>815.74710000000005</v>
      </c>
      <c r="BF483" s="18">
        <f>SUM(Table2[[#This Row],[Indirect and Induced Land Through FY17]:[Indirect and Induced Land FY18 and After]])</f>
        <v>1806.9241999999999</v>
      </c>
      <c r="BG483" s="17">
        <v>354.31619999999998</v>
      </c>
      <c r="BH483" s="17">
        <v>1840.7574999999999</v>
      </c>
      <c r="BI483" s="17">
        <v>1514.9595999999999</v>
      </c>
      <c r="BJ483" s="18">
        <f>SUM(Table2[[#This Row],[Indirect and Induced Building Through FY17]:[Indirect and Induced Building FY18 and After]])</f>
        <v>3355.7170999999998</v>
      </c>
      <c r="BK483" s="17">
        <v>588.05640000000005</v>
      </c>
      <c r="BL483" s="17">
        <v>3144.0118000000002</v>
      </c>
      <c r="BM483" s="17">
        <v>2688.7271000000001</v>
      </c>
      <c r="BN483" s="18">
        <f>SUM(Table2[[#This Row],[TOTAL Real Property Related Taxes Through FY17]:[TOTAL Real Property Related Taxes FY18 and After]])</f>
        <v>5832.7389000000003</v>
      </c>
      <c r="BO483" s="17">
        <v>1388.4135000000001</v>
      </c>
      <c r="BP483" s="17">
        <v>7105.4780000000001</v>
      </c>
      <c r="BQ483" s="17">
        <v>6938.9462999999996</v>
      </c>
      <c r="BR483" s="18">
        <f>SUM(Table2[[#This Row],[Company Direct Through FY17]:[Company Direct FY18 and After]])</f>
        <v>14044.424299999999</v>
      </c>
      <c r="BS483" s="17">
        <v>0</v>
      </c>
      <c r="BT483" s="17">
        <v>44.260300000000001</v>
      </c>
      <c r="BU483" s="17">
        <v>0</v>
      </c>
      <c r="BV483" s="18">
        <f>SUM(Table2[[#This Row],[Sales Tax Exemption Through FY17]:[Sales Tax Exemption FY18 and After]])</f>
        <v>44.260300000000001</v>
      </c>
      <c r="BW483" s="17">
        <v>0</v>
      </c>
      <c r="BX483" s="17">
        <v>0</v>
      </c>
      <c r="BY483" s="17">
        <v>0</v>
      </c>
      <c r="BZ483" s="17">
        <f>SUM(Table2[[#This Row],[Energy Tax Savings Through FY17]:[Energy Tax Savings FY18 and After]])</f>
        <v>0</v>
      </c>
      <c r="CA483" s="17">
        <v>2.0851999999999999</v>
      </c>
      <c r="CB483" s="17">
        <v>22.161999999999999</v>
      </c>
      <c r="CC483" s="17">
        <v>13.212899999999999</v>
      </c>
      <c r="CD483" s="18">
        <f>SUM(Table2[[#This Row],[Tax Exempt Bond Savings Through FY17]:[Tax Exempt Bond Savings FY18 and After]])</f>
        <v>35.374899999999997</v>
      </c>
      <c r="CE483" s="17">
        <v>599.89160000000004</v>
      </c>
      <c r="CF483" s="17">
        <v>3286.55</v>
      </c>
      <c r="CG483" s="17">
        <v>5000.0083000000004</v>
      </c>
      <c r="CH483" s="18">
        <f>SUM(Table2[[#This Row],[Indirect and Induced Through FY17]:[Indirect and Induced FY18 and After]])</f>
        <v>8286.5583000000006</v>
      </c>
      <c r="CI483" s="17">
        <v>1986.2199000000001</v>
      </c>
      <c r="CJ483" s="17">
        <v>10325.6057</v>
      </c>
      <c r="CK483" s="17">
        <v>11925.7417</v>
      </c>
      <c r="CL483" s="18">
        <f>SUM(Table2[[#This Row],[TOTAL Income Consumption Use Taxes Through FY17]:[TOTAL Income Consumption Use Taxes FY18 and After]])</f>
        <v>22251.347399999999</v>
      </c>
      <c r="CM483" s="17">
        <v>42.9861</v>
      </c>
      <c r="CN483" s="17">
        <v>352.37970000000001</v>
      </c>
      <c r="CO483" s="17">
        <v>354.1155</v>
      </c>
      <c r="CP483" s="18">
        <f>SUM(Table2[[#This Row],[Assistance Provided Through FY17]:[Assistance Provided FY18 and After]])</f>
        <v>706.49520000000007</v>
      </c>
      <c r="CQ483" s="17">
        <v>0</v>
      </c>
      <c r="CR483" s="17">
        <v>0</v>
      </c>
      <c r="CS483" s="17">
        <v>0</v>
      </c>
      <c r="CT483" s="18">
        <f>SUM(Table2[[#This Row],[Recapture Cancellation Reduction Amount Through FY17]:[Recapture Cancellation Reduction Amount FY18 and After]])</f>
        <v>0</v>
      </c>
      <c r="CU483" s="17">
        <v>0</v>
      </c>
      <c r="CV483" s="17">
        <v>0</v>
      </c>
      <c r="CW483" s="17">
        <v>0</v>
      </c>
      <c r="CX483" s="18">
        <f>SUM(Table2[[#This Row],[Penalty Paid Through FY17]:[Penalty Paid FY18 and After]])</f>
        <v>0</v>
      </c>
      <c r="CY483" s="17">
        <v>42.9861</v>
      </c>
      <c r="CZ483" s="17">
        <v>352.37970000000001</v>
      </c>
      <c r="DA483" s="17">
        <v>354.1155</v>
      </c>
      <c r="DB483" s="18">
        <f>SUM(Table2[[#This Row],[TOTAL Assistance Net of Recapture Penalties Through FY17]:[TOTAL Assistance Net of Recapture Penalties FY18 and After]])</f>
        <v>706.49520000000007</v>
      </c>
      <c r="DC483" s="17">
        <v>1472.269</v>
      </c>
      <c r="DD483" s="17">
        <v>7703.5126</v>
      </c>
      <c r="DE483" s="17">
        <v>7637.8693000000003</v>
      </c>
      <c r="DF483" s="18">
        <f>SUM(Table2[[#This Row],[Company Direct Tax Revenue Before Assistance Through FY17]:[Company Direct Tax Revenue Before Assistance FY18 and After]])</f>
        <v>15341.3819</v>
      </c>
      <c r="DG483" s="17">
        <v>1144.9934000000001</v>
      </c>
      <c r="DH483" s="17">
        <v>6118.4845999999998</v>
      </c>
      <c r="DI483" s="17">
        <v>7330.7150000000001</v>
      </c>
      <c r="DJ483" s="18">
        <f>SUM(Table2[[#This Row],[Indirect and Induced Tax Revenues Through FY17]:[Indirect and Induced Tax Revenues FY18 and After]])</f>
        <v>13449.1996</v>
      </c>
      <c r="DK483" s="17">
        <v>2617.2624000000001</v>
      </c>
      <c r="DL483" s="17">
        <v>13821.9972</v>
      </c>
      <c r="DM483" s="17">
        <v>14968.5843</v>
      </c>
      <c r="DN483" s="17">
        <f>SUM(Table2[[#This Row],[TOTAL Tax Revenues Before Assistance Through FY17]:[TOTAL Tax Revenues Before Assistance FY18 and After]])</f>
        <v>28790.5815</v>
      </c>
      <c r="DO483" s="17">
        <v>2574.2763</v>
      </c>
      <c r="DP483" s="17">
        <v>13469.6175</v>
      </c>
      <c r="DQ483" s="17">
        <v>14614.468800000001</v>
      </c>
      <c r="DR483" s="20">
        <f>SUM(Table2[[#This Row],[TOTAL Tax Revenues Net of Assistance Recapture and Penalty Through FY17]:[TOTAL Tax Revenues Net of Assistance Recapture and Penalty FY18 and After]])</f>
        <v>28084.086300000003</v>
      </c>
      <c r="DS483" s="20">
        <v>0</v>
      </c>
      <c r="DT483" s="20">
        <v>0</v>
      </c>
      <c r="DU483" s="20">
        <v>0</v>
      </c>
      <c r="DV483" s="20">
        <v>0</v>
      </c>
      <c r="DW483" s="15">
        <v>5</v>
      </c>
      <c r="DX483" s="15">
        <v>2</v>
      </c>
      <c r="DY483" s="15">
        <v>11</v>
      </c>
      <c r="DZ483" s="15">
        <v>42</v>
      </c>
      <c r="EA483" s="15">
        <v>5</v>
      </c>
      <c r="EB483" s="15">
        <v>2</v>
      </c>
      <c r="EC483" s="15">
        <v>11</v>
      </c>
      <c r="ED483" s="15">
        <v>42</v>
      </c>
      <c r="EE483" s="15">
        <v>100</v>
      </c>
      <c r="EF483" s="15">
        <v>100</v>
      </c>
      <c r="EG483" s="15">
        <v>100</v>
      </c>
      <c r="EH483" s="15">
        <v>100</v>
      </c>
      <c r="EI483" s="15">
        <f>SUM(Table2[[#This Row],[Total Industrial Employees FY17]:[Total Other Employees FY17]])</f>
        <v>60</v>
      </c>
      <c r="EJ483" s="15">
        <f>SUM(Table2[[#This Row],[Number of Industrial Employees Earning More than Living Wage FY17]:[Number of Other Employees Earning More than Living Wage FY17]])</f>
        <v>60</v>
      </c>
      <c r="EK483" s="15">
        <v>100</v>
      </c>
    </row>
    <row r="484" spans="1:141" x14ac:dyDescent="0.2">
      <c r="A484" s="6">
        <v>94111</v>
      </c>
      <c r="B484" s="6" t="s">
        <v>1626</v>
      </c>
      <c r="C484" s="7" t="s">
        <v>1666</v>
      </c>
      <c r="D484" s="7" t="s">
        <v>19</v>
      </c>
      <c r="E484" s="33">
        <v>8</v>
      </c>
      <c r="F484" s="8" t="s">
        <v>2258</v>
      </c>
      <c r="G484" s="41" t="s">
        <v>2107</v>
      </c>
      <c r="H484" s="35">
        <v>0</v>
      </c>
      <c r="I484" s="35">
        <v>55403</v>
      </c>
      <c r="J484" s="39" t="s">
        <v>3202</v>
      </c>
      <c r="K484" s="11" t="s">
        <v>2804</v>
      </c>
      <c r="L484" s="13" t="s">
        <v>2851</v>
      </c>
      <c r="M484" s="13" t="s">
        <v>3133</v>
      </c>
      <c r="N484" s="23">
        <v>35253130</v>
      </c>
      <c r="O484" s="6" t="s">
        <v>2503</v>
      </c>
      <c r="P484" s="15">
        <v>1</v>
      </c>
      <c r="Q484" s="15">
        <v>0</v>
      </c>
      <c r="R484" s="15">
        <v>49</v>
      </c>
      <c r="S484" s="15">
        <v>0</v>
      </c>
      <c r="T484" s="15">
        <v>52</v>
      </c>
      <c r="U484" s="15">
        <v>102</v>
      </c>
      <c r="V484" s="15">
        <v>101</v>
      </c>
      <c r="W484" s="15">
        <v>0</v>
      </c>
      <c r="X484" s="15">
        <v>0</v>
      </c>
      <c r="Y484" s="15">
        <v>43</v>
      </c>
      <c r="Z484" s="15">
        <v>0</v>
      </c>
      <c r="AA484" s="15">
        <v>94</v>
      </c>
      <c r="AB484" s="15">
        <v>0</v>
      </c>
      <c r="AC484" s="15">
        <v>0</v>
      </c>
      <c r="AD484" s="15">
        <v>0</v>
      </c>
      <c r="AE484" s="15">
        <v>0</v>
      </c>
      <c r="AF484" s="15">
        <v>94</v>
      </c>
      <c r="AG484" s="15" t="s">
        <v>1860</v>
      </c>
      <c r="AH484" s="15" t="s">
        <v>1861</v>
      </c>
      <c r="AI484" s="17">
        <v>0</v>
      </c>
      <c r="AJ484" s="17">
        <v>0</v>
      </c>
      <c r="AK484" s="17">
        <v>0</v>
      </c>
      <c r="AL484" s="17">
        <f>SUM(Table2[[#This Row],[Company Direct Land Through FY17]:[Company Direct Land FY18 and After]])</f>
        <v>0</v>
      </c>
      <c r="AM484" s="17">
        <v>0</v>
      </c>
      <c r="AN484" s="17">
        <v>0</v>
      </c>
      <c r="AO484" s="17">
        <v>0</v>
      </c>
      <c r="AP484" s="18">
        <f>SUM(Table2[[#This Row],[Company Direct Building Through FY17]:[Company Direct Building FY18 and After]])</f>
        <v>0</v>
      </c>
      <c r="AQ484" s="17">
        <v>0</v>
      </c>
      <c r="AR484" s="17">
        <v>0</v>
      </c>
      <c r="AS484" s="17">
        <v>0</v>
      </c>
      <c r="AT484" s="18">
        <f>SUM(Table2[[#This Row],[Mortgage Recording Tax Through FY17]:[Mortgage Recording Tax FY18 and After]])</f>
        <v>0</v>
      </c>
      <c r="AU484" s="17">
        <v>0</v>
      </c>
      <c r="AV484" s="17">
        <v>0</v>
      </c>
      <c r="AW484" s="17">
        <v>0</v>
      </c>
      <c r="AX484" s="18">
        <f>SUM(Table2[[#This Row],[Pilot Savings Through FY17]:[Pilot Savings FY18 and After]])</f>
        <v>0</v>
      </c>
      <c r="AY484" s="17">
        <v>0</v>
      </c>
      <c r="AZ484" s="17">
        <v>0</v>
      </c>
      <c r="BA484" s="17">
        <v>0</v>
      </c>
      <c r="BB484" s="18">
        <f>SUM(Table2[[#This Row],[Mortgage Recording Tax Exemption Through FY17]:[Mortgage Recording Tax Exemption FY18 and After]])</f>
        <v>0</v>
      </c>
      <c r="BC484" s="17">
        <v>59.324100000000001</v>
      </c>
      <c r="BD484" s="17">
        <v>80.721100000000007</v>
      </c>
      <c r="BE484" s="17">
        <v>1119.1125</v>
      </c>
      <c r="BF484" s="18">
        <f>SUM(Table2[[#This Row],[Indirect and Induced Land Through FY17]:[Indirect and Induced Land FY18 and After]])</f>
        <v>1199.8335999999999</v>
      </c>
      <c r="BG484" s="17">
        <v>110.1734</v>
      </c>
      <c r="BH484" s="17">
        <v>149.91069999999999</v>
      </c>
      <c r="BI484" s="17">
        <v>2078.3539999999998</v>
      </c>
      <c r="BJ484" s="18">
        <f>SUM(Table2[[#This Row],[Indirect and Induced Building Through FY17]:[Indirect and Induced Building FY18 and After]])</f>
        <v>2228.2646999999997</v>
      </c>
      <c r="BK484" s="17">
        <v>169.4975</v>
      </c>
      <c r="BL484" s="17">
        <v>230.6318</v>
      </c>
      <c r="BM484" s="17">
        <v>3197.4665</v>
      </c>
      <c r="BN484" s="18">
        <f>SUM(Table2[[#This Row],[TOTAL Real Property Related Taxes Through FY17]:[TOTAL Real Property Related Taxes FY18 and After]])</f>
        <v>3428.0983000000001</v>
      </c>
      <c r="BO484" s="17">
        <v>152.58029999999999</v>
      </c>
      <c r="BP484" s="17">
        <v>207.99010000000001</v>
      </c>
      <c r="BQ484" s="17">
        <v>2878.3346999999999</v>
      </c>
      <c r="BR484" s="18">
        <f>SUM(Table2[[#This Row],[Company Direct Through FY17]:[Company Direct FY18 and After]])</f>
        <v>3086.3247999999999</v>
      </c>
      <c r="BS484" s="17">
        <v>0</v>
      </c>
      <c r="BT484" s="17">
        <v>0</v>
      </c>
      <c r="BU484" s="17">
        <v>0</v>
      </c>
      <c r="BV484" s="18">
        <f>SUM(Table2[[#This Row],[Sales Tax Exemption Through FY17]:[Sales Tax Exemption FY18 and After]])</f>
        <v>0</v>
      </c>
      <c r="BW484" s="17">
        <v>0</v>
      </c>
      <c r="BX484" s="17">
        <v>0</v>
      </c>
      <c r="BY484" s="17">
        <v>0</v>
      </c>
      <c r="BZ484" s="17">
        <f>SUM(Table2[[#This Row],[Energy Tax Savings Through FY17]:[Energy Tax Savings FY18 and After]])</f>
        <v>0</v>
      </c>
      <c r="CA484" s="17">
        <v>24.5122</v>
      </c>
      <c r="CB484" s="17">
        <v>35.439700000000002</v>
      </c>
      <c r="CC484" s="17">
        <v>305.4991</v>
      </c>
      <c r="CD484" s="18">
        <f>SUM(Table2[[#This Row],[Tax Exempt Bond Savings Through FY17]:[Tax Exempt Bond Savings FY18 and After]])</f>
        <v>340.93880000000001</v>
      </c>
      <c r="CE484" s="17">
        <v>169.7645</v>
      </c>
      <c r="CF484" s="17">
        <v>231.8588</v>
      </c>
      <c r="CG484" s="17">
        <v>3202.5034999999998</v>
      </c>
      <c r="CH484" s="18">
        <f>SUM(Table2[[#This Row],[Indirect and Induced Through FY17]:[Indirect and Induced FY18 and After]])</f>
        <v>3434.3622999999998</v>
      </c>
      <c r="CI484" s="17">
        <v>297.83260000000001</v>
      </c>
      <c r="CJ484" s="17">
        <v>404.4092</v>
      </c>
      <c r="CK484" s="17">
        <v>5775.3391000000001</v>
      </c>
      <c r="CL484" s="18">
        <f>SUM(Table2[[#This Row],[TOTAL Income Consumption Use Taxes Through FY17]:[TOTAL Income Consumption Use Taxes FY18 and After]])</f>
        <v>6179.7483000000002</v>
      </c>
      <c r="CM484" s="17">
        <v>24.5122</v>
      </c>
      <c r="CN484" s="17">
        <v>35.439700000000002</v>
      </c>
      <c r="CO484" s="17">
        <v>305.4991</v>
      </c>
      <c r="CP484" s="18">
        <f>SUM(Table2[[#This Row],[Assistance Provided Through FY17]:[Assistance Provided FY18 and After]])</f>
        <v>340.93880000000001</v>
      </c>
      <c r="CQ484" s="17">
        <v>0</v>
      </c>
      <c r="CR484" s="17">
        <v>0</v>
      </c>
      <c r="CS484" s="17">
        <v>0</v>
      </c>
      <c r="CT484" s="18">
        <f>SUM(Table2[[#This Row],[Recapture Cancellation Reduction Amount Through FY17]:[Recapture Cancellation Reduction Amount FY18 and After]])</f>
        <v>0</v>
      </c>
      <c r="CU484" s="17">
        <v>0</v>
      </c>
      <c r="CV484" s="17">
        <v>0</v>
      </c>
      <c r="CW484" s="17">
        <v>0</v>
      </c>
      <c r="CX484" s="18">
        <f>SUM(Table2[[#This Row],[Penalty Paid Through FY17]:[Penalty Paid FY18 and After]])</f>
        <v>0</v>
      </c>
      <c r="CY484" s="17">
        <v>24.5122</v>
      </c>
      <c r="CZ484" s="17">
        <v>35.439700000000002</v>
      </c>
      <c r="DA484" s="17">
        <v>305.4991</v>
      </c>
      <c r="DB484" s="18">
        <f>SUM(Table2[[#This Row],[TOTAL Assistance Net of Recapture Penalties Through FY17]:[TOTAL Assistance Net of Recapture Penalties FY18 and After]])</f>
        <v>340.93880000000001</v>
      </c>
      <c r="DC484" s="17">
        <v>152.58029999999999</v>
      </c>
      <c r="DD484" s="17">
        <v>207.99010000000001</v>
      </c>
      <c r="DE484" s="17">
        <v>2878.3346999999999</v>
      </c>
      <c r="DF484" s="18">
        <f>SUM(Table2[[#This Row],[Company Direct Tax Revenue Before Assistance Through FY17]:[Company Direct Tax Revenue Before Assistance FY18 and After]])</f>
        <v>3086.3247999999999</v>
      </c>
      <c r="DG484" s="17">
        <v>339.262</v>
      </c>
      <c r="DH484" s="17">
        <v>462.49059999999997</v>
      </c>
      <c r="DI484" s="17">
        <v>6399.97</v>
      </c>
      <c r="DJ484" s="18">
        <f>SUM(Table2[[#This Row],[Indirect and Induced Tax Revenues Through FY17]:[Indirect and Induced Tax Revenues FY18 and After]])</f>
        <v>6862.4606000000003</v>
      </c>
      <c r="DK484" s="17">
        <v>491.84230000000002</v>
      </c>
      <c r="DL484" s="17">
        <v>670.48069999999996</v>
      </c>
      <c r="DM484" s="17">
        <v>9278.3047000000006</v>
      </c>
      <c r="DN484" s="17">
        <f>SUM(Table2[[#This Row],[TOTAL Tax Revenues Before Assistance Through FY17]:[TOTAL Tax Revenues Before Assistance FY18 and After]])</f>
        <v>9948.7854000000007</v>
      </c>
      <c r="DO484" s="17">
        <v>467.33010000000002</v>
      </c>
      <c r="DP484" s="17">
        <v>635.04100000000005</v>
      </c>
      <c r="DQ484" s="17">
        <v>8972.8055999999997</v>
      </c>
      <c r="DR484" s="20">
        <f>SUM(Table2[[#This Row],[TOTAL Tax Revenues Net of Assistance Recapture and Penalty Through FY17]:[TOTAL Tax Revenues Net of Assistance Recapture and Penalty FY18 and After]])</f>
        <v>9607.8465999999989</v>
      </c>
      <c r="DS484" s="20">
        <v>0</v>
      </c>
      <c r="DT484" s="20">
        <v>0</v>
      </c>
      <c r="DU484" s="20">
        <v>0</v>
      </c>
      <c r="DV484" s="20">
        <v>0</v>
      </c>
      <c r="DW484" s="15">
        <v>0</v>
      </c>
      <c r="DX484" s="15">
        <v>0</v>
      </c>
      <c r="DY484" s="15">
        <v>0</v>
      </c>
      <c r="DZ484" s="15">
        <v>102</v>
      </c>
      <c r="EA484" s="15">
        <v>0</v>
      </c>
      <c r="EB484" s="15">
        <v>0</v>
      </c>
      <c r="EC484" s="15">
        <v>0</v>
      </c>
      <c r="ED484" s="15">
        <v>102</v>
      </c>
      <c r="EE484" s="15">
        <v>0</v>
      </c>
      <c r="EF484" s="15">
        <v>0</v>
      </c>
      <c r="EG484" s="15">
        <v>0</v>
      </c>
      <c r="EH484" s="15">
        <v>100</v>
      </c>
      <c r="EI484" s="15">
        <f>SUM(Table2[[#This Row],[Total Industrial Employees FY17]:[Total Other Employees FY17]])</f>
        <v>102</v>
      </c>
      <c r="EJ484" s="15">
        <f>SUM(Table2[[#This Row],[Number of Industrial Employees Earning More than Living Wage FY17]:[Number of Other Employees Earning More than Living Wage FY17]])</f>
        <v>102</v>
      </c>
      <c r="EK484" s="15">
        <v>100</v>
      </c>
    </row>
    <row r="485" spans="1:141" x14ac:dyDescent="0.2">
      <c r="A485" s="6">
        <v>93883</v>
      </c>
      <c r="B485" s="6" t="s">
        <v>684</v>
      </c>
      <c r="C485" s="7" t="s">
        <v>685</v>
      </c>
      <c r="D485" s="7" t="s">
        <v>9</v>
      </c>
      <c r="E485" s="33">
        <v>44</v>
      </c>
      <c r="F485" s="8" t="s">
        <v>2284</v>
      </c>
      <c r="G485" s="41" t="s">
        <v>1915</v>
      </c>
      <c r="H485" s="35">
        <v>58925</v>
      </c>
      <c r="I485" s="35">
        <v>427820</v>
      </c>
      <c r="J485" s="39" t="s">
        <v>3202</v>
      </c>
      <c r="K485" s="11" t="s">
        <v>2804</v>
      </c>
      <c r="L485" s="13" t="s">
        <v>2915</v>
      </c>
      <c r="M485" s="13" t="s">
        <v>2476</v>
      </c>
      <c r="N485" s="23">
        <v>5995000</v>
      </c>
      <c r="O485" s="6" t="s">
        <v>2503</v>
      </c>
      <c r="P485" s="15">
        <v>11</v>
      </c>
      <c r="Q485" s="15">
        <v>0</v>
      </c>
      <c r="R485" s="15">
        <v>187</v>
      </c>
      <c r="S485" s="15">
        <v>0</v>
      </c>
      <c r="T485" s="15">
        <v>114</v>
      </c>
      <c r="U485" s="15">
        <v>312</v>
      </c>
      <c r="V485" s="15">
        <v>306</v>
      </c>
      <c r="W485" s="15">
        <v>0</v>
      </c>
      <c r="X485" s="15">
        <v>0</v>
      </c>
      <c r="Y485" s="15">
        <v>0</v>
      </c>
      <c r="Z485" s="15">
        <v>0</v>
      </c>
      <c r="AA485" s="15">
        <v>95</v>
      </c>
      <c r="AB485" s="15">
        <v>0</v>
      </c>
      <c r="AC485" s="15">
        <v>0</v>
      </c>
      <c r="AD485" s="15">
        <v>0</v>
      </c>
      <c r="AE485" s="15">
        <v>0</v>
      </c>
      <c r="AF485" s="15">
        <v>95</v>
      </c>
      <c r="AG485" s="15" t="s">
        <v>1860</v>
      </c>
      <c r="AH485" s="15" t="s">
        <v>1861</v>
      </c>
      <c r="AI485" s="17">
        <v>0</v>
      </c>
      <c r="AJ485" s="17">
        <v>0</v>
      </c>
      <c r="AK485" s="17">
        <v>0</v>
      </c>
      <c r="AL485" s="17">
        <f>SUM(Table2[[#This Row],[Company Direct Land Through FY17]:[Company Direct Land FY18 and After]])</f>
        <v>0</v>
      </c>
      <c r="AM485" s="17">
        <v>0</v>
      </c>
      <c r="AN485" s="17">
        <v>0</v>
      </c>
      <c r="AO485" s="17">
        <v>0</v>
      </c>
      <c r="AP485" s="18">
        <f>SUM(Table2[[#This Row],[Company Direct Building Through FY17]:[Company Direct Building FY18 and After]])</f>
        <v>0</v>
      </c>
      <c r="AQ485" s="17">
        <v>0</v>
      </c>
      <c r="AR485" s="17">
        <v>0</v>
      </c>
      <c r="AS485" s="17">
        <v>0</v>
      </c>
      <c r="AT485" s="18">
        <f>SUM(Table2[[#This Row],[Mortgage Recording Tax Through FY17]:[Mortgage Recording Tax FY18 and After]])</f>
        <v>0</v>
      </c>
      <c r="AU485" s="17">
        <v>0</v>
      </c>
      <c r="AV485" s="17">
        <v>0</v>
      </c>
      <c r="AW485" s="17">
        <v>0</v>
      </c>
      <c r="AX485" s="18">
        <f>SUM(Table2[[#This Row],[Pilot Savings Through FY17]:[Pilot Savings FY18 and After]])</f>
        <v>0</v>
      </c>
      <c r="AY485" s="17">
        <v>0</v>
      </c>
      <c r="AZ485" s="17">
        <v>0</v>
      </c>
      <c r="BA485" s="17">
        <v>0</v>
      </c>
      <c r="BB485" s="18">
        <f>SUM(Table2[[#This Row],[Mortgage Recording Tax Exemption Through FY17]:[Mortgage Recording Tax Exemption FY18 and After]])</f>
        <v>0</v>
      </c>
      <c r="BC485" s="17">
        <v>179.73429999999999</v>
      </c>
      <c r="BD485" s="17">
        <v>542.16539999999998</v>
      </c>
      <c r="BE485" s="17">
        <v>1004.4777</v>
      </c>
      <c r="BF485" s="18">
        <f>SUM(Table2[[#This Row],[Indirect and Induced Land Through FY17]:[Indirect and Induced Land FY18 and After]])</f>
        <v>1546.6431</v>
      </c>
      <c r="BG485" s="17">
        <v>333.79230000000001</v>
      </c>
      <c r="BH485" s="17">
        <v>1006.8785</v>
      </c>
      <c r="BI485" s="17">
        <v>1865.4577999999999</v>
      </c>
      <c r="BJ485" s="18">
        <f>SUM(Table2[[#This Row],[Indirect and Induced Building Through FY17]:[Indirect and Induced Building FY18 and After]])</f>
        <v>2872.3362999999999</v>
      </c>
      <c r="BK485" s="17">
        <v>513.52660000000003</v>
      </c>
      <c r="BL485" s="17">
        <v>1549.0438999999999</v>
      </c>
      <c r="BM485" s="17">
        <v>2869.9355</v>
      </c>
      <c r="BN485" s="18">
        <f>SUM(Table2[[#This Row],[TOTAL Real Property Related Taxes Through FY17]:[TOTAL Real Property Related Taxes FY18 and After]])</f>
        <v>4418.9794000000002</v>
      </c>
      <c r="BO485" s="17">
        <v>552.97630000000004</v>
      </c>
      <c r="BP485" s="17">
        <v>1656.3525</v>
      </c>
      <c r="BQ485" s="17">
        <v>3090.4079999999999</v>
      </c>
      <c r="BR485" s="18">
        <f>SUM(Table2[[#This Row],[Company Direct Through FY17]:[Company Direct FY18 and After]])</f>
        <v>4746.7605000000003</v>
      </c>
      <c r="BS485" s="17">
        <v>0</v>
      </c>
      <c r="BT485" s="17">
        <v>0</v>
      </c>
      <c r="BU485" s="17">
        <v>0</v>
      </c>
      <c r="BV485" s="18">
        <f>SUM(Table2[[#This Row],[Sales Tax Exemption Through FY17]:[Sales Tax Exemption FY18 and After]])</f>
        <v>0</v>
      </c>
      <c r="BW485" s="17">
        <v>0</v>
      </c>
      <c r="BX485" s="17">
        <v>0</v>
      </c>
      <c r="BY485" s="17">
        <v>0</v>
      </c>
      <c r="BZ485" s="17">
        <f>SUM(Table2[[#This Row],[Energy Tax Savings Through FY17]:[Energy Tax Savings FY18 and After]])</f>
        <v>0</v>
      </c>
      <c r="CA485" s="17">
        <v>2.4247999999999998</v>
      </c>
      <c r="CB485" s="17">
        <v>11.358499999999999</v>
      </c>
      <c r="CC485" s="17">
        <v>11.6991</v>
      </c>
      <c r="CD485" s="18">
        <f>SUM(Table2[[#This Row],[Tax Exempt Bond Savings Through FY17]:[Tax Exempt Bond Savings FY18 and After]])</f>
        <v>23.057600000000001</v>
      </c>
      <c r="CE485" s="17">
        <v>615.25379999999996</v>
      </c>
      <c r="CF485" s="17">
        <v>1872.3169</v>
      </c>
      <c r="CG485" s="17">
        <v>3438.4564999999998</v>
      </c>
      <c r="CH485" s="18">
        <f>SUM(Table2[[#This Row],[Indirect and Induced Through FY17]:[Indirect and Induced FY18 and After]])</f>
        <v>5310.7734</v>
      </c>
      <c r="CI485" s="17">
        <v>1165.8053</v>
      </c>
      <c r="CJ485" s="17">
        <v>3517.3108999999999</v>
      </c>
      <c r="CK485" s="17">
        <v>6517.1653999999999</v>
      </c>
      <c r="CL485" s="18">
        <f>SUM(Table2[[#This Row],[TOTAL Income Consumption Use Taxes Through FY17]:[TOTAL Income Consumption Use Taxes FY18 and After]])</f>
        <v>10034.4763</v>
      </c>
      <c r="CM485" s="17">
        <v>2.4247999999999998</v>
      </c>
      <c r="CN485" s="17">
        <v>11.358499999999999</v>
      </c>
      <c r="CO485" s="17">
        <v>11.6991</v>
      </c>
      <c r="CP485" s="18">
        <f>SUM(Table2[[#This Row],[Assistance Provided Through FY17]:[Assistance Provided FY18 and After]])</f>
        <v>23.057600000000001</v>
      </c>
      <c r="CQ485" s="17">
        <v>0</v>
      </c>
      <c r="CR485" s="17">
        <v>0</v>
      </c>
      <c r="CS485" s="17">
        <v>0</v>
      </c>
      <c r="CT485" s="18">
        <f>SUM(Table2[[#This Row],[Recapture Cancellation Reduction Amount Through FY17]:[Recapture Cancellation Reduction Amount FY18 and After]])</f>
        <v>0</v>
      </c>
      <c r="CU485" s="17">
        <v>0</v>
      </c>
      <c r="CV485" s="17">
        <v>0</v>
      </c>
      <c r="CW485" s="17">
        <v>0</v>
      </c>
      <c r="CX485" s="18">
        <f>SUM(Table2[[#This Row],[Penalty Paid Through FY17]:[Penalty Paid FY18 and After]])</f>
        <v>0</v>
      </c>
      <c r="CY485" s="17">
        <v>2.4247999999999998</v>
      </c>
      <c r="CZ485" s="17">
        <v>11.358499999999999</v>
      </c>
      <c r="DA485" s="17">
        <v>11.6991</v>
      </c>
      <c r="DB485" s="18">
        <f>SUM(Table2[[#This Row],[TOTAL Assistance Net of Recapture Penalties Through FY17]:[TOTAL Assistance Net of Recapture Penalties FY18 and After]])</f>
        <v>23.057600000000001</v>
      </c>
      <c r="DC485" s="17">
        <v>552.97630000000004</v>
      </c>
      <c r="DD485" s="17">
        <v>1656.3525</v>
      </c>
      <c r="DE485" s="17">
        <v>3090.4079999999999</v>
      </c>
      <c r="DF485" s="18">
        <f>SUM(Table2[[#This Row],[Company Direct Tax Revenue Before Assistance Through FY17]:[Company Direct Tax Revenue Before Assistance FY18 and After]])</f>
        <v>4746.7605000000003</v>
      </c>
      <c r="DG485" s="17">
        <v>1128.7804000000001</v>
      </c>
      <c r="DH485" s="17">
        <v>3421.3607999999999</v>
      </c>
      <c r="DI485" s="17">
        <v>6308.3919999999998</v>
      </c>
      <c r="DJ485" s="18">
        <f>SUM(Table2[[#This Row],[Indirect and Induced Tax Revenues Through FY17]:[Indirect and Induced Tax Revenues FY18 and After]])</f>
        <v>9729.7528000000002</v>
      </c>
      <c r="DK485" s="17">
        <v>1681.7566999999999</v>
      </c>
      <c r="DL485" s="17">
        <v>5077.7133000000003</v>
      </c>
      <c r="DM485" s="17">
        <v>9398.7999999999993</v>
      </c>
      <c r="DN485" s="17">
        <f>SUM(Table2[[#This Row],[TOTAL Tax Revenues Before Assistance Through FY17]:[TOTAL Tax Revenues Before Assistance FY18 and After]])</f>
        <v>14476.513299999999</v>
      </c>
      <c r="DO485" s="17">
        <v>1679.3318999999999</v>
      </c>
      <c r="DP485" s="17">
        <v>5066.3548000000001</v>
      </c>
      <c r="DQ485" s="17">
        <v>9387.1008999999995</v>
      </c>
      <c r="DR485" s="20">
        <f>SUM(Table2[[#This Row],[TOTAL Tax Revenues Net of Assistance Recapture and Penalty Through FY17]:[TOTAL Tax Revenues Net of Assistance Recapture and Penalty FY18 and After]])</f>
        <v>14453.455699999999</v>
      </c>
      <c r="DS485" s="20">
        <v>0</v>
      </c>
      <c r="DT485" s="20">
        <v>0</v>
      </c>
      <c r="DU485" s="20">
        <v>0</v>
      </c>
      <c r="DV485" s="20">
        <v>0</v>
      </c>
      <c r="DW485" s="15">
        <v>0</v>
      </c>
      <c r="DX485" s="15">
        <v>0</v>
      </c>
      <c r="DY485" s="15">
        <v>0</v>
      </c>
      <c r="DZ485" s="15">
        <v>198</v>
      </c>
      <c r="EA485" s="15">
        <v>0</v>
      </c>
      <c r="EB485" s="15">
        <v>0</v>
      </c>
      <c r="EC485" s="15">
        <v>0</v>
      </c>
      <c r="ED485" s="15">
        <v>198</v>
      </c>
      <c r="EE485" s="15">
        <v>0</v>
      </c>
      <c r="EF485" s="15">
        <v>0</v>
      </c>
      <c r="EG485" s="15">
        <v>0</v>
      </c>
      <c r="EH485" s="15">
        <v>100</v>
      </c>
      <c r="EI485" s="15">
        <f>SUM(Table2[[#This Row],[Total Industrial Employees FY17]:[Total Other Employees FY17]])</f>
        <v>198</v>
      </c>
      <c r="EJ485" s="15">
        <f>SUM(Table2[[#This Row],[Number of Industrial Employees Earning More than Living Wage FY17]:[Number of Other Employees Earning More than Living Wage FY17]])</f>
        <v>198</v>
      </c>
      <c r="EK485" s="15">
        <v>100</v>
      </c>
    </row>
    <row r="486" spans="1:141" x14ac:dyDescent="0.2">
      <c r="A486" s="6">
        <v>93318</v>
      </c>
      <c r="B486" s="7" t="s">
        <v>534</v>
      </c>
      <c r="C486" s="7" t="s">
        <v>535</v>
      </c>
      <c r="D486" s="7" t="s">
        <v>12</v>
      </c>
      <c r="E486" s="33">
        <v>24</v>
      </c>
      <c r="F486" s="8" t="s">
        <v>2211</v>
      </c>
      <c r="G486" s="41" t="s">
        <v>1863</v>
      </c>
      <c r="H486" s="35">
        <v>37322</v>
      </c>
      <c r="I486" s="35">
        <v>16764</v>
      </c>
      <c r="J486" s="39" t="s">
        <v>3202</v>
      </c>
      <c r="K486" s="11" t="s">
        <v>2501</v>
      </c>
      <c r="L486" s="13" t="s">
        <v>2820</v>
      </c>
      <c r="M486" s="13" t="s">
        <v>2821</v>
      </c>
      <c r="N486" s="23">
        <v>1925000</v>
      </c>
      <c r="O486" s="6" t="s">
        <v>2518</v>
      </c>
      <c r="P486" s="15">
        <v>101</v>
      </c>
      <c r="Q486" s="15">
        <v>0</v>
      </c>
      <c r="R486" s="15">
        <v>368</v>
      </c>
      <c r="S486" s="15">
        <v>0</v>
      </c>
      <c r="T486" s="15">
        <v>0</v>
      </c>
      <c r="U486" s="15">
        <v>469</v>
      </c>
      <c r="V486" s="15">
        <v>418</v>
      </c>
      <c r="W486" s="15">
        <v>0</v>
      </c>
      <c r="X486" s="15">
        <v>0</v>
      </c>
      <c r="Y486" s="15">
        <v>517</v>
      </c>
      <c r="Z486" s="15">
        <v>19</v>
      </c>
      <c r="AA486" s="15">
        <v>81</v>
      </c>
      <c r="AB486" s="15">
        <v>44</v>
      </c>
      <c r="AC486" s="15">
        <v>31</v>
      </c>
      <c r="AD486" s="15">
        <v>10</v>
      </c>
      <c r="AE486" s="15">
        <v>0</v>
      </c>
      <c r="AF486" s="15">
        <v>81</v>
      </c>
      <c r="AG486" s="15" t="s">
        <v>1860</v>
      </c>
      <c r="AH486" s="15" t="s">
        <v>1861</v>
      </c>
      <c r="AI486" s="17">
        <v>0</v>
      </c>
      <c r="AJ486" s="17">
        <v>0</v>
      </c>
      <c r="AK486" s="17">
        <v>0</v>
      </c>
      <c r="AL486" s="17">
        <f>SUM(Table2[[#This Row],[Company Direct Land Through FY17]:[Company Direct Land FY18 and After]])</f>
        <v>0</v>
      </c>
      <c r="AM486" s="17">
        <v>0</v>
      </c>
      <c r="AN486" s="17">
        <v>0</v>
      </c>
      <c r="AO486" s="17">
        <v>0</v>
      </c>
      <c r="AP486" s="18">
        <f>SUM(Table2[[#This Row],[Company Direct Building Through FY17]:[Company Direct Building FY18 and After]])</f>
        <v>0</v>
      </c>
      <c r="AQ486" s="17">
        <v>0</v>
      </c>
      <c r="AR486" s="17">
        <v>34.388199999999998</v>
      </c>
      <c r="AS486" s="17">
        <v>0</v>
      </c>
      <c r="AT486" s="18">
        <f>SUM(Table2[[#This Row],[Mortgage Recording Tax Through FY17]:[Mortgage Recording Tax FY18 and After]])</f>
        <v>34.388199999999998</v>
      </c>
      <c r="AU486" s="17">
        <v>0</v>
      </c>
      <c r="AV486" s="17">
        <v>0</v>
      </c>
      <c r="AW486" s="17">
        <v>0</v>
      </c>
      <c r="AX486" s="18">
        <f>SUM(Table2[[#This Row],[Pilot Savings Through FY17]:[Pilot Savings FY18 and After]])</f>
        <v>0</v>
      </c>
      <c r="AY486" s="17">
        <v>0</v>
      </c>
      <c r="AZ486" s="17">
        <v>34.388199999999998</v>
      </c>
      <c r="BA486" s="17">
        <v>0</v>
      </c>
      <c r="BB486" s="18">
        <f>SUM(Table2[[#This Row],[Mortgage Recording Tax Exemption Through FY17]:[Mortgage Recording Tax Exemption FY18 and After]])</f>
        <v>34.388199999999998</v>
      </c>
      <c r="BC486" s="17">
        <v>245.51859999999999</v>
      </c>
      <c r="BD486" s="17">
        <v>1856.0829000000001</v>
      </c>
      <c r="BE486" s="17">
        <v>1925.9873</v>
      </c>
      <c r="BF486" s="18">
        <f>SUM(Table2[[#This Row],[Indirect and Induced Land Through FY17]:[Indirect and Induced Land FY18 and After]])</f>
        <v>3782.0702000000001</v>
      </c>
      <c r="BG486" s="17">
        <v>455.9631</v>
      </c>
      <c r="BH486" s="17">
        <v>3447.0111000000002</v>
      </c>
      <c r="BI486" s="17">
        <v>3576.8328999999999</v>
      </c>
      <c r="BJ486" s="18">
        <f>SUM(Table2[[#This Row],[Indirect and Induced Building Through FY17]:[Indirect and Induced Building FY18 and After]])</f>
        <v>7023.8440000000001</v>
      </c>
      <c r="BK486" s="17">
        <v>701.48170000000005</v>
      </c>
      <c r="BL486" s="17">
        <v>5303.0940000000001</v>
      </c>
      <c r="BM486" s="17">
        <v>5502.8202000000001</v>
      </c>
      <c r="BN486" s="18">
        <f>SUM(Table2[[#This Row],[TOTAL Real Property Related Taxes Through FY17]:[TOTAL Real Property Related Taxes FY18 and After]])</f>
        <v>10805.914199999999</v>
      </c>
      <c r="BO486" s="17">
        <v>693.8492</v>
      </c>
      <c r="BP486" s="17">
        <v>5658.2674999999999</v>
      </c>
      <c r="BQ486" s="17">
        <v>5442.9462999999996</v>
      </c>
      <c r="BR486" s="18">
        <f>SUM(Table2[[#This Row],[Company Direct Through FY17]:[Company Direct FY18 and After]])</f>
        <v>11101.2138</v>
      </c>
      <c r="BS486" s="17">
        <v>0</v>
      </c>
      <c r="BT486" s="17">
        <v>0</v>
      </c>
      <c r="BU486" s="17">
        <v>0</v>
      </c>
      <c r="BV486" s="18">
        <f>SUM(Table2[[#This Row],[Sales Tax Exemption Through FY17]:[Sales Tax Exemption FY18 and After]])</f>
        <v>0</v>
      </c>
      <c r="BW486" s="17">
        <v>0</v>
      </c>
      <c r="BX486" s="17">
        <v>0</v>
      </c>
      <c r="BY486" s="17">
        <v>0</v>
      </c>
      <c r="BZ486" s="17">
        <f>SUM(Table2[[#This Row],[Energy Tax Savings Through FY17]:[Energy Tax Savings FY18 and After]])</f>
        <v>0</v>
      </c>
      <c r="CA486" s="17">
        <v>0.4168</v>
      </c>
      <c r="CB486" s="17">
        <v>8.3270999999999997</v>
      </c>
      <c r="CC486" s="17">
        <v>2.4857999999999998</v>
      </c>
      <c r="CD486" s="18">
        <f>SUM(Table2[[#This Row],[Tax Exempt Bond Savings Through FY17]:[Tax Exempt Bond Savings FY18 and After]])</f>
        <v>10.812899999999999</v>
      </c>
      <c r="CE486" s="17">
        <v>771.9896</v>
      </c>
      <c r="CF486" s="17">
        <v>6539.0483000000004</v>
      </c>
      <c r="CG486" s="17">
        <v>6055.9243999999999</v>
      </c>
      <c r="CH486" s="18">
        <f>SUM(Table2[[#This Row],[Indirect and Induced Through FY17]:[Indirect and Induced FY18 and After]])</f>
        <v>12594.9727</v>
      </c>
      <c r="CI486" s="17">
        <v>1465.422</v>
      </c>
      <c r="CJ486" s="17">
        <v>12188.9887</v>
      </c>
      <c r="CK486" s="17">
        <v>11496.384899999999</v>
      </c>
      <c r="CL486" s="18">
        <f>SUM(Table2[[#This Row],[TOTAL Income Consumption Use Taxes Through FY17]:[TOTAL Income Consumption Use Taxes FY18 and After]])</f>
        <v>23685.373599999999</v>
      </c>
      <c r="CM486" s="17">
        <v>0.4168</v>
      </c>
      <c r="CN486" s="17">
        <v>42.715299999999999</v>
      </c>
      <c r="CO486" s="17">
        <v>2.4857999999999998</v>
      </c>
      <c r="CP486" s="18">
        <f>SUM(Table2[[#This Row],[Assistance Provided Through FY17]:[Assistance Provided FY18 and After]])</f>
        <v>45.201099999999997</v>
      </c>
      <c r="CQ486" s="17">
        <v>0</v>
      </c>
      <c r="CR486" s="17">
        <v>0</v>
      </c>
      <c r="CS486" s="17">
        <v>0</v>
      </c>
      <c r="CT486" s="18">
        <f>SUM(Table2[[#This Row],[Recapture Cancellation Reduction Amount Through FY17]:[Recapture Cancellation Reduction Amount FY18 and After]])</f>
        <v>0</v>
      </c>
      <c r="CU486" s="17">
        <v>0</v>
      </c>
      <c r="CV486" s="17">
        <v>0</v>
      </c>
      <c r="CW486" s="17">
        <v>0</v>
      </c>
      <c r="CX486" s="18">
        <f>SUM(Table2[[#This Row],[Penalty Paid Through FY17]:[Penalty Paid FY18 and After]])</f>
        <v>0</v>
      </c>
      <c r="CY486" s="17">
        <v>0.4168</v>
      </c>
      <c r="CZ486" s="17">
        <v>42.715299999999999</v>
      </c>
      <c r="DA486" s="17">
        <v>2.4857999999999998</v>
      </c>
      <c r="DB486" s="18">
        <f>SUM(Table2[[#This Row],[TOTAL Assistance Net of Recapture Penalties Through FY17]:[TOTAL Assistance Net of Recapture Penalties FY18 and After]])</f>
        <v>45.201099999999997</v>
      </c>
      <c r="DC486" s="17">
        <v>693.8492</v>
      </c>
      <c r="DD486" s="17">
        <v>5692.6557000000003</v>
      </c>
      <c r="DE486" s="17">
        <v>5442.9462999999996</v>
      </c>
      <c r="DF486" s="18">
        <f>SUM(Table2[[#This Row],[Company Direct Tax Revenue Before Assistance Through FY17]:[Company Direct Tax Revenue Before Assistance FY18 and After]])</f>
        <v>11135.601999999999</v>
      </c>
      <c r="DG486" s="17">
        <v>1473.4712999999999</v>
      </c>
      <c r="DH486" s="17">
        <v>11842.1423</v>
      </c>
      <c r="DI486" s="17">
        <v>11558.7446</v>
      </c>
      <c r="DJ486" s="18">
        <f>SUM(Table2[[#This Row],[Indirect and Induced Tax Revenues Through FY17]:[Indirect and Induced Tax Revenues FY18 and After]])</f>
        <v>23400.886899999998</v>
      </c>
      <c r="DK486" s="17">
        <v>2167.3204999999998</v>
      </c>
      <c r="DL486" s="17">
        <v>17534.797999999999</v>
      </c>
      <c r="DM486" s="17">
        <v>17001.690900000001</v>
      </c>
      <c r="DN486" s="17">
        <f>SUM(Table2[[#This Row],[TOTAL Tax Revenues Before Assistance Through FY17]:[TOTAL Tax Revenues Before Assistance FY18 and After]])</f>
        <v>34536.488899999997</v>
      </c>
      <c r="DO486" s="17">
        <v>2166.9036999999998</v>
      </c>
      <c r="DP486" s="17">
        <v>17492.082699999999</v>
      </c>
      <c r="DQ486" s="17">
        <v>16999.205099999999</v>
      </c>
      <c r="DR486" s="20">
        <f>SUM(Table2[[#This Row],[TOTAL Tax Revenues Net of Assistance Recapture and Penalty Through FY17]:[TOTAL Tax Revenues Net of Assistance Recapture and Penalty FY18 and After]])</f>
        <v>34491.287799999998</v>
      </c>
      <c r="DS486" s="20">
        <v>0</v>
      </c>
      <c r="DT486" s="20">
        <v>0</v>
      </c>
      <c r="DU486" s="20">
        <v>0</v>
      </c>
      <c r="DV486" s="20">
        <v>0</v>
      </c>
      <c r="DW486" s="15">
        <v>0</v>
      </c>
      <c r="DX486" s="15">
        <v>0</v>
      </c>
      <c r="DY486" s="15">
        <v>0</v>
      </c>
      <c r="DZ486" s="15">
        <v>469</v>
      </c>
      <c r="EA486" s="15">
        <v>0</v>
      </c>
      <c r="EB486" s="15">
        <v>0</v>
      </c>
      <c r="EC486" s="15">
        <v>0</v>
      </c>
      <c r="ED486" s="15">
        <v>469</v>
      </c>
      <c r="EE486" s="15">
        <v>0</v>
      </c>
      <c r="EF486" s="15">
        <v>0</v>
      </c>
      <c r="EG486" s="15">
        <v>0</v>
      </c>
      <c r="EH486" s="15">
        <v>100</v>
      </c>
      <c r="EI486" s="15">
        <f>SUM(Table2[[#This Row],[Total Industrial Employees FY17]:[Total Other Employees FY17]])</f>
        <v>469</v>
      </c>
      <c r="EJ486" s="15">
        <f>SUM(Table2[[#This Row],[Number of Industrial Employees Earning More than Living Wage FY17]:[Number of Other Employees Earning More than Living Wage FY17]])</f>
        <v>469</v>
      </c>
      <c r="EK486" s="15">
        <v>100</v>
      </c>
    </row>
    <row r="487" spans="1:141" ht="25.5" x14ac:dyDescent="0.2">
      <c r="A487" s="6">
        <v>94051</v>
      </c>
      <c r="B487" s="6" t="s">
        <v>1023</v>
      </c>
      <c r="C487" s="7" t="s">
        <v>328</v>
      </c>
      <c r="D487" s="7" t="s">
        <v>19</v>
      </c>
      <c r="E487" s="33">
        <v>4</v>
      </c>
      <c r="F487" s="8" t="s">
        <v>2377</v>
      </c>
      <c r="G487" s="41" t="s">
        <v>2360</v>
      </c>
      <c r="H487" s="35">
        <v>17500</v>
      </c>
      <c r="I487" s="35">
        <v>108358</v>
      </c>
      <c r="J487" s="39" t="s">
        <v>3307</v>
      </c>
      <c r="K487" s="11" t="s">
        <v>2804</v>
      </c>
      <c r="L487" s="13" t="s">
        <v>3058</v>
      </c>
      <c r="M487" s="13" t="s">
        <v>2496</v>
      </c>
      <c r="N487" s="23">
        <v>27335000</v>
      </c>
      <c r="O487" s="6" t="s">
        <v>2503</v>
      </c>
      <c r="P487" s="15">
        <v>0</v>
      </c>
      <c r="Q487" s="15">
        <v>0</v>
      </c>
      <c r="R487" s="15">
        <v>377</v>
      </c>
      <c r="S487" s="15">
        <v>0</v>
      </c>
      <c r="T487" s="15">
        <v>0</v>
      </c>
      <c r="U487" s="15">
        <v>377</v>
      </c>
      <c r="V487" s="15">
        <v>377</v>
      </c>
      <c r="W487" s="15">
        <v>0</v>
      </c>
      <c r="X487" s="15">
        <v>0</v>
      </c>
      <c r="Y487" s="15">
        <v>231</v>
      </c>
      <c r="Z487" s="15">
        <v>0</v>
      </c>
      <c r="AA487" s="15">
        <v>70</v>
      </c>
      <c r="AB487" s="15">
        <v>1</v>
      </c>
      <c r="AC487" s="15">
        <v>8</v>
      </c>
      <c r="AD487" s="15">
        <v>3</v>
      </c>
      <c r="AE487" s="15">
        <v>7</v>
      </c>
      <c r="AF487" s="15">
        <v>70</v>
      </c>
      <c r="AG487" s="15" t="s">
        <v>1860</v>
      </c>
      <c r="AH487" s="15" t="s">
        <v>1861</v>
      </c>
      <c r="AI487" s="17">
        <v>0</v>
      </c>
      <c r="AJ487" s="17">
        <v>0</v>
      </c>
      <c r="AK487" s="17">
        <v>0</v>
      </c>
      <c r="AL487" s="17">
        <f>SUM(Table2[[#This Row],[Company Direct Land Through FY17]:[Company Direct Land FY18 and After]])</f>
        <v>0</v>
      </c>
      <c r="AM487" s="17">
        <v>0</v>
      </c>
      <c r="AN487" s="17">
        <v>0</v>
      </c>
      <c r="AO487" s="17">
        <v>0</v>
      </c>
      <c r="AP487" s="18">
        <f>SUM(Table2[[#This Row],[Company Direct Building Through FY17]:[Company Direct Building FY18 and After]])</f>
        <v>0</v>
      </c>
      <c r="AQ487" s="17">
        <v>0</v>
      </c>
      <c r="AR487" s="17">
        <v>0</v>
      </c>
      <c r="AS487" s="17">
        <v>0</v>
      </c>
      <c r="AT487" s="18">
        <f>SUM(Table2[[#This Row],[Mortgage Recording Tax Through FY17]:[Mortgage Recording Tax FY18 and After]])</f>
        <v>0</v>
      </c>
      <c r="AU487" s="17">
        <v>0</v>
      </c>
      <c r="AV487" s="17">
        <v>0</v>
      </c>
      <c r="AW487" s="17">
        <v>0</v>
      </c>
      <c r="AX487" s="18">
        <f>SUM(Table2[[#This Row],[Pilot Savings Through FY17]:[Pilot Savings FY18 and After]])</f>
        <v>0</v>
      </c>
      <c r="AY487" s="17">
        <v>0</v>
      </c>
      <c r="AZ487" s="17">
        <v>0</v>
      </c>
      <c r="BA487" s="17">
        <v>0</v>
      </c>
      <c r="BB487" s="18">
        <f>SUM(Table2[[#This Row],[Mortgage Recording Tax Exemption Through FY17]:[Mortgage Recording Tax Exemption FY18 and After]])</f>
        <v>0</v>
      </c>
      <c r="BC487" s="17">
        <v>340.55360000000002</v>
      </c>
      <c r="BD487" s="17">
        <v>939.38570000000004</v>
      </c>
      <c r="BE487" s="17">
        <v>2386.8341999999998</v>
      </c>
      <c r="BF487" s="18">
        <f>SUM(Table2[[#This Row],[Indirect and Induced Land Through FY17]:[Indirect and Induced Land FY18 and After]])</f>
        <v>3326.2199000000001</v>
      </c>
      <c r="BG487" s="17">
        <v>632.45659999999998</v>
      </c>
      <c r="BH487" s="17">
        <v>1744.5731000000001</v>
      </c>
      <c r="BI487" s="17">
        <v>4432.6907000000001</v>
      </c>
      <c r="BJ487" s="18">
        <f>SUM(Table2[[#This Row],[Indirect and Induced Building Through FY17]:[Indirect and Induced Building FY18 and After]])</f>
        <v>6177.2638000000006</v>
      </c>
      <c r="BK487" s="17">
        <v>973.01020000000005</v>
      </c>
      <c r="BL487" s="17">
        <v>2683.9587999999999</v>
      </c>
      <c r="BM487" s="17">
        <v>6819.5249000000003</v>
      </c>
      <c r="BN487" s="18">
        <f>SUM(Table2[[#This Row],[TOTAL Real Property Related Taxes Through FY17]:[TOTAL Real Property Related Taxes FY18 and After]])</f>
        <v>9503.4837000000007</v>
      </c>
      <c r="BO487" s="17">
        <v>838.63130000000001</v>
      </c>
      <c r="BP487" s="17">
        <v>2331.3618000000001</v>
      </c>
      <c r="BQ487" s="17">
        <v>5877.7048000000004</v>
      </c>
      <c r="BR487" s="18">
        <f>SUM(Table2[[#This Row],[Company Direct Through FY17]:[Company Direct FY18 and After]])</f>
        <v>8209.0666000000001</v>
      </c>
      <c r="BS487" s="17">
        <v>0</v>
      </c>
      <c r="BT487" s="17">
        <v>0</v>
      </c>
      <c r="BU487" s="17">
        <v>0</v>
      </c>
      <c r="BV487" s="18">
        <f>SUM(Table2[[#This Row],[Sales Tax Exemption Through FY17]:[Sales Tax Exemption FY18 and After]])</f>
        <v>0</v>
      </c>
      <c r="BW487" s="17">
        <v>0</v>
      </c>
      <c r="BX487" s="17">
        <v>0</v>
      </c>
      <c r="BY487" s="17">
        <v>0</v>
      </c>
      <c r="BZ487" s="17">
        <f>SUM(Table2[[#This Row],[Energy Tax Savings Through FY17]:[Energy Tax Savings FY18 and After]])</f>
        <v>0</v>
      </c>
      <c r="CA487" s="17">
        <v>7.7275</v>
      </c>
      <c r="CB487" s="17">
        <v>19.030200000000001</v>
      </c>
      <c r="CC487" s="17">
        <v>46.055900000000001</v>
      </c>
      <c r="CD487" s="18">
        <f>SUM(Table2[[#This Row],[Tax Exempt Bond Savings Through FY17]:[Tax Exempt Bond Savings FY18 and After]])</f>
        <v>65.086100000000002</v>
      </c>
      <c r="CE487" s="17">
        <v>974.54280000000006</v>
      </c>
      <c r="CF487" s="17">
        <v>2720.4823999999999</v>
      </c>
      <c r="CG487" s="17">
        <v>6830.2664000000004</v>
      </c>
      <c r="CH487" s="18">
        <f>SUM(Table2[[#This Row],[Indirect and Induced Through FY17]:[Indirect and Induced FY18 and After]])</f>
        <v>9550.7488000000012</v>
      </c>
      <c r="CI487" s="17">
        <v>1805.4466</v>
      </c>
      <c r="CJ487" s="17">
        <v>5032.8140000000003</v>
      </c>
      <c r="CK487" s="17">
        <v>12661.915300000001</v>
      </c>
      <c r="CL487" s="18">
        <f>SUM(Table2[[#This Row],[TOTAL Income Consumption Use Taxes Through FY17]:[TOTAL Income Consumption Use Taxes FY18 and After]])</f>
        <v>17694.729299999999</v>
      </c>
      <c r="CM487" s="17">
        <v>7.7275</v>
      </c>
      <c r="CN487" s="17">
        <v>19.030200000000001</v>
      </c>
      <c r="CO487" s="17">
        <v>46.055900000000001</v>
      </c>
      <c r="CP487" s="18">
        <f>SUM(Table2[[#This Row],[Assistance Provided Through FY17]:[Assistance Provided FY18 and After]])</f>
        <v>65.086100000000002</v>
      </c>
      <c r="CQ487" s="17">
        <v>0</v>
      </c>
      <c r="CR487" s="17">
        <v>0</v>
      </c>
      <c r="CS487" s="17">
        <v>0</v>
      </c>
      <c r="CT487" s="18">
        <f>SUM(Table2[[#This Row],[Recapture Cancellation Reduction Amount Through FY17]:[Recapture Cancellation Reduction Amount FY18 and After]])</f>
        <v>0</v>
      </c>
      <c r="CU487" s="17">
        <v>0</v>
      </c>
      <c r="CV487" s="17">
        <v>0</v>
      </c>
      <c r="CW487" s="17">
        <v>0</v>
      </c>
      <c r="CX487" s="18">
        <f>SUM(Table2[[#This Row],[Penalty Paid Through FY17]:[Penalty Paid FY18 and After]])</f>
        <v>0</v>
      </c>
      <c r="CY487" s="17">
        <v>7.7275</v>
      </c>
      <c r="CZ487" s="17">
        <v>19.030200000000001</v>
      </c>
      <c r="DA487" s="17">
        <v>46.055900000000001</v>
      </c>
      <c r="DB487" s="18">
        <f>SUM(Table2[[#This Row],[TOTAL Assistance Net of Recapture Penalties Through FY17]:[TOTAL Assistance Net of Recapture Penalties FY18 and After]])</f>
        <v>65.086100000000002</v>
      </c>
      <c r="DC487" s="17">
        <v>838.63130000000001</v>
      </c>
      <c r="DD487" s="17">
        <v>2331.3618000000001</v>
      </c>
      <c r="DE487" s="17">
        <v>5877.7048000000004</v>
      </c>
      <c r="DF487" s="18">
        <f>SUM(Table2[[#This Row],[Company Direct Tax Revenue Before Assistance Through FY17]:[Company Direct Tax Revenue Before Assistance FY18 and After]])</f>
        <v>8209.0666000000001</v>
      </c>
      <c r="DG487" s="17">
        <v>1947.5530000000001</v>
      </c>
      <c r="DH487" s="17">
        <v>5404.4412000000002</v>
      </c>
      <c r="DI487" s="17">
        <v>13649.791300000001</v>
      </c>
      <c r="DJ487" s="18">
        <f>SUM(Table2[[#This Row],[Indirect and Induced Tax Revenues Through FY17]:[Indirect and Induced Tax Revenues FY18 and After]])</f>
        <v>19054.232500000002</v>
      </c>
      <c r="DK487" s="17">
        <v>2786.1842999999999</v>
      </c>
      <c r="DL487" s="17">
        <v>7735.8029999999999</v>
      </c>
      <c r="DM487" s="17">
        <v>19527.4961</v>
      </c>
      <c r="DN487" s="17">
        <f>SUM(Table2[[#This Row],[TOTAL Tax Revenues Before Assistance Through FY17]:[TOTAL Tax Revenues Before Assistance FY18 and After]])</f>
        <v>27263.2991</v>
      </c>
      <c r="DO487" s="17">
        <v>2778.4567999999999</v>
      </c>
      <c r="DP487" s="17">
        <v>7716.7727999999997</v>
      </c>
      <c r="DQ487" s="17">
        <v>19481.440200000001</v>
      </c>
      <c r="DR487" s="20">
        <f>SUM(Table2[[#This Row],[TOTAL Tax Revenues Net of Assistance Recapture and Penalty Through FY17]:[TOTAL Tax Revenues Net of Assistance Recapture and Penalty FY18 and After]])</f>
        <v>27198.213</v>
      </c>
      <c r="DS487" s="20">
        <v>0</v>
      </c>
      <c r="DT487" s="20">
        <v>0</v>
      </c>
      <c r="DU487" s="20">
        <v>0</v>
      </c>
      <c r="DV487" s="20">
        <v>0</v>
      </c>
      <c r="DW487" s="15">
        <v>0</v>
      </c>
      <c r="DX487" s="15">
        <v>0</v>
      </c>
      <c r="DY487" s="15">
        <v>0</v>
      </c>
      <c r="DZ487" s="15">
        <v>377</v>
      </c>
      <c r="EA487" s="15">
        <v>0</v>
      </c>
      <c r="EB487" s="15">
        <v>0</v>
      </c>
      <c r="EC487" s="15">
        <v>0</v>
      </c>
      <c r="ED487" s="15">
        <v>377</v>
      </c>
      <c r="EE487" s="15">
        <v>0</v>
      </c>
      <c r="EF487" s="15">
        <v>0</v>
      </c>
      <c r="EG487" s="15">
        <v>0</v>
      </c>
      <c r="EH487" s="15">
        <v>100</v>
      </c>
      <c r="EI487" s="15">
        <f>SUM(Table2[[#This Row],[Total Industrial Employees FY17]:[Total Other Employees FY17]])</f>
        <v>377</v>
      </c>
      <c r="EJ487" s="15">
        <f>SUM(Table2[[#This Row],[Number of Industrial Employees Earning More than Living Wage FY17]:[Number of Other Employees Earning More than Living Wage FY17]])</f>
        <v>377</v>
      </c>
      <c r="EK487" s="15">
        <v>100</v>
      </c>
    </row>
    <row r="488" spans="1:141" x14ac:dyDescent="0.2">
      <c r="A488" s="6">
        <v>93959</v>
      </c>
      <c r="B488" s="6" t="s">
        <v>708</v>
      </c>
      <c r="C488" s="7" t="s">
        <v>709</v>
      </c>
      <c r="D488" s="7" t="s">
        <v>19</v>
      </c>
      <c r="E488" s="33">
        <v>4</v>
      </c>
      <c r="F488" s="8" t="s">
        <v>2334</v>
      </c>
      <c r="G488" s="41" t="s">
        <v>2209</v>
      </c>
      <c r="H488" s="35">
        <v>162910</v>
      </c>
      <c r="I488" s="35">
        <v>214616</v>
      </c>
      <c r="J488" s="39" t="s">
        <v>3204</v>
      </c>
      <c r="K488" s="11" t="s">
        <v>2895</v>
      </c>
      <c r="L488" s="13" t="s">
        <v>2984</v>
      </c>
      <c r="M488" s="13" t="s">
        <v>2985</v>
      </c>
      <c r="N488" s="23">
        <v>5000000</v>
      </c>
      <c r="O488" s="6" t="s">
        <v>2503</v>
      </c>
      <c r="P488" s="15">
        <v>140</v>
      </c>
      <c r="Q488" s="15">
        <v>0</v>
      </c>
      <c r="R488" s="15">
        <v>317</v>
      </c>
      <c r="S488" s="15">
        <v>0</v>
      </c>
      <c r="T488" s="15">
        <v>0</v>
      </c>
      <c r="U488" s="15">
        <v>457</v>
      </c>
      <c r="V488" s="15">
        <v>387</v>
      </c>
      <c r="W488" s="15">
        <v>0</v>
      </c>
      <c r="X488" s="15">
        <v>0</v>
      </c>
      <c r="Y488" s="15">
        <v>329</v>
      </c>
      <c r="Z488" s="15">
        <v>0</v>
      </c>
      <c r="AA488" s="15">
        <v>81</v>
      </c>
      <c r="AB488" s="15">
        <v>0</v>
      </c>
      <c r="AC488" s="15">
        <v>1</v>
      </c>
      <c r="AD488" s="15">
        <v>3</v>
      </c>
      <c r="AE488" s="15">
        <v>31</v>
      </c>
      <c r="AF488" s="15">
        <v>81</v>
      </c>
      <c r="AG488" s="15" t="s">
        <v>1860</v>
      </c>
      <c r="AH488" s="15" t="s">
        <v>1861</v>
      </c>
      <c r="AI488" s="17">
        <v>0</v>
      </c>
      <c r="AJ488" s="17">
        <v>0</v>
      </c>
      <c r="AK488" s="17">
        <v>0</v>
      </c>
      <c r="AL488" s="17">
        <f>SUM(Table2[[#This Row],[Company Direct Land Through FY17]:[Company Direct Land FY18 and After]])</f>
        <v>0</v>
      </c>
      <c r="AM488" s="17">
        <v>0</v>
      </c>
      <c r="AN488" s="17">
        <v>0</v>
      </c>
      <c r="AO488" s="17">
        <v>0</v>
      </c>
      <c r="AP488" s="18">
        <f>SUM(Table2[[#This Row],[Company Direct Building Through FY17]:[Company Direct Building FY18 and After]])</f>
        <v>0</v>
      </c>
      <c r="AQ488" s="17">
        <v>0</v>
      </c>
      <c r="AR488" s="17">
        <v>0</v>
      </c>
      <c r="AS488" s="17">
        <v>0</v>
      </c>
      <c r="AT488" s="18">
        <f>SUM(Table2[[#This Row],[Mortgage Recording Tax Through FY17]:[Mortgage Recording Tax FY18 and After]])</f>
        <v>0</v>
      </c>
      <c r="AU488" s="17">
        <v>0</v>
      </c>
      <c r="AV488" s="17">
        <v>0</v>
      </c>
      <c r="AW488" s="17">
        <v>0</v>
      </c>
      <c r="AX488" s="18">
        <f>SUM(Table2[[#This Row],[Pilot Savings Through FY17]:[Pilot Savings FY18 and After]])</f>
        <v>0</v>
      </c>
      <c r="AY488" s="17">
        <v>0</v>
      </c>
      <c r="AZ488" s="17">
        <v>0</v>
      </c>
      <c r="BA488" s="17">
        <v>0</v>
      </c>
      <c r="BB488" s="18">
        <f>SUM(Table2[[#This Row],[Mortgage Recording Tax Exemption Through FY17]:[Mortgage Recording Tax Exemption FY18 and After]])</f>
        <v>0</v>
      </c>
      <c r="BC488" s="17">
        <v>257.69170000000003</v>
      </c>
      <c r="BD488" s="17">
        <v>872.31979999999999</v>
      </c>
      <c r="BE488" s="17">
        <v>3662.0895999999998</v>
      </c>
      <c r="BF488" s="18">
        <f>SUM(Table2[[#This Row],[Indirect and Induced Land Through FY17]:[Indirect and Induced Land FY18 and After]])</f>
        <v>4534.4093999999996</v>
      </c>
      <c r="BG488" s="17">
        <v>478.5702</v>
      </c>
      <c r="BH488" s="17">
        <v>1620.0225</v>
      </c>
      <c r="BI488" s="17">
        <v>6801.0198</v>
      </c>
      <c r="BJ488" s="18">
        <f>SUM(Table2[[#This Row],[Indirect and Induced Building Through FY17]:[Indirect and Induced Building FY18 and After]])</f>
        <v>8421.042300000001</v>
      </c>
      <c r="BK488" s="17">
        <v>736.26189999999997</v>
      </c>
      <c r="BL488" s="17">
        <v>2492.3422999999998</v>
      </c>
      <c r="BM488" s="17">
        <v>10463.109399999999</v>
      </c>
      <c r="BN488" s="18">
        <f>SUM(Table2[[#This Row],[TOTAL Real Property Related Taxes Through FY17]:[TOTAL Real Property Related Taxes FY18 and After]])</f>
        <v>12955.4517</v>
      </c>
      <c r="BO488" s="17">
        <v>640.26459999999997</v>
      </c>
      <c r="BP488" s="17">
        <v>2148.5994999999998</v>
      </c>
      <c r="BQ488" s="17">
        <v>9098.8773999999994</v>
      </c>
      <c r="BR488" s="18">
        <f>SUM(Table2[[#This Row],[Company Direct Through FY17]:[Company Direct FY18 and After]])</f>
        <v>11247.4769</v>
      </c>
      <c r="BS488" s="17">
        <v>0</v>
      </c>
      <c r="BT488" s="17">
        <v>0</v>
      </c>
      <c r="BU488" s="17">
        <v>0</v>
      </c>
      <c r="BV488" s="18">
        <f>SUM(Table2[[#This Row],[Sales Tax Exemption Through FY17]:[Sales Tax Exemption FY18 and After]])</f>
        <v>0</v>
      </c>
      <c r="BW488" s="17">
        <v>0</v>
      </c>
      <c r="BX488" s="17">
        <v>0</v>
      </c>
      <c r="BY488" s="17">
        <v>0</v>
      </c>
      <c r="BZ488" s="17">
        <f>SUM(Table2[[#This Row],[Energy Tax Savings Through FY17]:[Energy Tax Savings FY18 and After]])</f>
        <v>0</v>
      </c>
      <c r="CA488" s="17">
        <v>2.7374999999999998</v>
      </c>
      <c r="CB488" s="17">
        <v>8.5376999999999992</v>
      </c>
      <c r="CC488" s="17">
        <v>27.4605</v>
      </c>
      <c r="CD488" s="18">
        <f>SUM(Table2[[#This Row],[Tax Exempt Bond Savings Through FY17]:[Tax Exempt Bond Savings FY18 and After]])</f>
        <v>35.998199999999997</v>
      </c>
      <c r="CE488" s="17">
        <v>737.42160000000001</v>
      </c>
      <c r="CF488" s="17">
        <v>2515.4086000000002</v>
      </c>
      <c r="CG488" s="17">
        <v>10479.5877</v>
      </c>
      <c r="CH488" s="18">
        <f>SUM(Table2[[#This Row],[Indirect and Induced Through FY17]:[Indirect and Induced FY18 and After]])</f>
        <v>12994.996300000001</v>
      </c>
      <c r="CI488" s="17">
        <v>1374.9486999999999</v>
      </c>
      <c r="CJ488" s="17">
        <v>4655.4704000000002</v>
      </c>
      <c r="CK488" s="17">
        <v>19551.0046</v>
      </c>
      <c r="CL488" s="18">
        <f>SUM(Table2[[#This Row],[TOTAL Income Consumption Use Taxes Through FY17]:[TOTAL Income Consumption Use Taxes FY18 and After]])</f>
        <v>24206.474999999999</v>
      </c>
      <c r="CM488" s="17">
        <v>2.7374999999999998</v>
      </c>
      <c r="CN488" s="17">
        <v>8.5376999999999992</v>
      </c>
      <c r="CO488" s="17">
        <v>27.4605</v>
      </c>
      <c r="CP488" s="18">
        <f>SUM(Table2[[#This Row],[Assistance Provided Through FY17]:[Assistance Provided FY18 and After]])</f>
        <v>35.998199999999997</v>
      </c>
      <c r="CQ488" s="17">
        <v>0</v>
      </c>
      <c r="CR488" s="17">
        <v>0</v>
      </c>
      <c r="CS488" s="17">
        <v>0</v>
      </c>
      <c r="CT488" s="18">
        <f>SUM(Table2[[#This Row],[Recapture Cancellation Reduction Amount Through FY17]:[Recapture Cancellation Reduction Amount FY18 and After]])</f>
        <v>0</v>
      </c>
      <c r="CU488" s="17">
        <v>0</v>
      </c>
      <c r="CV488" s="17">
        <v>0</v>
      </c>
      <c r="CW488" s="17">
        <v>0</v>
      </c>
      <c r="CX488" s="18">
        <f>SUM(Table2[[#This Row],[Penalty Paid Through FY17]:[Penalty Paid FY18 and After]])</f>
        <v>0</v>
      </c>
      <c r="CY488" s="17">
        <v>2.7374999999999998</v>
      </c>
      <c r="CZ488" s="17">
        <v>8.5376999999999992</v>
      </c>
      <c r="DA488" s="17">
        <v>27.4605</v>
      </c>
      <c r="DB488" s="18">
        <f>SUM(Table2[[#This Row],[TOTAL Assistance Net of Recapture Penalties Through FY17]:[TOTAL Assistance Net of Recapture Penalties FY18 and After]])</f>
        <v>35.998199999999997</v>
      </c>
      <c r="DC488" s="17">
        <v>640.26459999999997</v>
      </c>
      <c r="DD488" s="17">
        <v>2148.5994999999998</v>
      </c>
      <c r="DE488" s="17">
        <v>9098.8773999999994</v>
      </c>
      <c r="DF488" s="18">
        <f>SUM(Table2[[#This Row],[Company Direct Tax Revenue Before Assistance Through FY17]:[Company Direct Tax Revenue Before Assistance FY18 and After]])</f>
        <v>11247.4769</v>
      </c>
      <c r="DG488" s="17">
        <v>1473.6835000000001</v>
      </c>
      <c r="DH488" s="17">
        <v>5007.7509</v>
      </c>
      <c r="DI488" s="17">
        <v>20942.697100000001</v>
      </c>
      <c r="DJ488" s="18">
        <f>SUM(Table2[[#This Row],[Indirect and Induced Tax Revenues Through FY17]:[Indirect and Induced Tax Revenues FY18 and After]])</f>
        <v>25950.448</v>
      </c>
      <c r="DK488" s="17">
        <v>2113.9481000000001</v>
      </c>
      <c r="DL488" s="17">
        <v>7156.3504000000003</v>
      </c>
      <c r="DM488" s="17">
        <v>30041.574499999999</v>
      </c>
      <c r="DN488" s="17">
        <f>SUM(Table2[[#This Row],[TOTAL Tax Revenues Before Assistance Through FY17]:[TOTAL Tax Revenues Before Assistance FY18 and After]])</f>
        <v>37197.924899999998</v>
      </c>
      <c r="DO488" s="17">
        <v>2111.2105999999999</v>
      </c>
      <c r="DP488" s="17">
        <v>7147.8127000000004</v>
      </c>
      <c r="DQ488" s="17">
        <v>30014.114000000001</v>
      </c>
      <c r="DR488" s="20">
        <f>SUM(Table2[[#This Row],[TOTAL Tax Revenues Net of Assistance Recapture and Penalty Through FY17]:[TOTAL Tax Revenues Net of Assistance Recapture and Penalty FY18 and After]])</f>
        <v>37161.926700000004</v>
      </c>
      <c r="DS488" s="20">
        <v>0</v>
      </c>
      <c r="DT488" s="20">
        <v>0</v>
      </c>
      <c r="DU488" s="20">
        <v>0</v>
      </c>
      <c r="DV488" s="20">
        <v>0</v>
      </c>
      <c r="DW488" s="15">
        <v>0</v>
      </c>
      <c r="DX488" s="15">
        <v>0</v>
      </c>
      <c r="DY488" s="15">
        <v>0</v>
      </c>
      <c r="DZ488" s="15">
        <v>457</v>
      </c>
      <c r="EA488" s="15">
        <v>0</v>
      </c>
      <c r="EB488" s="15">
        <v>0</v>
      </c>
      <c r="EC488" s="15">
        <v>0</v>
      </c>
      <c r="ED488" s="15">
        <v>457</v>
      </c>
      <c r="EE488" s="15">
        <v>0</v>
      </c>
      <c r="EF488" s="15">
        <v>0</v>
      </c>
      <c r="EG488" s="15">
        <v>0</v>
      </c>
      <c r="EH488" s="15">
        <v>100</v>
      </c>
      <c r="EI488" s="15">
        <f>SUM(Table2[[#This Row],[Total Industrial Employees FY17]:[Total Other Employees FY17]])</f>
        <v>457</v>
      </c>
      <c r="EJ488" s="15">
        <f>SUM(Table2[[#This Row],[Number of Industrial Employees Earning More than Living Wage FY17]:[Number of Other Employees Earning More than Living Wage FY17]])</f>
        <v>457</v>
      </c>
      <c r="EK488" s="15">
        <v>100</v>
      </c>
    </row>
    <row r="489" spans="1:141" ht="25.5" x14ac:dyDescent="0.2">
      <c r="A489" s="6">
        <v>94060</v>
      </c>
      <c r="B489" s="6" t="s">
        <v>1029</v>
      </c>
      <c r="C489" s="7" t="s">
        <v>1062</v>
      </c>
      <c r="D489" s="7" t="s">
        <v>71</v>
      </c>
      <c r="E489" s="33">
        <v>49</v>
      </c>
      <c r="F489" s="8" t="s">
        <v>2387</v>
      </c>
      <c r="G489" s="41" t="s">
        <v>2388</v>
      </c>
      <c r="H489" s="35">
        <v>163833</v>
      </c>
      <c r="I489" s="35">
        <v>15000</v>
      </c>
      <c r="J489" s="39" t="s">
        <v>3361</v>
      </c>
      <c r="K489" s="11" t="s">
        <v>2453</v>
      </c>
      <c r="L489" s="13" t="s">
        <v>3072</v>
      </c>
      <c r="M489" s="13" t="s">
        <v>2955</v>
      </c>
      <c r="N489" s="23">
        <v>5500000</v>
      </c>
      <c r="O489" s="6" t="s">
        <v>2458</v>
      </c>
      <c r="P489" s="15">
        <v>3</v>
      </c>
      <c r="Q489" s="15">
        <v>2</v>
      </c>
      <c r="R489" s="15">
        <v>63</v>
      </c>
      <c r="S489" s="15">
        <v>8</v>
      </c>
      <c r="T489" s="15">
        <v>77</v>
      </c>
      <c r="U489" s="15">
        <v>153</v>
      </c>
      <c r="V489" s="15">
        <v>150</v>
      </c>
      <c r="W489" s="15">
        <v>0</v>
      </c>
      <c r="X489" s="15">
        <v>0</v>
      </c>
      <c r="Y489" s="15">
        <v>66</v>
      </c>
      <c r="Z489" s="15">
        <v>1</v>
      </c>
      <c r="AA489" s="15">
        <v>36</v>
      </c>
      <c r="AB489" s="15">
        <v>0</v>
      </c>
      <c r="AC489" s="15">
        <v>0</v>
      </c>
      <c r="AD489" s="15">
        <v>0</v>
      </c>
      <c r="AE489" s="15">
        <v>0</v>
      </c>
      <c r="AF489" s="15">
        <v>36</v>
      </c>
      <c r="AG489" s="15" t="s">
        <v>1860</v>
      </c>
      <c r="AH489" s="15" t="s">
        <v>1861</v>
      </c>
      <c r="AI489" s="17">
        <v>31.971900000000002</v>
      </c>
      <c r="AJ489" s="17">
        <v>71.767300000000006</v>
      </c>
      <c r="AK489" s="17">
        <v>482.75360000000001</v>
      </c>
      <c r="AL489" s="17">
        <f>SUM(Table2[[#This Row],[Company Direct Land Through FY17]:[Company Direct Land FY18 and After]])</f>
        <v>554.52089999999998</v>
      </c>
      <c r="AM489" s="17">
        <v>1.827</v>
      </c>
      <c r="AN489" s="17">
        <v>82.304400000000001</v>
      </c>
      <c r="AO489" s="17">
        <v>27.586500000000001</v>
      </c>
      <c r="AP489" s="18">
        <f>SUM(Table2[[#This Row],[Company Direct Building Through FY17]:[Company Direct Building FY18 and After]])</f>
        <v>109.8909</v>
      </c>
      <c r="AQ489" s="17">
        <v>0</v>
      </c>
      <c r="AR489" s="17">
        <v>73.709999999999994</v>
      </c>
      <c r="AS489" s="17">
        <v>0</v>
      </c>
      <c r="AT489" s="18">
        <f>SUM(Table2[[#This Row],[Mortgage Recording Tax Through FY17]:[Mortgage Recording Tax FY18 and After]])</f>
        <v>73.709999999999994</v>
      </c>
      <c r="AU489" s="17">
        <v>21.039400000000001</v>
      </c>
      <c r="AV489" s="17">
        <v>35.804900000000004</v>
      </c>
      <c r="AW489" s="17">
        <v>317.68079999999998</v>
      </c>
      <c r="AX489" s="18">
        <f>SUM(Table2[[#This Row],[Pilot Savings Through FY17]:[Pilot Savings FY18 and After]])</f>
        <v>353.48569999999995</v>
      </c>
      <c r="AY489" s="17">
        <v>0</v>
      </c>
      <c r="AZ489" s="17">
        <v>73.709999999999994</v>
      </c>
      <c r="BA489" s="17">
        <v>0</v>
      </c>
      <c r="BB489" s="18">
        <f>SUM(Table2[[#This Row],[Mortgage Recording Tax Exemption Through FY17]:[Mortgage Recording Tax Exemption FY18 and After]])</f>
        <v>73.709999999999994</v>
      </c>
      <c r="BC489" s="17">
        <v>141.99019999999999</v>
      </c>
      <c r="BD489" s="17">
        <v>395.49160000000001</v>
      </c>
      <c r="BE489" s="17">
        <v>2143.9548</v>
      </c>
      <c r="BF489" s="18">
        <f>SUM(Table2[[#This Row],[Indirect and Induced Land Through FY17]:[Indirect and Induced Land FY18 and After]])</f>
        <v>2539.4463999999998</v>
      </c>
      <c r="BG489" s="17">
        <v>263.69600000000003</v>
      </c>
      <c r="BH489" s="17">
        <v>734.48429999999996</v>
      </c>
      <c r="BI489" s="17">
        <v>3981.6295</v>
      </c>
      <c r="BJ489" s="18">
        <f>SUM(Table2[[#This Row],[Indirect and Induced Building Through FY17]:[Indirect and Induced Building FY18 and After]])</f>
        <v>4716.1138000000001</v>
      </c>
      <c r="BK489" s="17">
        <v>418.44569999999999</v>
      </c>
      <c r="BL489" s="17">
        <v>1248.2427</v>
      </c>
      <c r="BM489" s="17">
        <v>6318.2435999999998</v>
      </c>
      <c r="BN489" s="18">
        <f>SUM(Table2[[#This Row],[TOTAL Real Property Related Taxes Through FY17]:[TOTAL Real Property Related Taxes FY18 and After]])</f>
        <v>7566.4862999999996</v>
      </c>
      <c r="BO489" s="17">
        <v>845.96090000000004</v>
      </c>
      <c r="BP489" s="17">
        <v>2403.3652999999999</v>
      </c>
      <c r="BQ489" s="17">
        <v>12773.4293</v>
      </c>
      <c r="BR489" s="18">
        <f>SUM(Table2[[#This Row],[Company Direct Through FY17]:[Company Direct FY18 and After]])</f>
        <v>15176.794599999999</v>
      </c>
      <c r="BS489" s="17">
        <v>37.0533</v>
      </c>
      <c r="BT489" s="17">
        <v>56.866500000000002</v>
      </c>
      <c r="BU489" s="17">
        <v>0</v>
      </c>
      <c r="BV489" s="18">
        <f>SUM(Table2[[#This Row],[Sales Tax Exemption Through FY17]:[Sales Tax Exemption FY18 and After]])</f>
        <v>56.866500000000002</v>
      </c>
      <c r="BW489" s="17">
        <v>0</v>
      </c>
      <c r="BX489" s="17">
        <v>0</v>
      </c>
      <c r="BY489" s="17">
        <v>0</v>
      </c>
      <c r="BZ489" s="17">
        <f>SUM(Table2[[#This Row],[Energy Tax Savings Through FY17]:[Energy Tax Savings FY18 and After]])</f>
        <v>0</v>
      </c>
      <c r="CA489" s="17">
        <v>0</v>
      </c>
      <c r="CB489" s="17">
        <v>0</v>
      </c>
      <c r="CC489" s="17">
        <v>0</v>
      </c>
      <c r="CD489" s="18">
        <f>SUM(Table2[[#This Row],[Tax Exempt Bond Savings Through FY17]:[Tax Exempt Bond Savings FY18 and After]])</f>
        <v>0</v>
      </c>
      <c r="CE489" s="17">
        <v>500.34629999999999</v>
      </c>
      <c r="CF489" s="17">
        <v>1413.5387000000001</v>
      </c>
      <c r="CG489" s="17">
        <v>7554.8860999999997</v>
      </c>
      <c r="CH489" s="18">
        <f>SUM(Table2[[#This Row],[Indirect and Induced Through FY17]:[Indirect and Induced FY18 and After]])</f>
        <v>8968.4248000000007</v>
      </c>
      <c r="CI489" s="17">
        <v>1309.2538999999999</v>
      </c>
      <c r="CJ489" s="17">
        <v>3760.0374999999999</v>
      </c>
      <c r="CK489" s="17">
        <v>20328.315399999999</v>
      </c>
      <c r="CL489" s="18">
        <f>SUM(Table2[[#This Row],[TOTAL Income Consumption Use Taxes Through FY17]:[TOTAL Income Consumption Use Taxes FY18 and After]])</f>
        <v>24088.352899999998</v>
      </c>
      <c r="CM489" s="17">
        <v>58.092700000000001</v>
      </c>
      <c r="CN489" s="17">
        <v>166.38140000000001</v>
      </c>
      <c r="CO489" s="17">
        <v>317.68079999999998</v>
      </c>
      <c r="CP489" s="18">
        <f>SUM(Table2[[#This Row],[Assistance Provided Through FY17]:[Assistance Provided FY18 and After]])</f>
        <v>484.06219999999996</v>
      </c>
      <c r="CQ489" s="17">
        <v>0</v>
      </c>
      <c r="CR489" s="17">
        <v>0</v>
      </c>
      <c r="CS489" s="17">
        <v>0</v>
      </c>
      <c r="CT489" s="18">
        <f>SUM(Table2[[#This Row],[Recapture Cancellation Reduction Amount Through FY17]:[Recapture Cancellation Reduction Amount FY18 and After]])</f>
        <v>0</v>
      </c>
      <c r="CU489" s="17">
        <v>0</v>
      </c>
      <c r="CV489" s="17">
        <v>0</v>
      </c>
      <c r="CW489" s="17">
        <v>0</v>
      </c>
      <c r="CX489" s="18">
        <f>SUM(Table2[[#This Row],[Penalty Paid Through FY17]:[Penalty Paid FY18 and After]])</f>
        <v>0</v>
      </c>
      <c r="CY489" s="17">
        <v>58.092700000000001</v>
      </c>
      <c r="CZ489" s="17">
        <v>166.38140000000001</v>
      </c>
      <c r="DA489" s="17">
        <v>317.68079999999998</v>
      </c>
      <c r="DB489" s="18">
        <f>SUM(Table2[[#This Row],[TOTAL Assistance Net of Recapture Penalties Through FY17]:[TOTAL Assistance Net of Recapture Penalties FY18 and After]])</f>
        <v>484.06219999999996</v>
      </c>
      <c r="DC489" s="17">
        <v>879.75980000000004</v>
      </c>
      <c r="DD489" s="17">
        <v>2631.1469999999999</v>
      </c>
      <c r="DE489" s="17">
        <v>13283.769399999999</v>
      </c>
      <c r="DF489" s="18">
        <f>SUM(Table2[[#This Row],[Company Direct Tax Revenue Before Assistance Through FY17]:[Company Direct Tax Revenue Before Assistance FY18 and After]])</f>
        <v>15914.916399999998</v>
      </c>
      <c r="DG489" s="17">
        <v>906.03250000000003</v>
      </c>
      <c r="DH489" s="17">
        <v>2543.5146</v>
      </c>
      <c r="DI489" s="17">
        <v>13680.4704</v>
      </c>
      <c r="DJ489" s="18">
        <f>SUM(Table2[[#This Row],[Indirect and Induced Tax Revenues Through FY17]:[Indirect and Induced Tax Revenues FY18 and After]])</f>
        <v>16223.985000000001</v>
      </c>
      <c r="DK489" s="17">
        <v>1785.7923000000001</v>
      </c>
      <c r="DL489" s="17">
        <v>5174.6616000000004</v>
      </c>
      <c r="DM489" s="17">
        <v>26964.239799999999</v>
      </c>
      <c r="DN489" s="17">
        <f>SUM(Table2[[#This Row],[TOTAL Tax Revenues Before Assistance Through FY17]:[TOTAL Tax Revenues Before Assistance FY18 and After]])</f>
        <v>32138.901399999999</v>
      </c>
      <c r="DO489" s="17">
        <v>1727.6995999999999</v>
      </c>
      <c r="DP489" s="17">
        <v>5008.2802000000001</v>
      </c>
      <c r="DQ489" s="17">
        <v>26646.559000000001</v>
      </c>
      <c r="DR489" s="20">
        <f>SUM(Table2[[#This Row],[TOTAL Tax Revenues Net of Assistance Recapture and Penalty Through FY17]:[TOTAL Tax Revenues Net of Assistance Recapture and Penalty FY18 and After]])</f>
        <v>31654.839200000002</v>
      </c>
      <c r="DS489" s="20">
        <v>0</v>
      </c>
      <c r="DT489" s="20">
        <v>0</v>
      </c>
      <c r="DU489" s="20">
        <v>0</v>
      </c>
      <c r="DV489" s="20">
        <v>0</v>
      </c>
      <c r="DW489" s="15">
        <v>54</v>
      </c>
      <c r="DX489" s="15">
        <v>0</v>
      </c>
      <c r="DY489" s="15">
        <v>0</v>
      </c>
      <c r="DZ489" s="15">
        <v>99</v>
      </c>
      <c r="EA489" s="15">
        <v>54</v>
      </c>
      <c r="EB489" s="15">
        <v>0</v>
      </c>
      <c r="EC489" s="15">
        <v>0</v>
      </c>
      <c r="ED489" s="15">
        <v>99</v>
      </c>
      <c r="EE489" s="15">
        <v>100</v>
      </c>
      <c r="EF489" s="15">
        <v>0</v>
      </c>
      <c r="EG489" s="15">
        <v>0</v>
      </c>
      <c r="EH489" s="15">
        <v>100</v>
      </c>
      <c r="EI489" s="15">
        <f>SUM(Table2[[#This Row],[Total Industrial Employees FY17]:[Total Other Employees FY17]])</f>
        <v>153</v>
      </c>
      <c r="EJ489" s="15">
        <f>SUM(Table2[[#This Row],[Number of Industrial Employees Earning More than Living Wage FY17]:[Number of Other Employees Earning More than Living Wage FY17]])</f>
        <v>153</v>
      </c>
      <c r="EK489" s="15">
        <v>100</v>
      </c>
    </row>
    <row r="490" spans="1:141" x14ac:dyDescent="0.2">
      <c r="A490" s="6">
        <v>93226</v>
      </c>
      <c r="B490" s="6" t="s">
        <v>486</v>
      </c>
      <c r="C490" s="7" t="s">
        <v>448</v>
      </c>
      <c r="D490" s="7" t="s">
        <v>19</v>
      </c>
      <c r="E490" s="33">
        <v>1</v>
      </c>
      <c r="F490" s="8" t="s">
        <v>2162</v>
      </c>
      <c r="G490" s="41" t="s">
        <v>2189</v>
      </c>
      <c r="H490" s="35">
        <v>0</v>
      </c>
      <c r="I490" s="35">
        <v>51394</v>
      </c>
      <c r="J490" s="39" t="s">
        <v>3307</v>
      </c>
      <c r="K490" s="11" t="s">
        <v>2519</v>
      </c>
      <c r="L490" s="13" t="s">
        <v>2786</v>
      </c>
      <c r="M490" s="13" t="s">
        <v>2770</v>
      </c>
      <c r="N490" s="23">
        <v>43000000</v>
      </c>
      <c r="O490" s="6" t="s">
        <v>2503</v>
      </c>
      <c r="P490" s="15">
        <v>0</v>
      </c>
      <c r="Q490" s="15">
        <v>0</v>
      </c>
      <c r="R490" s="15">
        <v>0</v>
      </c>
      <c r="S490" s="15">
        <v>0</v>
      </c>
      <c r="T490" s="15">
        <v>0</v>
      </c>
      <c r="U490" s="15">
        <v>0</v>
      </c>
      <c r="V490" s="15">
        <v>197</v>
      </c>
      <c r="W490" s="15">
        <v>0</v>
      </c>
      <c r="X490" s="15">
        <v>0</v>
      </c>
      <c r="Y490" s="15">
        <v>0</v>
      </c>
      <c r="Z490" s="15">
        <v>24</v>
      </c>
      <c r="AA490" s="15">
        <v>0</v>
      </c>
      <c r="AB490" s="15">
        <v>0</v>
      </c>
      <c r="AC490" s="15">
        <v>0</v>
      </c>
      <c r="AD490" s="15">
        <v>0</v>
      </c>
      <c r="AE490" s="15">
        <v>0</v>
      </c>
      <c r="AF490" s="15">
        <v>0</v>
      </c>
      <c r="AG490" s="15"/>
      <c r="AH490" s="15"/>
      <c r="AI490" s="17">
        <v>0</v>
      </c>
      <c r="AJ490" s="17">
        <v>0</v>
      </c>
      <c r="AK490" s="17">
        <v>0</v>
      </c>
      <c r="AL490" s="17">
        <f>SUM(Table2[[#This Row],[Company Direct Land Through FY17]:[Company Direct Land FY18 and After]])</f>
        <v>0</v>
      </c>
      <c r="AM490" s="17">
        <v>0</v>
      </c>
      <c r="AN490" s="17">
        <v>0</v>
      </c>
      <c r="AO490" s="17">
        <v>0</v>
      </c>
      <c r="AP490" s="18">
        <f>SUM(Table2[[#This Row],[Company Direct Building Through FY17]:[Company Direct Building FY18 and After]])</f>
        <v>0</v>
      </c>
      <c r="AQ490" s="17">
        <v>0</v>
      </c>
      <c r="AR490" s="17">
        <v>698.75</v>
      </c>
      <c r="AS490" s="17">
        <v>0</v>
      </c>
      <c r="AT490" s="18">
        <f>SUM(Table2[[#This Row],[Mortgage Recording Tax Through FY17]:[Mortgage Recording Tax FY18 and After]])</f>
        <v>698.75</v>
      </c>
      <c r="AU490" s="17">
        <v>0</v>
      </c>
      <c r="AV490" s="17">
        <v>0</v>
      </c>
      <c r="AW490" s="17">
        <v>0</v>
      </c>
      <c r="AX490" s="18">
        <f>SUM(Table2[[#This Row],[Pilot Savings Through FY17]:[Pilot Savings FY18 and After]])</f>
        <v>0</v>
      </c>
      <c r="AY490" s="17">
        <v>0</v>
      </c>
      <c r="AZ490" s="17">
        <v>0</v>
      </c>
      <c r="BA490" s="17">
        <v>0</v>
      </c>
      <c r="BB490" s="18">
        <f>SUM(Table2[[#This Row],[Mortgage Recording Tax Exemption Through FY17]:[Mortgage Recording Tax Exemption FY18 and After]])</f>
        <v>0</v>
      </c>
      <c r="BC490" s="17">
        <v>177.95519999999999</v>
      </c>
      <c r="BD490" s="17">
        <v>1392.3231000000001</v>
      </c>
      <c r="BE490" s="17">
        <v>1601.2855999999999</v>
      </c>
      <c r="BF490" s="18">
        <f>SUM(Table2[[#This Row],[Indirect and Induced Land Through FY17]:[Indirect and Induced Land FY18 and After]])</f>
        <v>2993.6086999999998</v>
      </c>
      <c r="BG490" s="17">
        <v>330.48820000000001</v>
      </c>
      <c r="BH490" s="17">
        <v>2585.7429000000002</v>
      </c>
      <c r="BI490" s="17">
        <v>2973.8162000000002</v>
      </c>
      <c r="BJ490" s="18">
        <f>SUM(Table2[[#This Row],[Indirect and Induced Building Through FY17]:[Indirect and Induced Building FY18 and After]])</f>
        <v>5559.5591000000004</v>
      </c>
      <c r="BK490" s="17">
        <v>508.4434</v>
      </c>
      <c r="BL490" s="17">
        <v>4676.8159999999998</v>
      </c>
      <c r="BM490" s="17">
        <v>4575.1018000000004</v>
      </c>
      <c r="BN490" s="18">
        <f>SUM(Table2[[#This Row],[TOTAL Real Property Related Taxes Through FY17]:[TOTAL Real Property Related Taxes FY18 and After]])</f>
        <v>9251.9177999999993</v>
      </c>
      <c r="BO490" s="17">
        <v>438.22379999999998</v>
      </c>
      <c r="BP490" s="17">
        <v>3635.9227999999998</v>
      </c>
      <c r="BQ490" s="17">
        <v>3943.2476999999999</v>
      </c>
      <c r="BR490" s="18">
        <f>SUM(Table2[[#This Row],[Company Direct Through FY17]:[Company Direct FY18 and After]])</f>
        <v>7579.1705000000002</v>
      </c>
      <c r="BS490" s="17">
        <v>0</v>
      </c>
      <c r="BT490" s="17">
        <v>0</v>
      </c>
      <c r="BU490" s="17">
        <v>0</v>
      </c>
      <c r="BV490" s="18">
        <f>SUM(Table2[[#This Row],[Sales Tax Exemption Through FY17]:[Sales Tax Exemption FY18 and After]])</f>
        <v>0</v>
      </c>
      <c r="BW490" s="17">
        <v>0</v>
      </c>
      <c r="BX490" s="17">
        <v>0</v>
      </c>
      <c r="BY490" s="17">
        <v>0</v>
      </c>
      <c r="BZ490" s="17">
        <f>SUM(Table2[[#This Row],[Energy Tax Savings Through FY17]:[Energy Tax Savings FY18 and After]])</f>
        <v>0</v>
      </c>
      <c r="CA490" s="17">
        <v>17.076699999999999</v>
      </c>
      <c r="CB490" s="17">
        <v>273.97120000000001</v>
      </c>
      <c r="CC490" s="17">
        <v>109.7522</v>
      </c>
      <c r="CD490" s="18">
        <f>SUM(Table2[[#This Row],[Tax Exempt Bond Savings Through FY17]:[Tax Exempt Bond Savings FY18 and After]])</f>
        <v>383.72340000000003</v>
      </c>
      <c r="CE490" s="17">
        <v>509.24419999999998</v>
      </c>
      <c r="CF490" s="17">
        <v>4515.0844999999999</v>
      </c>
      <c r="CG490" s="17">
        <v>4582.3072000000002</v>
      </c>
      <c r="CH490" s="18">
        <f>SUM(Table2[[#This Row],[Indirect and Induced Through FY17]:[Indirect and Induced FY18 and After]])</f>
        <v>9097.3917000000001</v>
      </c>
      <c r="CI490" s="17">
        <v>930.3913</v>
      </c>
      <c r="CJ490" s="17">
        <v>7877.0361000000003</v>
      </c>
      <c r="CK490" s="17">
        <v>8415.8027000000002</v>
      </c>
      <c r="CL490" s="18">
        <f>SUM(Table2[[#This Row],[TOTAL Income Consumption Use Taxes Through FY17]:[TOTAL Income Consumption Use Taxes FY18 and After]])</f>
        <v>16292.838800000001</v>
      </c>
      <c r="CM490" s="17">
        <v>17.076699999999999</v>
      </c>
      <c r="CN490" s="17">
        <v>273.97120000000001</v>
      </c>
      <c r="CO490" s="17">
        <v>109.7522</v>
      </c>
      <c r="CP490" s="18">
        <f>SUM(Table2[[#This Row],[Assistance Provided Through FY17]:[Assistance Provided FY18 and After]])</f>
        <v>383.72340000000003</v>
      </c>
      <c r="CQ490" s="17">
        <v>0</v>
      </c>
      <c r="CR490" s="17">
        <v>0</v>
      </c>
      <c r="CS490" s="17">
        <v>0</v>
      </c>
      <c r="CT490" s="18">
        <f>SUM(Table2[[#This Row],[Recapture Cancellation Reduction Amount Through FY17]:[Recapture Cancellation Reduction Amount FY18 and After]])</f>
        <v>0</v>
      </c>
      <c r="CU490" s="17">
        <v>0</v>
      </c>
      <c r="CV490" s="17">
        <v>0</v>
      </c>
      <c r="CW490" s="17">
        <v>0</v>
      </c>
      <c r="CX490" s="18">
        <f>SUM(Table2[[#This Row],[Penalty Paid Through FY17]:[Penalty Paid FY18 and After]])</f>
        <v>0</v>
      </c>
      <c r="CY490" s="17">
        <v>17.076699999999999</v>
      </c>
      <c r="CZ490" s="17">
        <v>273.97120000000001</v>
      </c>
      <c r="DA490" s="17">
        <v>109.7522</v>
      </c>
      <c r="DB490" s="18">
        <f>SUM(Table2[[#This Row],[TOTAL Assistance Net of Recapture Penalties Through FY17]:[TOTAL Assistance Net of Recapture Penalties FY18 and After]])</f>
        <v>383.72340000000003</v>
      </c>
      <c r="DC490" s="17">
        <v>438.22379999999998</v>
      </c>
      <c r="DD490" s="17">
        <v>4334.6728000000003</v>
      </c>
      <c r="DE490" s="17">
        <v>3943.2476999999999</v>
      </c>
      <c r="DF490" s="18">
        <f>SUM(Table2[[#This Row],[Company Direct Tax Revenue Before Assistance Through FY17]:[Company Direct Tax Revenue Before Assistance FY18 and After]])</f>
        <v>8277.9205000000002</v>
      </c>
      <c r="DG490" s="17">
        <v>1017.6876</v>
      </c>
      <c r="DH490" s="17">
        <v>8493.1504999999997</v>
      </c>
      <c r="DI490" s="17">
        <v>9157.4089999999997</v>
      </c>
      <c r="DJ490" s="18">
        <f>SUM(Table2[[#This Row],[Indirect and Induced Tax Revenues Through FY17]:[Indirect and Induced Tax Revenues FY18 and After]])</f>
        <v>17650.559499999999</v>
      </c>
      <c r="DK490" s="17">
        <v>1455.9114</v>
      </c>
      <c r="DL490" s="17">
        <v>12827.8233</v>
      </c>
      <c r="DM490" s="17">
        <v>13100.6567</v>
      </c>
      <c r="DN490" s="17">
        <f>SUM(Table2[[#This Row],[TOTAL Tax Revenues Before Assistance Through FY17]:[TOTAL Tax Revenues Before Assistance FY18 and After]])</f>
        <v>25928.48</v>
      </c>
      <c r="DO490" s="17">
        <v>1438.8347000000001</v>
      </c>
      <c r="DP490" s="17">
        <v>12553.8521</v>
      </c>
      <c r="DQ490" s="17">
        <v>12990.904500000001</v>
      </c>
      <c r="DR490" s="20">
        <f>SUM(Table2[[#This Row],[TOTAL Tax Revenues Net of Assistance Recapture and Penalty Through FY17]:[TOTAL Tax Revenues Net of Assistance Recapture and Penalty FY18 and After]])</f>
        <v>25544.756600000001</v>
      </c>
      <c r="DS490" s="20">
        <v>0</v>
      </c>
      <c r="DT490" s="20">
        <v>0</v>
      </c>
      <c r="DU490" s="20">
        <v>0</v>
      </c>
      <c r="DV490" s="20">
        <v>0</v>
      </c>
      <c r="DW490" s="15">
        <v>0</v>
      </c>
      <c r="DX490" s="15">
        <v>0</v>
      </c>
      <c r="DY490" s="15">
        <v>0</v>
      </c>
      <c r="DZ490" s="15">
        <v>0</v>
      </c>
      <c r="EA490" s="15">
        <v>0</v>
      </c>
      <c r="EB490" s="15">
        <v>0</v>
      </c>
      <c r="EC490" s="15">
        <v>0</v>
      </c>
      <c r="ED490" s="15">
        <v>0</v>
      </c>
      <c r="EE490" s="15">
        <v>0</v>
      </c>
      <c r="EF490" s="15">
        <v>0</v>
      </c>
      <c r="EG490" s="15">
        <v>0</v>
      </c>
      <c r="EH490" s="15">
        <v>0</v>
      </c>
      <c r="EI490" s="15">
        <v>0</v>
      </c>
      <c r="EJ490" s="15">
        <v>0</v>
      </c>
      <c r="EK490" s="15">
        <v>0</v>
      </c>
    </row>
    <row r="491" spans="1:141" x14ac:dyDescent="0.2">
      <c r="A491" s="6">
        <v>94126</v>
      </c>
      <c r="B491" s="6" t="s">
        <v>486</v>
      </c>
      <c r="C491" s="7" t="s">
        <v>448</v>
      </c>
      <c r="D491" s="7" t="s">
        <v>19</v>
      </c>
      <c r="E491" s="33">
        <v>1</v>
      </c>
      <c r="F491" s="8" t="s">
        <v>2162</v>
      </c>
      <c r="G491" s="41" t="s">
        <v>2438</v>
      </c>
      <c r="H491" s="35">
        <v>0</v>
      </c>
      <c r="I491" s="35">
        <v>71551</v>
      </c>
      <c r="J491" s="39" t="s">
        <v>3395</v>
      </c>
      <c r="K491" s="11" t="s">
        <v>2804</v>
      </c>
      <c r="L491" s="13" t="s">
        <v>3152</v>
      </c>
      <c r="M491" s="13" t="s">
        <v>3153</v>
      </c>
      <c r="N491" s="23">
        <v>39100000</v>
      </c>
      <c r="O491" s="6" t="s">
        <v>2503</v>
      </c>
      <c r="P491" s="15">
        <v>2</v>
      </c>
      <c r="Q491" s="15">
        <v>0</v>
      </c>
      <c r="R491" s="15">
        <v>195</v>
      </c>
      <c r="S491" s="15">
        <v>8</v>
      </c>
      <c r="T491" s="15">
        <v>2</v>
      </c>
      <c r="U491" s="15">
        <v>207</v>
      </c>
      <c r="V491" s="15">
        <v>206</v>
      </c>
      <c r="W491" s="15">
        <v>0</v>
      </c>
      <c r="X491" s="15">
        <v>0</v>
      </c>
      <c r="Y491" s="15">
        <v>182</v>
      </c>
      <c r="Z491" s="15">
        <v>0</v>
      </c>
      <c r="AA491" s="15">
        <v>71</v>
      </c>
      <c r="AB491" s="15">
        <v>0</v>
      </c>
      <c r="AC491" s="15">
        <v>0</v>
      </c>
      <c r="AD491" s="15">
        <v>0</v>
      </c>
      <c r="AE491" s="15">
        <v>0</v>
      </c>
      <c r="AF491" s="15">
        <v>71</v>
      </c>
      <c r="AG491" s="15" t="s">
        <v>1860</v>
      </c>
      <c r="AH491" s="15" t="s">
        <v>1860</v>
      </c>
      <c r="AI491" s="17">
        <v>0</v>
      </c>
      <c r="AJ491" s="17">
        <v>0</v>
      </c>
      <c r="AK491" s="17">
        <v>0</v>
      </c>
      <c r="AL491" s="17">
        <f>SUM(Table2[[#This Row],[Company Direct Land Through FY17]:[Company Direct Land FY18 and After]])</f>
        <v>0</v>
      </c>
      <c r="AM491" s="17">
        <v>0</v>
      </c>
      <c r="AN491" s="17">
        <v>0</v>
      </c>
      <c r="AO491" s="17">
        <v>0</v>
      </c>
      <c r="AP491" s="18">
        <f>SUM(Table2[[#This Row],[Company Direct Building Through FY17]:[Company Direct Building FY18 and After]])</f>
        <v>0</v>
      </c>
      <c r="AQ491" s="17">
        <v>0</v>
      </c>
      <c r="AR491" s="17">
        <v>0</v>
      </c>
      <c r="AS491" s="17">
        <v>0</v>
      </c>
      <c r="AT491" s="18">
        <f>SUM(Table2[[#This Row],[Mortgage Recording Tax Through FY17]:[Mortgage Recording Tax FY18 and After]])</f>
        <v>0</v>
      </c>
      <c r="AU491" s="17">
        <v>0</v>
      </c>
      <c r="AV491" s="17">
        <v>0</v>
      </c>
      <c r="AW491" s="17">
        <v>0</v>
      </c>
      <c r="AX491" s="18">
        <f>SUM(Table2[[#This Row],[Pilot Savings Through FY17]:[Pilot Savings FY18 and After]])</f>
        <v>0</v>
      </c>
      <c r="AY491" s="17">
        <v>0</v>
      </c>
      <c r="AZ491" s="17">
        <v>0</v>
      </c>
      <c r="BA491" s="17">
        <v>0</v>
      </c>
      <c r="BB491" s="18">
        <f>SUM(Table2[[#This Row],[Mortgage Recording Tax Exemption Through FY17]:[Mortgage Recording Tax Exemption FY18 and After]])</f>
        <v>0</v>
      </c>
      <c r="BC491" s="17">
        <v>186.08459999999999</v>
      </c>
      <c r="BD491" s="17">
        <v>186.08459999999999</v>
      </c>
      <c r="BE491" s="17">
        <v>2858.3398000000002</v>
      </c>
      <c r="BF491" s="18">
        <f>SUM(Table2[[#This Row],[Indirect and Induced Land Through FY17]:[Indirect and Induced Land FY18 and After]])</f>
        <v>3044.4244000000003</v>
      </c>
      <c r="BG491" s="17">
        <v>345.5856</v>
      </c>
      <c r="BH491" s="17">
        <v>345.5856</v>
      </c>
      <c r="BI491" s="17">
        <v>5308.3453</v>
      </c>
      <c r="BJ491" s="18">
        <f>SUM(Table2[[#This Row],[Indirect and Induced Building Through FY17]:[Indirect and Induced Building FY18 and After]])</f>
        <v>5653.9309000000003</v>
      </c>
      <c r="BK491" s="17">
        <v>531.67020000000002</v>
      </c>
      <c r="BL491" s="17">
        <v>531.67020000000002</v>
      </c>
      <c r="BM491" s="17">
        <v>8166.6850999999997</v>
      </c>
      <c r="BN491" s="18">
        <f>SUM(Table2[[#This Row],[TOTAL Real Property Related Taxes Through FY17]:[TOTAL Real Property Related Taxes FY18 and After]])</f>
        <v>8698.3552999999993</v>
      </c>
      <c r="BO491" s="17">
        <v>458.2441</v>
      </c>
      <c r="BP491" s="17">
        <v>458.2441</v>
      </c>
      <c r="BQ491" s="17">
        <v>7038.8275999999996</v>
      </c>
      <c r="BR491" s="18">
        <f>SUM(Table2[[#This Row],[Company Direct Through FY17]:[Company Direct FY18 and After]])</f>
        <v>7497.0716999999995</v>
      </c>
      <c r="BS491" s="17">
        <v>0</v>
      </c>
      <c r="BT491" s="17">
        <v>0</v>
      </c>
      <c r="BU491" s="17">
        <v>0</v>
      </c>
      <c r="BV491" s="18">
        <f>SUM(Table2[[#This Row],[Sales Tax Exemption Through FY17]:[Sales Tax Exemption FY18 and After]])</f>
        <v>0</v>
      </c>
      <c r="BW491" s="17">
        <v>0</v>
      </c>
      <c r="BX491" s="17">
        <v>0</v>
      </c>
      <c r="BY491" s="17">
        <v>0</v>
      </c>
      <c r="BZ491" s="17">
        <f>SUM(Table2[[#This Row],[Energy Tax Savings Through FY17]:[Energy Tax Savings FY18 and After]])</f>
        <v>0</v>
      </c>
      <c r="CA491" s="17">
        <v>0</v>
      </c>
      <c r="CB491" s="17">
        <v>0</v>
      </c>
      <c r="CC491" s="17">
        <v>0</v>
      </c>
      <c r="CD491" s="18">
        <f>SUM(Table2[[#This Row],[Tax Exempt Bond Savings Through FY17]:[Tax Exempt Bond Savings FY18 and After]])</f>
        <v>0</v>
      </c>
      <c r="CE491" s="17">
        <v>532.5077</v>
      </c>
      <c r="CF491" s="17">
        <v>532.5077</v>
      </c>
      <c r="CG491" s="17">
        <v>8179.5483000000004</v>
      </c>
      <c r="CH491" s="18">
        <f>SUM(Table2[[#This Row],[Indirect and Induced Through FY17]:[Indirect and Induced FY18 and After]])</f>
        <v>8712.0560000000005</v>
      </c>
      <c r="CI491" s="17">
        <v>990.7518</v>
      </c>
      <c r="CJ491" s="17">
        <v>990.7518</v>
      </c>
      <c r="CK491" s="17">
        <v>15218.375899999999</v>
      </c>
      <c r="CL491" s="18">
        <f>SUM(Table2[[#This Row],[TOTAL Income Consumption Use Taxes Through FY17]:[TOTAL Income Consumption Use Taxes FY18 and After]])</f>
        <v>16209.127699999999</v>
      </c>
      <c r="CM491" s="17">
        <v>0</v>
      </c>
      <c r="CN491" s="17">
        <v>0</v>
      </c>
      <c r="CO491" s="17">
        <v>0</v>
      </c>
      <c r="CP491" s="18">
        <f>SUM(Table2[[#This Row],[Assistance Provided Through FY17]:[Assistance Provided FY18 and After]])</f>
        <v>0</v>
      </c>
      <c r="CQ491" s="17">
        <v>0</v>
      </c>
      <c r="CR491" s="17">
        <v>0</v>
      </c>
      <c r="CS491" s="17">
        <v>0</v>
      </c>
      <c r="CT491" s="18">
        <f>SUM(Table2[[#This Row],[Recapture Cancellation Reduction Amount Through FY17]:[Recapture Cancellation Reduction Amount FY18 and After]])</f>
        <v>0</v>
      </c>
      <c r="CU491" s="17">
        <v>0</v>
      </c>
      <c r="CV491" s="17">
        <v>0</v>
      </c>
      <c r="CW491" s="17">
        <v>0</v>
      </c>
      <c r="CX491" s="18">
        <f>SUM(Table2[[#This Row],[Penalty Paid Through FY17]:[Penalty Paid FY18 and After]])</f>
        <v>0</v>
      </c>
      <c r="CY491" s="17">
        <v>0</v>
      </c>
      <c r="CZ491" s="17">
        <v>0</v>
      </c>
      <c r="DA491" s="17">
        <v>0</v>
      </c>
      <c r="DB491" s="18">
        <f>SUM(Table2[[#This Row],[TOTAL Assistance Net of Recapture Penalties Through FY17]:[TOTAL Assistance Net of Recapture Penalties FY18 and After]])</f>
        <v>0</v>
      </c>
      <c r="DC491" s="17">
        <v>458.2441</v>
      </c>
      <c r="DD491" s="17">
        <v>458.2441</v>
      </c>
      <c r="DE491" s="17">
        <v>7038.8275999999996</v>
      </c>
      <c r="DF491" s="18">
        <f>SUM(Table2[[#This Row],[Company Direct Tax Revenue Before Assistance Through FY17]:[Company Direct Tax Revenue Before Assistance FY18 and After]])</f>
        <v>7497.0716999999995</v>
      </c>
      <c r="DG491" s="17">
        <v>1064.1778999999999</v>
      </c>
      <c r="DH491" s="17">
        <v>1064.1778999999999</v>
      </c>
      <c r="DI491" s="17">
        <v>16346.233399999999</v>
      </c>
      <c r="DJ491" s="18">
        <f>SUM(Table2[[#This Row],[Indirect and Induced Tax Revenues Through FY17]:[Indirect and Induced Tax Revenues FY18 and After]])</f>
        <v>17410.4113</v>
      </c>
      <c r="DK491" s="17">
        <v>1522.422</v>
      </c>
      <c r="DL491" s="17">
        <v>1522.422</v>
      </c>
      <c r="DM491" s="17">
        <v>23385.061000000002</v>
      </c>
      <c r="DN491" s="17">
        <f>SUM(Table2[[#This Row],[TOTAL Tax Revenues Before Assistance Through FY17]:[TOTAL Tax Revenues Before Assistance FY18 and After]])</f>
        <v>24907.483</v>
      </c>
      <c r="DO491" s="17">
        <v>1522.422</v>
      </c>
      <c r="DP491" s="17">
        <v>1522.422</v>
      </c>
      <c r="DQ491" s="17">
        <v>23385.061000000002</v>
      </c>
      <c r="DR491" s="20">
        <f>SUM(Table2[[#This Row],[TOTAL Tax Revenues Net of Assistance Recapture and Penalty Through FY17]:[TOTAL Tax Revenues Net of Assistance Recapture and Penalty FY18 and After]])</f>
        <v>24907.483</v>
      </c>
      <c r="DS491" s="20">
        <v>0</v>
      </c>
      <c r="DT491" s="20">
        <v>0</v>
      </c>
      <c r="DU491" s="20">
        <v>0</v>
      </c>
      <c r="DV491" s="20">
        <v>0</v>
      </c>
      <c r="DW491" s="15">
        <v>0</v>
      </c>
      <c r="DX491" s="15">
        <v>0</v>
      </c>
      <c r="DY491" s="15">
        <v>0</v>
      </c>
      <c r="DZ491" s="15">
        <v>205</v>
      </c>
      <c r="EA491" s="15">
        <v>0</v>
      </c>
      <c r="EB491" s="15">
        <v>0</v>
      </c>
      <c r="EC491" s="15">
        <v>0</v>
      </c>
      <c r="ED491" s="15">
        <v>205</v>
      </c>
      <c r="EE491" s="15">
        <v>0</v>
      </c>
      <c r="EF491" s="15">
        <v>0</v>
      </c>
      <c r="EG491" s="15">
        <v>0</v>
      </c>
      <c r="EH491" s="15">
        <v>100</v>
      </c>
      <c r="EI491" s="15">
        <f>SUM(Table2[[#This Row],[Total Industrial Employees FY17]:[Total Other Employees FY17]])</f>
        <v>205</v>
      </c>
      <c r="EJ491" s="15">
        <f>SUM(Table2[[#This Row],[Number of Industrial Employees Earning More than Living Wage FY17]:[Number of Other Employees Earning More than Living Wage FY17]])</f>
        <v>205</v>
      </c>
      <c r="EK491" s="15">
        <v>100</v>
      </c>
    </row>
    <row r="492" spans="1:141" x14ac:dyDescent="0.2">
      <c r="A492" s="6">
        <v>94100</v>
      </c>
      <c r="B492" s="6" t="s">
        <v>1616</v>
      </c>
      <c r="C492" s="7" t="s">
        <v>1656</v>
      </c>
      <c r="D492" s="7" t="s">
        <v>9</v>
      </c>
      <c r="E492" s="33">
        <v>40</v>
      </c>
      <c r="F492" s="8" t="s">
        <v>2419</v>
      </c>
      <c r="G492" s="41" t="s">
        <v>2062</v>
      </c>
      <c r="H492" s="35">
        <v>13230</v>
      </c>
      <c r="I492" s="35">
        <v>60745</v>
      </c>
      <c r="J492" s="39" t="s">
        <v>3283</v>
      </c>
      <c r="K492" s="11" t="s">
        <v>2804</v>
      </c>
      <c r="L492" s="13" t="s">
        <v>3121</v>
      </c>
      <c r="M492" s="13" t="s">
        <v>2868</v>
      </c>
      <c r="N492" s="23">
        <v>8320000</v>
      </c>
      <c r="O492" s="6" t="s">
        <v>2518</v>
      </c>
      <c r="P492" s="15">
        <v>1</v>
      </c>
      <c r="Q492" s="15">
        <v>0</v>
      </c>
      <c r="R492" s="15">
        <v>63</v>
      </c>
      <c r="S492" s="15">
        <v>0</v>
      </c>
      <c r="T492" s="15">
        <v>0</v>
      </c>
      <c r="U492" s="15">
        <v>64</v>
      </c>
      <c r="V492" s="15">
        <v>63</v>
      </c>
      <c r="W492" s="15">
        <v>0</v>
      </c>
      <c r="X492" s="15">
        <v>0</v>
      </c>
      <c r="Y492" s="15">
        <v>62</v>
      </c>
      <c r="Z492" s="15">
        <v>0</v>
      </c>
      <c r="AA492" s="15">
        <v>94</v>
      </c>
      <c r="AB492" s="15">
        <v>0</v>
      </c>
      <c r="AC492" s="15">
        <v>0</v>
      </c>
      <c r="AD492" s="15">
        <v>0</v>
      </c>
      <c r="AE492" s="15">
        <v>0</v>
      </c>
      <c r="AF492" s="15">
        <v>94</v>
      </c>
      <c r="AG492" s="15" t="s">
        <v>1860</v>
      </c>
      <c r="AH492" s="15" t="s">
        <v>1861</v>
      </c>
      <c r="AI492" s="17">
        <v>0</v>
      </c>
      <c r="AJ492" s="17">
        <v>0</v>
      </c>
      <c r="AK492" s="17">
        <v>0</v>
      </c>
      <c r="AL492" s="17">
        <f>SUM(Table2[[#This Row],[Company Direct Land Through FY17]:[Company Direct Land FY18 and After]])</f>
        <v>0</v>
      </c>
      <c r="AM492" s="17">
        <v>0</v>
      </c>
      <c r="AN492" s="17">
        <v>0</v>
      </c>
      <c r="AO492" s="17">
        <v>0</v>
      </c>
      <c r="AP492" s="18">
        <f>SUM(Table2[[#This Row],[Company Direct Building Through FY17]:[Company Direct Building FY18 and After]])</f>
        <v>0</v>
      </c>
      <c r="AQ492" s="17">
        <v>0</v>
      </c>
      <c r="AR492" s="17">
        <v>141.13480000000001</v>
      </c>
      <c r="AS492" s="17">
        <v>0</v>
      </c>
      <c r="AT492" s="18">
        <f>SUM(Table2[[#This Row],[Mortgage Recording Tax Through FY17]:[Mortgage Recording Tax FY18 and After]])</f>
        <v>141.13480000000001</v>
      </c>
      <c r="AU492" s="17">
        <v>0</v>
      </c>
      <c r="AV492" s="17">
        <v>0</v>
      </c>
      <c r="AW492" s="17">
        <v>0</v>
      </c>
      <c r="AX492" s="18">
        <f>SUM(Table2[[#This Row],[Pilot Savings Through FY17]:[Pilot Savings FY18 and After]])</f>
        <v>0</v>
      </c>
      <c r="AY492" s="17">
        <v>0</v>
      </c>
      <c r="AZ492" s="17">
        <v>141.13480000000001</v>
      </c>
      <c r="BA492" s="17">
        <v>0</v>
      </c>
      <c r="BB492" s="18">
        <f>SUM(Table2[[#This Row],[Mortgage Recording Tax Exemption Through FY17]:[Mortgage Recording Tax Exemption FY18 and After]])</f>
        <v>141.13480000000001</v>
      </c>
      <c r="BC492" s="17">
        <v>29.790600000000001</v>
      </c>
      <c r="BD492" s="17">
        <v>58.791400000000003</v>
      </c>
      <c r="BE492" s="17">
        <v>324.25639999999999</v>
      </c>
      <c r="BF492" s="18">
        <f>SUM(Table2[[#This Row],[Indirect and Induced Land Through FY17]:[Indirect and Induced Land FY18 and After]])</f>
        <v>383.0478</v>
      </c>
      <c r="BG492" s="17">
        <v>55.325400000000002</v>
      </c>
      <c r="BH492" s="17">
        <v>109.184</v>
      </c>
      <c r="BI492" s="17">
        <v>602.18970000000002</v>
      </c>
      <c r="BJ492" s="18">
        <f>SUM(Table2[[#This Row],[Indirect and Induced Building Through FY17]:[Indirect and Induced Building FY18 and After]])</f>
        <v>711.37369999999999</v>
      </c>
      <c r="BK492" s="17">
        <v>85.116</v>
      </c>
      <c r="BL492" s="17">
        <v>167.97540000000001</v>
      </c>
      <c r="BM492" s="17">
        <v>926.4461</v>
      </c>
      <c r="BN492" s="18">
        <f>SUM(Table2[[#This Row],[TOTAL Real Property Related Taxes Through FY17]:[TOTAL Real Property Related Taxes FY18 and After]])</f>
        <v>1094.4214999999999</v>
      </c>
      <c r="BO492" s="17">
        <v>86.633499999999998</v>
      </c>
      <c r="BP492" s="17">
        <v>171.4931</v>
      </c>
      <c r="BQ492" s="17">
        <v>942.9624</v>
      </c>
      <c r="BR492" s="18">
        <f>SUM(Table2[[#This Row],[Company Direct Through FY17]:[Company Direct FY18 and After]])</f>
        <v>1114.4555</v>
      </c>
      <c r="BS492" s="17">
        <v>0</v>
      </c>
      <c r="BT492" s="17">
        <v>0</v>
      </c>
      <c r="BU492" s="17">
        <v>0</v>
      </c>
      <c r="BV492" s="18">
        <f>SUM(Table2[[#This Row],[Sales Tax Exemption Through FY17]:[Sales Tax Exemption FY18 and After]])</f>
        <v>0</v>
      </c>
      <c r="BW492" s="17">
        <v>0</v>
      </c>
      <c r="BX492" s="17">
        <v>0</v>
      </c>
      <c r="BY492" s="17">
        <v>0</v>
      </c>
      <c r="BZ492" s="17">
        <f>SUM(Table2[[#This Row],[Energy Tax Savings Through FY17]:[Energy Tax Savings FY18 and After]])</f>
        <v>0</v>
      </c>
      <c r="CA492" s="17">
        <v>4.4302000000000001</v>
      </c>
      <c r="CB492" s="17">
        <v>6.4509999999999996</v>
      </c>
      <c r="CC492" s="17">
        <v>38.1633</v>
      </c>
      <c r="CD492" s="18">
        <f>SUM(Table2[[#This Row],[Tax Exempt Bond Savings Through FY17]:[Tax Exempt Bond Savings FY18 and After]])</f>
        <v>44.6143</v>
      </c>
      <c r="CE492" s="17">
        <v>101.977</v>
      </c>
      <c r="CF492" s="17">
        <v>202.52709999999999</v>
      </c>
      <c r="CG492" s="17">
        <v>1109.9679000000001</v>
      </c>
      <c r="CH492" s="18">
        <f>SUM(Table2[[#This Row],[Indirect and Induced Through FY17]:[Indirect and Induced FY18 and After]])</f>
        <v>1312.4950000000001</v>
      </c>
      <c r="CI492" s="17">
        <v>184.18029999999999</v>
      </c>
      <c r="CJ492" s="17">
        <v>367.56920000000002</v>
      </c>
      <c r="CK492" s="17">
        <v>2014.7670000000001</v>
      </c>
      <c r="CL492" s="18">
        <f>SUM(Table2[[#This Row],[TOTAL Income Consumption Use Taxes Through FY17]:[TOTAL Income Consumption Use Taxes FY18 and After]])</f>
        <v>2382.3362000000002</v>
      </c>
      <c r="CM492" s="17">
        <v>4.4302000000000001</v>
      </c>
      <c r="CN492" s="17">
        <v>147.58580000000001</v>
      </c>
      <c r="CO492" s="17">
        <v>38.1633</v>
      </c>
      <c r="CP492" s="18">
        <f>SUM(Table2[[#This Row],[Assistance Provided Through FY17]:[Assistance Provided FY18 and After]])</f>
        <v>185.7491</v>
      </c>
      <c r="CQ492" s="17">
        <v>0</v>
      </c>
      <c r="CR492" s="17">
        <v>0</v>
      </c>
      <c r="CS492" s="17">
        <v>0</v>
      </c>
      <c r="CT492" s="18">
        <f>SUM(Table2[[#This Row],[Recapture Cancellation Reduction Amount Through FY17]:[Recapture Cancellation Reduction Amount FY18 and After]])</f>
        <v>0</v>
      </c>
      <c r="CU492" s="17">
        <v>0</v>
      </c>
      <c r="CV492" s="17">
        <v>0</v>
      </c>
      <c r="CW492" s="17">
        <v>0</v>
      </c>
      <c r="CX492" s="18">
        <f>SUM(Table2[[#This Row],[Penalty Paid Through FY17]:[Penalty Paid FY18 and After]])</f>
        <v>0</v>
      </c>
      <c r="CY492" s="17">
        <v>4.4302000000000001</v>
      </c>
      <c r="CZ492" s="17">
        <v>147.58580000000001</v>
      </c>
      <c r="DA492" s="17">
        <v>38.1633</v>
      </c>
      <c r="DB492" s="18">
        <f>SUM(Table2[[#This Row],[TOTAL Assistance Net of Recapture Penalties Through FY17]:[TOTAL Assistance Net of Recapture Penalties FY18 and After]])</f>
        <v>185.7491</v>
      </c>
      <c r="DC492" s="17">
        <v>86.633499999999998</v>
      </c>
      <c r="DD492" s="17">
        <v>312.62790000000001</v>
      </c>
      <c r="DE492" s="17">
        <v>942.9624</v>
      </c>
      <c r="DF492" s="18">
        <f>SUM(Table2[[#This Row],[Company Direct Tax Revenue Before Assistance Through FY17]:[Company Direct Tax Revenue Before Assistance FY18 and After]])</f>
        <v>1255.5903000000001</v>
      </c>
      <c r="DG492" s="17">
        <v>187.09299999999999</v>
      </c>
      <c r="DH492" s="17">
        <v>370.5025</v>
      </c>
      <c r="DI492" s="17">
        <v>2036.414</v>
      </c>
      <c r="DJ492" s="18">
        <f>SUM(Table2[[#This Row],[Indirect and Induced Tax Revenues Through FY17]:[Indirect and Induced Tax Revenues FY18 and After]])</f>
        <v>2406.9164999999998</v>
      </c>
      <c r="DK492" s="17">
        <v>273.72649999999999</v>
      </c>
      <c r="DL492" s="17">
        <v>683.13040000000001</v>
      </c>
      <c r="DM492" s="17">
        <v>2979.3764000000001</v>
      </c>
      <c r="DN492" s="17">
        <f>SUM(Table2[[#This Row],[TOTAL Tax Revenues Before Assistance Through FY17]:[TOTAL Tax Revenues Before Assistance FY18 and After]])</f>
        <v>3662.5068000000001</v>
      </c>
      <c r="DO492" s="17">
        <v>269.29629999999997</v>
      </c>
      <c r="DP492" s="17">
        <v>535.54459999999995</v>
      </c>
      <c r="DQ492" s="17">
        <v>2941.2130999999999</v>
      </c>
      <c r="DR492" s="20">
        <f>SUM(Table2[[#This Row],[TOTAL Tax Revenues Net of Assistance Recapture and Penalty Through FY17]:[TOTAL Tax Revenues Net of Assistance Recapture and Penalty FY18 and After]])</f>
        <v>3476.7577000000001</v>
      </c>
      <c r="DS492" s="20">
        <v>0</v>
      </c>
      <c r="DT492" s="20">
        <v>0</v>
      </c>
      <c r="DU492" s="20">
        <v>0</v>
      </c>
      <c r="DV492" s="20">
        <v>0</v>
      </c>
      <c r="DW492" s="15">
        <v>0</v>
      </c>
      <c r="DX492" s="15">
        <v>0</v>
      </c>
      <c r="DY492" s="15">
        <v>0</v>
      </c>
      <c r="DZ492" s="15">
        <v>63</v>
      </c>
      <c r="EA492" s="15">
        <v>0</v>
      </c>
      <c r="EB492" s="15">
        <v>0</v>
      </c>
      <c r="EC492" s="15">
        <v>0</v>
      </c>
      <c r="ED492" s="15">
        <v>63</v>
      </c>
      <c r="EE492" s="15">
        <v>0</v>
      </c>
      <c r="EF492" s="15">
        <v>0</v>
      </c>
      <c r="EG492" s="15">
        <v>0</v>
      </c>
      <c r="EH492" s="15">
        <v>100</v>
      </c>
      <c r="EI492" s="15">
        <f>SUM(Table2[[#This Row],[Total Industrial Employees FY17]:[Total Other Employees FY17]])</f>
        <v>63</v>
      </c>
      <c r="EJ492" s="15">
        <f>SUM(Table2[[#This Row],[Number of Industrial Employees Earning More than Living Wage FY17]:[Number of Other Employees Earning More than Living Wage FY17]])</f>
        <v>63</v>
      </c>
      <c r="EK492" s="15">
        <v>100</v>
      </c>
    </row>
    <row r="493" spans="1:141" x14ac:dyDescent="0.2">
      <c r="A493" s="6">
        <v>91147</v>
      </c>
      <c r="B493" s="6" t="s">
        <v>67</v>
      </c>
      <c r="C493" s="7" t="s">
        <v>68</v>
      </c>
      <c r="D493" s="7" t="s">
        <v>6</v>
      </c>
      <c r="E493" s="33">
        <v>8</v>
      </c>
      <c r="F493" s="8" t="s">
        <v>1884</v>
      </c>
      <c r="G493" s="41" t="s">
        <v>1885</v>
      </c>
      <c r="H493" s="35">
        <v>405544</v>
      </c>
      <c r="I493" s="35">
        <v>0</v>
      </c>
      <c r="J493" s="39" t="s">
        <v>3184</v>
      </c>
      <c r="K493" s="11" t="s">
        <v>2477</v>
      </c>
      <c r="L493" s="13" t="s">
        <v>2478</v>
      </c>
      <c r="M493" s="13" t="s">
        <v>2483</v>
      </c>
      <c r="N493" s="23">
        <v>20000000</v>
      </c>
      <c r="O493" s="6" t="s">
        <v>2461</v>
      </c>
      <c r="P493" s="15">
        <v>0</v>
      </c>
      <c r="Q493" s="15">
        <v>0</v>
      </c>
      <c r="R493" s="15">
        <v>31</v>
      </c>
      <c r="S493" s="15">
        <v>0</v>
      </c>
      <c r="T493" s="15">
        <v>0</v>
      </c>
      <c r="U493" s="15">
        <v>31</v>
      </c>
      <c r="V493" s="15">
        <v>31</v>
      </c>
      <c r="W493" s="15">
        <v>0</v>
      </c>
      <c r="X493" s="15">
        <v>0</v>
      </c>
      <c r="Y493" s="15">
        <v>0</v>
      </c>
      <c r="Z493" s="15">
        <v>53</v>
      </c>
      <c r="AA493" s="15">
        <v>100</v>
      </c>
      <c r="AB493" s="15">
        <v>0</v>
      </c>
      <c r="AC493" s="15">
        <v>0</v>
      </c>
      <c r="AD493" s="15">
        <v>0</v>
      </c>
      <c r="AE493" s="15">
        <v>0</v>
      </c>
      <c r="AF493" s="15">
        <v>100</v>
      </c>
      <c r="AG493" s="15" t="s">
        <v>1860</v>
      </c>
      <c r="AH493" s="15" t="s">
        <v>1861</v>
      </c>
      <c r="AI493" s="17">
        <v>23.451699999999999</v>
      </c>
      <c r="AJ493" s="17">
        <v>166.45179999999999</v>
      </c>
      <c r="AK493" s="17">
        <v>5.4546999999999999</v>
      </c>
      <c r="AL493" s="17">
        <f>SUM(Table2[[#This Row],[Company Direct Land Through FY17]:[Company Direct Land FY18 and After]])</f>
        <v>171.90649999999999</v>
      </c>
      <c r="AM493" s="17">
        <v>43.553100000000001</v>
      </c>
      <c r="AN493" s="17">
        <v>309.125</v>
      </c>
      <c r="AO493" s="17">
        <v>10.130100000000001</v>
      </c>
      <c r="AP493" s="18">
        <f>SUM(Table2[[#This Row],[Company Direct Building Through FY17]:[Company Direct Building FY18 and After]])</f>
        <v>319.25510000000003</v>
      </c>
      <c r="AQ493" s="17">
        <v>0</v>
      </c>
      <c r="AR493" s="17">
        <v>669.5</v>
      </c>
      <c r="AS493" s="17">
        <v>0</v>
      </c>
      <c r="AT493" s="18">
        <f>SUM(Table2[[#This Row],[Mortgage Recording Tax Through FY17]:[Mortgage Recording Tax FY18 and After]])</f>
        <v>669.5</v>
      </c>
      <c r="AU493" s="17">
        <v>0</v>
      </c>
      <c r="AV493" s="17">
        <v>0</v>
      </c>
      <c r="AW493" s="17">
        <v>0</v>
      </c>
      <c r="AX493" s="18">
        <f>SUM(Table2[[#This Row],[Pilot Savings Through FY17]:[Pilot Savings FY18 and After]])</f>
        <v>0</v>
      </c>
      <c r="AY493" s="17">
        <v>0</v>
      </c>
      <c r="AZ493" s="17">
        <v>0</v>
      </c>
      <c r="BA493" s="17">
        <v>0</v>
      </c>
      <c r="BB493" s="18">
        <f>SUM(Table2[[#This Row],[Mortgage Recording Tax Exemption Through FY17]:[Mortgage Recording Tax Exemption FY18 and After]])</f>
        <v>0</v>
      </c>
      <c r="BC493" s="17">
        <v>52.177900000000001</v>
      </c>
      <c r="BD493" s="17">
        <v>465.72570000000002</v>
      </c>
      <c r="BE493" s="17">
        <v>12.136200000000001</v>
      </c>
      <c r="BF493" s="18">
        <f>SUM(Table2[[#This Row],[Indirect and Induced Land Through FY17]:[Indirect and Induced Land FY18 and After]])</f>
        <v>477.86189999999999</v>
      </c>
      <c r="BG493" s="17">
        <v>96.901899999999998</v>
      </c>
      <c r="BH493" s="17">
        <v>864.91959999999995</v>
      </c>
      <c r="BI493" s="17">
        <v>22.538599999999999</v>
      </c>
      <c r="BJ493" s="18">
        <f>SUM(Table2[[#This Row],[Indirect and Induced Building Through FY17]:[Indirect and Induced Building FY18 and After]])</f>
        <v>887.45819999999992</v>
      </c>
      <c r="BK493" s="17">
        <v>216.08459999999999</v>
      </c>
      <c r="BL493" s="17">
        <v>2475.7221</v>
      </c>
      <c r="BM493" s="17">
        <v>50.259599999999999</v>
      </c>
      <c r="BN493" s="18">
        <f>SUM(Table2[[#This Row],[TOTAL Real Property Related Taxes Through FY17]:[TOTAL Real Property Related Taxes FY18 and After]])</f>
        <v>2525.9816999999998</v>
      </c>
      <c r="BO493" s="17">
        <v>258.73669999999998</v>
      </c>
      <c r="BP493" s="17">
        <v>2538.7498999999998</v>
      </c>
      <c r="BQ493" s="17">
        <v>60.180100000000003</v>
      </c>
      <c r="BR493" s="18">
        <f>SUM(Table2[[#This Row],[Company Direct Through FY17]:[Company Direct FY18 and After]])</f>
        <v>2598.9299999999998</v>
      </c>
      <c r="BS493" s="17">
        <v>0</v>
      </c>
      <c r="BT493" s="17">
        <v>132.6086</v>
      </c>
      <c r="BU493" s="17">
        <v>0</v>
      </c>
      <c r="BV493" s="18">
        <f>SUM(Table2[[#This Row],[Sales Tax Exemption Through FY17]:[Sales Tax Exemption FY18 and After]])</f>
        <v>132.6086</v>
      </c>
      <c r="BW493" s="17">
        <v>0</v>
      </c>
      <c r="BX493" s="17">
        <v>0</v>
      </c>
      <c r="BY493" s="17">
        <v>0</v>
      </c>
      <c r="BZ493" s="17">
        <f>SUM(Table2[[#This Row],[Energy Tax Savings Through FY17]:[Energy Tax Savings FY18 and After]])</f>
        <v>0</v>
      </c>
      <c r="CA493" s="17">
        <v>0.40410000000000001</v>
      </c>
      <c r="CB493" s="17">
        <v>2.3534000000000002</v>
      </c>
      <c r="CC493" s="17">
        <v>9.0800000000000006E-2</v>
      </c>
      <c r="CD493" s="18">
        <f>SUM(Table2[[#This Row],[Tax Exempt Bond Savings Through FY17]:[Tax Exempt Bond Savings FY18 and After]])</f>
        <v>2.4442000000000004</v>
      </c>
      <c r="CE493" s="17">
        <v>164.6704</v>
      </c>
      <c r="CF493" s="17">
        <v>1742.6638</v>
      </c>
      <c r="CG493" s="17">
        <v>38.301000000000002</v>
      </c>
      <c r="CH493" s="18">
        <f>SUM(Table2[[#This Row],[Indirect and Induced Through FY17]:[Indirect and Induced FY18 and After]])</f>
        <v>1780.9648</v>
      </c>
      <c r="CI493" s="17">
        <v>423.00299999999999</v>
      </c>
      <c r="CJ493" s="17">
        <v>4146.4516999999996</v>
      </c>
      <c r="CK493" s="17">
        <v>98.390299999999996</v>
      </c>
      <c r="CL493" s="18">
        <f>SUM(Table2[[#This Row],[TOTAL Income Consumption Use Taxes Through FY17]:[TOTAL Income Consumption Use Taxes FY18 and After]])</f>
        <v>4244.8419999999996</v>
      </c>
      <c r="CM493" s="17">
        <v>0.40410000000000001</v>
      </c>
      <c r="CN493" s="17">
        <v>134.96199999999999</v>
      </c>
      <c r="CO493" s="17">
        <v>9.0800000000000006E-2</v>
      </c>
      <c r="CP493" s="18">
        <f>SUM(Table2[[#This Row],[Assistance Provided Through FY17]:[Assistance Provided FY18 and After]])</f>
        <v>135.05279999999999</v>
      </c>
      <c r="CQ493" s="17">
        <v>0</v>
      </c>
      <c r="CR493" s="17">
        <v>0</v>
      </c>
      <c r="CS493" s="17">
        <v>0</v>
      </c>
      <c r="CT493" s="18">
        <f>SUM(Table2[[#This Row],[Recapture Cancellation Reduction Amount Through FY17]:[Recapture Cancellation Reduction Amount FY18 and After]])</f>
        <v>0</v>
      </c>
      <c r="CU493" s="17">
        <v>0</v>
      </c>
      <c r="CV493" s="17">
        <v>0</v>
      </c>
      <c r="CW493" s="17">
        <v>0</v>
      </c>
      <c r="CX493" s="18">
        <f>SUM(Table2[[#This Row],[Penalty Paid Through FY17]:[Penalty Paid FY18 and After]])</f>
        <v>0</v>
      </c>
      <c r="CY493" s="17">
        <v>0.40410000000000001</v>
      </c>
      <c r="CZ493" s="17">
        <v>134.96199999999999</v>
      </c>
      <c r="DA493" s="17">
        <v>9.0800000000000006E-2</v>
      </c>
      <c r="DB493" s="18">
        <f>SUM(Table2[[#This Row],[TOTAL Assistance Net of Recapture Penalties Through FY17]:[TOTAL Assistance Net of Recapture Penalties FY18 and After]])</f>
        <v>135.05279999999999</v>
      </c>
      <c r="DC493" s="17">
        <v>325.74149999999997</v>
      </c>
      <c r="DD493" s="17">
        <v>3683.8267000000001</v>
      </c>
      <c r="DE493" s="17">
        <v>75.764899999999997</v>
      </c>
      <c r="DF493" s="18">
        <f>SUM(Table2[[#This Row],[Company Direct Tax Revenue Before Assistance Through FY17]:[Company Direct Tax Revenue Before Assistance FY18 and After]])</f>
        <v>3759.5916000000002</v>
      </c>
      <c r="DG493" s="17">
        <v>313.75020000000001</v>
      </c>
      <c r="DH493" s="17">
        <v>3073.3090999999999</v>
      </c>
      <c r="DI493" s="17">
        <v>72.975800000000007</v>
      </c>
      <c r="DJ493" s="18">
        <f>SUM(Table2[[#This Row],[Indirect and Induced Tax Revenues Through FY17]:[Indirect and Induced Tax Revenues FY18 and After]])</f>
        <v>3146.2849000000001</v>
      </c>
      <c r="DK493" s="17">
        <v>639.49170000000004</v>
      </c>
      <c r="DL493" s="17">
        <v>6757.1358</v>
      </c>
      <c r="DM493" s="17">
        <v>148.7407</v>
      </c>
      <c r="DN493" s="17">
        <f>SUM(Table2[[#This Row],[TOTAL Tax Revenues Before Assistance Through FY17]:[TOTAL Tax Revenues Before Assistance FY18 and After]])</f>
        <v>6905.8765000000003</v>
      </c>
      <c r="DO493" s="17">
        <v>639.08759999999995</v>
      </c>
      <c r="DP493" s="17">
        <v>6622.1737999999996</v>
      </c>
      <c r="DQ493" s="17">
        <v>148.6499</v>
      </c>
      <c r="DR493" s="20">
        <f>SUM(Table2[[#This Row],[TOTAL Tax Revenues Net of Assistance Recapture and Penalty Through FY17]:[TOTAL Tax Revenues Net of Assistance Recapture and Penalty FY18 and After]])</f>
        <v>6770.8236999999999</v>
      </c>
      <c r="DS493" s="20">
        <v>0</v>
      </c>
      <c r="DT493" s="20">
        <v>0</v>
      </c>
      <c r="DU493" s="20">
        <v>0</v>
      </c>
      <c r="DV493" s="20">
        <v>0</v>
      </c>
      <c r="DW493" s="15">
        <v>0</v>
      </c>
      <c r="DX493" s="15">
        <v>0</v>
      </c>
      <c r="DY493" s="15">
        <v>0</v>
      </c>
      <c r="DZ493" s="15">
        <v>0</v>
      </c>
      <c r="EA493" s="15">
        <v>0</v>
      </c>
      <c r="EB493" s="15">
        <v>0</v>
      </c>
      <c r="EC493" s="15">
        <v>0</v>
      </c>
      <c r="ED493" s="15">
        <v>0</v>
      </c>
      <c r="EE493" s="15">
        <v>0</v>
      </c>
      <c r="EF493" s="15">
        <v>0</v>
      </c>
      <c r="EG493" s="15">
        <v>0</v>
      </c>
      <c r="EH493" s="15">
        <v>0</v>
      </c>
      <c r="EI493" s="15">
        <f>SUM(Table2[[#This Row],[Total Industrial Employees FY17]:[Total Other Employees FY17]])</f>
        <v>0</v>
      </c>
      <c r="EJ493" s="15">
        <f>SUM(Table2[[#This Row],[Number of Industrial Employees Earning More than Living Wage FY17]:[Number of Other Employees Earning More than Living Wage FY17]])</f>
        <v>0</v>
      </c>
      <c r="EK493" s="15">
        <v>0</v>
      </c>
    </row>
    <row r="494" spans="1:141" x14ac:dyDescent="0.2">
      <c r="A494" s="6">
        <v>93200</v>
      </c>
      <c r="B494" s="6" t="s">
        <v>457</v>
      </c>
      <c r="C494" s="7" t="s">
        <v>458</v>
      </c>
      <c r="D494" s="7" t="s">
        <v>12</v>
      </c>
      <c r="E494" s="33">
        <v>22</v>
      </c>
      <c r="F494" s="8" t="s">
        <v>2168</v>
      </c>
      <c r="G494" s="41" t="s">
        <v>1883</v>
      </c>
      <c r="H494" s="35">
        <v>293514</v>
      </c>
      <c r="I494" s="35">
        <v>143735</v>
      </c>
      <c r="J494" s="39" t="s">
        <v>3267</v>
      </c>
      <c r="K494" s="11" t="s">
        <v>2519</v>
      </c>
      <c r="L494" s="13" t="s">
        <v>2771</v>
      </c>
      <c r="M494" s="13" t="s">
        <v>2703</v>
      </c>
      <c r="N494" s="23">
        <v>39730000</v>
      </c>
      <c r="O494" s="6" t="s">
        <v>2518</v>
      </c>
      <c r="P494" s="15">
        <v>0</v>
      </c>
      <c r="Q494" s="15">
        <v>0</v>
      </c>
      <c r="R494" s="15">
        <v>0</v>
      </c>
      <c r="S494" s="15">
        <v>0</v>
      </c>
      <c r="T494" s="15">
        <v>0</v>
      </c>
      <c r="U494" s="15">
        <v>0</v>
      </c>
      <c r="V494" s="15">
        <v>170</v>
      </c>
      <c r="W494" s="15">
        <v>0</v>
      </c>
      <c r="X494" s="15">
        <v>0</v>
      </c>
      <c r="Y494" s="15">
        <v>123</v>
      </c>
      <c r="Z494" s="15">
        <v>7</v>
      </c>
      <c r="AA494" s="15">
        <v>0</v>
      </c>
      <c r="AB494" s="15">
        <v>0</v>
      </c>
      <c r="AC494" s="15">
        <v>0</v>
      </c>
      <c r="AD494" s="15">
        <v>0</v>
      </c>
      <c r="AE494" s="15">
        <v>0</v>
      </c>
      <c r="AF494" s="15">
        <v>0</v>
      </c>
      <c r="AG494" s="15"/>
      <c r="AH494" s="15"/>
      <c r="AI494" s="17">
        <v>0</v>
      </c>
      <c r="AJ494" s="17">
        <v>0</v>
      </c>
      <c r="AK494" s="17">
        <v>0</v>
      </c>
      <c r="AL494" s="17">
        <f>SUM(Table2[[#This Row],[Company Direct Land Through FY17]:[Company Direct Land FY18 and After]])</f>
        <v>0</v>
      </c>
      <c r="AM494" s="17">
        <v>0</v>
      </c>
      <c r="AN494" s="17">
        <v>0</v>
      </c>
      <c r="AO494" s="17">
        <v>0</v>
      </c>
      <c r="AP494" s="18">
        <f>SUM(Table2[[#This Row],[Company Direct Building Through FY17]:[Company Direct Building FY18 and After]])</f>
        <v>0</v>
      </c>
      <c r="AQ494" s="17">
        <v>0</v>
      </c>
      <c r="AR494" s="17">
        <v>709.73670000000004</v>
      </c>
      <c r="AS494" s="17">
        <v>0</v>
      </c>
      <c r="AT494" s="18">
        <f>SUM(Table2[[#This Row],[Mortgage Recording Tax Through FY17]:[Mortgage Recording Tax FY18 and After]])</f>
        <v>709.73670000000004</v>
      </c>
      <c r="AU494" s="17">
        <v>0</v>
      </c>
      <c r="AV494" s="17">
        <v>0</v>
      </c>
      <c r="AW494" s="17">
        <v>0</v>
      </c>
      <c r="AX494" s="18">
        <f>SUM(Table2[[#This Row],[Pilot Savings Through FY17]:[Pilot Savings FY18 and After]])</f>
        <v>0</v>
      </c>
      <c r="AY494" s="17">
        <v>0</v>
      </c>
      <c r="AZ494" s="17">
        <v>709.73670000000004</v>
      </c>
      <c r="BA494" s="17">
        <v>0</v>
      </c>
      <c r="BB494" s="18">
        <f>SUM(Table2[[#This Row],[Mortgage Recording Tax Exemption Through FY17]:[Mortgage Recording Tax Exemption FY18 and After]])</f>
        <v>709.73670000000004</v>
      </c>
      <c r="BC494" s="17">
        <v>113.1981</v>
      </c>
      <c r="BD494" s="17">
        <v>809.44410000000005</v>
      </c>
      <c r="BE494" s="17">
        <v>948.31600000000003</v>
      </c>
      <c r="BF494" s="18">
        <f>SUM(Table2[[#This Row],[Indirect and Induced Land Through FY17]:[Indirect and Induced Land FY18 and After]])</f>
        <v>1757.7601</v>
      </c>
      <c r="BG494" s="17">
        <v>210.22499999999999</v>
      </c>
      <c r="BH494" s="17">
        <v>1503.2529999999999</v>
      </c>
      <c r="BI494" s="17">
        <v>1761.1581000000001</v>
      </c>
      <c r="BJ494" s="18">
        <f>SUM(Table2[[#This Row],[Indirect and Induced Building Through FY17]:[Indirect and Induced Building FY18 and After]])</f>
        <v>3264.4111000000003</v>
      </c>
      <c r="BK494" s="17">
        <v>323.42309999999998</v>
      </c>
      <c r="BL494" s="17">
        <v>2312.6970999999999</v>
      </c>
      <c r="BM494" s="17">
        <v>2709.4740999999999</v>
      </c>
      <c r="BN494" s="18">
        <f>SUM(Table2[[#This Row],[TOTAL Real Property Related Taxes Through FY17]:[TOTAL Real Property Related Taxes FY18 and After]])</f>
        <v>5022.1711999999998</v>
      </c>
      <c r="BO494" s="17">
        <v>309.036</v>
      </c>
      <c r="BP494" s="17">
        <v>2394.3638000000001</v>
      </c>
      <c r="BQ494" s="17">
        <v>2588.9459000000002</v>
      </c>
      <c r="BR494" s="18">
        <f>SUM(Table2[[#This Row],[Company Direct Through FY17]:[Company Direct FY18 and After]])</f>
        <v>4983.3096999999998</v>
      </c>
      <c r="BS494" s="17">
        <v>0</v>
      </c>
      <c r="BT494" s="17">
        <v>0</v>
      </c>
      <c r="BU494" s="17">
        <v>0</v>
      </c>
      <c r="BV494" s="18">
        <f>SUM(Table2[[#This Row],[Sales Tax Exemption Through FY17]:[Sales Tax Exemption FY18 and After]])</f>
        <v>0</v>
      </c>
      <c r="BW494" s="17">
        <v>0</v>
      </c>
      <c r="BX494" s="17">
        <v>0</v>
      </c>
      <c r="BY494" s="17">
        <v>0</v>
      </c>
      <c r="BZ494" s="17">
        <f>SUM(Table2[[#This Row],[Energy Tax Savings Through FY17]:[Energy Tax Savings FY18 and After]])</f>
        <v>0</v>
      </c>
      <c r="CA494" s="17">
        <v>14.0151</v>
      </c>
      <c r="CB494" s="17">
        <v>230.01480000000001</v>
      </c>
      <c r="CC494" s="17">
        <v>85.921300000000002</v>
      </c>
      <c r="CD494" s="18">
        <f>SUM(Table2[[#This Row],[Tax Exempt Bond Savings Through FY17]:[Tax Exempt Bond Savings FY18 and After]])</f>
        <v>315.93610000000001</v>
      </c>
      <c r="CE494" s="17">
        <v>355.93130000000002</v>
      </c>
      <c r="CF494" s="17">
        <v>2861.9807000000001</v>
      </c>
      <c r="CG494" s="17">
        <v>2981.8119000000002</v>
      </c>
      <c r="CH494" s="18">
        <f>SUM(Table2[[#This Row],[Indirect and Induced Through FY17]:[Indirect and Induced FY18 and After]])</f>
        <v>5843.7926000000007</v>
      </c>
      <c r="CI494" s="17">
        <v>650.95219999999995</v>
      </c>
      <c r="CJ494" s="17">
        <v>5026.3297000000002</v>
      </c>
      <c r="CK494" s="17">
        <v>5484.8365000000003</v>
      </c>
      <c r="CL494" s="18">
        <f>SUM(Table2[[#This Row],[TOTAL Income Consumption Use Taxes Through FY17]:[TOTAL Income Consumption Use Taxes FY18 and After]])</f>
        <v>10511.1662</v>
      </c>
      <c r="CM494" s="17">
        <v>14.0151</v>
      </c>
      <c r="CN494" s="17">
        <v>939.75149999999996</v>
      </c>
      <c r="CO494" s="17">
        <v>85.921300000000002</v>
      </c>
      <c r="CP494" s="18">
        <f>SUM(Table2[[#This Row],[Assistance Provided Through FY17]:[Assistance Provided FY18 and After]])</f>
        <v>1025.6728000000001</v>
      </c>
      <c r="CQ494" s="17">
        <v>0</v>
      </c>
      <c r="CR494" s="17">
        <v>0</v>
      </c>
      <c r="CS494" s="17">
        <v>0</v>
      </c>
      <c r="CT494" s="18">
        <f>SUM(Table2[[#This Row],[Recapture Cancellation Reduction Amount Through FY17]:[Recapture Cancellation Reduction Amount FY18 and After]])</f>
        <v>0</v>
      </c>
      <c r="CU494" s="17">
        <v>0</v>
      </c>
      <c r="CV494" s="17">
        <v>0</v>
      </c>
      <c r="CW494" s="17">
        <v>0</v>
      </c>
      <c r="CX494" s="18">
        <f>SUM(Table2[[#This Row],[Penalty Paid Through FY17]:[Penalty Paid FY18 and After]])</f>
        <v>0</v>
      </c>
      <c r="CY494" s="17">
        <v>14.0151</v>
      </c>
      <c r="CZ494" s="17">
        <v>939.75149999999996</v>
      </c>
      <c r="DA494" s="17">
        <v>85.921300000000002</v>
      </c>
      <c r="DB494" s="18">
        <f>SUM(Table2[[#This Row],[TOTAL Assistance Net of Recapture Penalties Through FY17]:[TOTAL Assistance Net of Recapture Penalties FY18 and After]])</f>
        <v>1025.6728000000001</v>
      </c>
      <c r="DC494" s="17">
        <v>309.036</v>
      </c>
      <c r="DD494" s="17">
        <v>3104.1005</v>
      </c>
      <c r="DE494" s="17">
        <v>2588.9459000000002</v>
      </c>
      <c r="DF494" s="18">
        <f>SUM(Table2[[#This Row],[Company Direct Tax Revenue Before Assistance Through FY17]:[Company Direct Tax Revenue Before Assistance FY18 and After]])</f>
        <v>5693.0464000000002</v>
      </c>
      <c r="DG494" s="17">
        <v>679.35440000000006</v>
      </c>
      <c r="DH494" s="17">
        <v>5174.6778000000004</v>
      </c>
      <c r="DI494" s="17">
        <v>5691.2860000000001</v>
      </c>
      <c r="DJ494" s="18">
        <f>SUM(Table2[[#This Row],[Indirect and Induced Tax Revenues Through FY17]:[Indirect and Induced Tax Revenues FY18 and After]])</f>
        <v>10865.963800000001</v>
      </c>
      <c r="DK494" s="17">
        <v>988.3904</v>
      </c>
      <c r="DL494" s="17">
        <v>8278.7782999999999</v>
      </c>
      <c r="DM494" s="17">
        <v>8280.2319000000007</v>
      </c>
      <c r="DN494" s="17">
        <f>SUM(Table2[[#This Row],[TOTAL Tax Revenues Before Assistance Through FY17]:[TOTAL Tax Revenues Before Assistance FY18 and After]])</f>
        <v>16559.010200000001</v>
      </c>
      <c r="DO494" s="17">
        <v>974.37530000000004</v>
      </c>
      <c r="DP494" s="17">
        <v>7339.0267999999996</v>
      </c>
      <c r="DQ494" s="17">
        <v>8194.3106000000007</v>
      </c>
      <c r="DR494" s="20">
        <f>SUM(Table2[[#This Row],[TOTAL Tax Revenues Net of Assistance Recapture and Penalty Through FY17]:[TOTAL Tax Revenues Net of Assistance Recapture and Penalty FY18 and After]])</f>
        <v>15533.3374</v>
      </c>
      <c r="DS494" s="20">
        <v>0</v>
      </c>
      <c r="DT494" s="20">
        <v>0</v>
      </c>
      <c r="DU494" s="20">
        <v>0</v>
      </c>
      <c r="DV494" s="20">
        <v>0</v>
      </c>
      <c r="DW494" s="15">
        <v>0</v>
      </c>
      <c r="DX494" s="15">
        <v>0</v>
      </c>
      <c r="DY494" s="15">
        <v>0</v>
      </c>
      <c r="DZ494" s="15">
        <v>0</v>
      </c>
      <c r="EA494" s="15">
        <v>0</v>
      </c>
      <c r="EB494" s="15">
        <v>0</v>
      </c>
      <c r="EC494" s="15">
        <v>0</v>
      </c>
      <c r="ED494" s="15">
        <v>0</v>
      </c>
      <c r="EE494" s="15">
        <v>0</v>
      </c>
      <c r="EF494" s="15">
        <v>0</v>
      </c>
      <c r="EG494" s="15">
        <v>0</v>
      </c>
      <c r="EH494" s="15">
        <v>0</v>
      </c>
      <c r="EI494" s="15">
        <v>0</v>
      </c>
      <c r="EJ494" s="15">
        <v>0</v>
      </c>
      <c r="EK494" s="15">
        <v>0</v>
      </c>
    </row>
    <row r="495" spans="1:141" x14ac:dyDescent="0.2">
      <c r="A495" s="6">
        <v>91126</v>
      </c>
      <c r="B495" s="6" t="s">
        <v>69</v>
      </c>
      <c r="C495" s="7" t="s">
        <v>70</v>
      </c>
      <c r="D495" s="7" t="s">
        <v>6</v>
      </c>
      <c r="E495" s="33">
        <v>17</v>
      </c>
      <c r="F495" s="8" t="s">
        <v>1878</v>
      </c>
      <c r="G495" s="41" t="s">
        <v>1879</v>
      </c>
      <c r="H495" s="35">
        <v>70650</v>
      </c>
      <c r="I495" s="35">
        <v>63138</v>
      </c>
      <c r="J495" s="39" t="s">
        <v>3180</v>
      </c>
      <c r="K495" s="11" t="s">
        <v>2453</v>
      </c>
      <c r="L495" s="13" t="s">
        <v>2474</v>
      </c>
      <c r="M495" s="13" t="s">
        <v>2455</v>
      </c>
      <c r="N495" s="23">
        <v>3700000</v>
      </c>
      <c r="O495" s="6" t="s">
        <v>2458</v>
      </c>
      <c r="P495" s="15">
        <v>5</v>
      </c>
      <c r="Q495" s="15">
        <v>0</v>
      </c>
      <c r="R495" s="15">
        <v>124</v>
      </c>
      <c r="S495" s="15">
        <v>0</v>
      </c>
      <c r="T495" s="15">
        <v>26</v>
      </c>
      <c r="U495" s="15">
        <v>155</v>
      </c>
      <c r="V495" s="15">
        <v>152</v>
      </c>
      <c r="W495" s="15">
        <v>0</v>
      </c>
      <c r="X495" s="15">
        <v>0</v>
      </c>
      <c r="Y495" s="15">
        <v>0</v>
      </c>
      <c r="Z495" s="15">
        <v>25</v>
      </c>
      <c r="AA495" s="15">
        <v>91</v>
      </c>
      <c r="AB495" s="15">
        <v>0</v>
      </c>
      <c r="AC495" s="15">
        <v>0</v>
      </c>
      <c r="AD495" s="15">
        <v>0</v>
      </c>
      <c r="AE495" s="15">
        <v>0</v>
      </c>
      <c r="AF495" s="15">
        <v>91</v>
      </c>
      <c r="AG495" s="15" t="s">
        <v>1860</v>
      </c>
      <c r="AH495" s="15" t="s">
        <v>1861</v>
      </c>
      <c r="AI495" s="17">
        <v>24.241099999999999</v>
      </c>
      <c r="AJ495" s="17">
        <v>340.5874</v>
      </c>
      <c r="AK495" s="17">
        <v>26.053599999999999</v>
      </c>
      <c r="AL495" s="17">
        <f>SUM(Table2[[#This Row],[Company Direct Land Through FY17]:[Company Direct Land FY18 and After]])</f>
        <v>366.64100000000002</v>
      </c>
      <c r="AM495" s="17">
        <v>214.374</v>
      </c>
      <c r="AN495" s="17">
        <v>776.14210000000003</v>
      </c>
      <c r="AO495" s="17">
        <v>230.40190000000001</v>
      </c>
      <c r="AP495" s="18">
        <f>SUM(Table2[[#This Row],[Company Direct Building Through FY17]:[Company Direct Building FY18 and After]])</f>
        <v>1006.5440000000001</v>
      </c>
      <c r="AQ495" s="17">
        <v>0</v>
      </c>
      <c r="AR495" s="17">
        <v>18.773199999999999</v>
      </c>
      <c r="AS495" s="17">
        <v>0</v>
      </c>
      <c r="AT495" s="18">
        <f>SUM(Table2[[#This Row],[Mortgage Recording Tax Through FY17]:[Mortgage Recording Tax FY18 and After]])</f>
        <v>18.773199999999999</v>
      </c>
      <c r="AU495" s="17">
        <v>143.03489999999999</v>
      </c>
      <c r="AV495" s="17">
        <v>469.09500000000003</v>
      </c>
      <c r="AW495" s="17">
        <v>153.72900000000001</v>
      </c>
      <c r="AX495" s="18">
        <f>SUM(Table2[[#This Row],[Pilot Savings Through FY17]:[Pilot Savings FY18 and After]])</f>
        <v>622.82400000000007</v>
      </c>
      <c r="AY495" s="17">
        <v>0</v>
      </c>
      <c r="AZ495" s="17">
        <v>18.773199999999999</v>
      </c>
      <c r="BA495" s="17">
        <v>0</v>
      </c>
      <c r="BB495" s="18">
        <f>SUM(Table2[[#This Row],[Mortgage Recording Tax Exemption Through FY17]:[Mortgage Recording Tax Exemption FY18 and After]])</f>
        <v>18.773199999999999</v>
      </c>
      <c r="BC495" s="17">
        <v>289.73050000000001</v>
      </c>
      <c r="BD495" s="17">
        <v>1062.7265</v>
      </c>
      <c r="BE495" s="17">
        <v>311.39260000000002</v>
      </c>
      <c r="BF495" s="18">
        <f>SUM(Table2[[#This Row],[Indirect and Induced Land Through FY17]:[Indirect and Induced Land FY18 and After]])</f>
        <v>1374.1190999999999</v>
      </c>
      <c r="BG495" s="17">
        <v>538.07100000000003</v>
      </c>
      <c r="BH495" s="17">
        <v>1973.6351</v>
      </c>
      <c r="BI495" s="17">
        <v>578.30050000000006</v>
      </c>
      <c r="BJ495" s="18">
        <f>SUM(Table2[[#This Row],[Indirect and Induced Building Through FY17]:[Indirect and Induced Building FY18 and After]])</f>
        <v>2551.9355999999998</v>
      </c>
      <c r="BK495" s="17">
        <v>923.38170000000002</v>
      </c>
      <c r="BL495" s="17">
        <v>3683.9960999999998</v>
      </c>
      <c r="BM495" s="17">
        <v>992.41959999999995</v>
      </c>
      <c r="BN495" s="18">
        <f>SUM(Table2[[#This Row],[TOTAL Real Property Related Taxes Through FY17]:[TOTAL Real Property Related Taxes FY18 and After]])</f>
        <v>4676.4156999999996</v>
      </c>
      <c r="BO495" s="17">
        <v>1645.5697</v>
      </c>
      <c r="BP495" s="17">
        <v>6791.4390999999996</v>
      </c>
      <c r="BQ495" s="17">
        <v>1768.6025999999999</v>
      </c>
      <c r="BR495" s="18">
        <f>SUM(Table2[[#This Row],[Company Direct Through FY17]:[Company Direct FY18 and After]])</f>
        <v>8560.0416999999998</v>
      </c>
      <c r="BS495" s="17">
        <v>0</v>
      </c>
      <c r="BT495" s="17">
        <v>0</v>
      </c>
      <c r="BU495" s="17">
        <v>0</v>
      </c>
      <c r="BV495" s="18">
        <f>SUM(Table2[[#This Row],[Sales Tax Exemption Through FY17]:[Sales Tax Exemption FY18 and After]])</f>
        <v>0</v>
      </c>
      <c r="BW495" s="17">
        <v>0</v>
      </c>
      <c r="BX495" s="17">
        <v>0</v>
      </c>
      <c r="BY495" s="17">
        <v>0</v>
      </c>
      <c r="BZ495" s="17">
        <f>SUM(Table2[[#This Row],[Energy Tax Savings Through FY17]:[Energy Tax Savings FY18 and After]])</f>
        <v>0</v>
      </c>
      <c r="CA495" s="17">
        <v>0</v>
      </c>
      <c r="CB495" s="17">
        <v>0</v>
      </c>
      <c r="CC495" s="17">
        <v>0</v>
      </c>
      <c r="CD495" s="18">
        <f>SUM(Table2[[#This Row],[Tax Exempt Bond Savings Through FY17]:[Tax Exempt Bond Savings FY18 and After]])</f>
        <v>0</v>
      </c>
      <c r="CE495" s="17">
        <v>914.37199999999996</v>
      </c>
      <c r="CF495" s="17">
        <v>3797.2136</v>
      </c>
      <c r="CG495" s="17">
        <v>982.73609999999996</v>
      </c>
      <c r="CH495" s="18">
        <f>SUM(Table2[[#This Row],[Indirect and Induced Through FY17]:[Indirect and Induced FY18 and After]])</f>
        <v>4779.9497000000001</v>
      </c>
      <c r="CI495" s="17">
        <v>2559.9416999999999</v>
      </c>
      <c r="CJ495" s="17">
        <v>10588.652700000001</v>
      </c>
      <c r="CK495" s="17">
        <v>2751.3386999999998</v>
      </c>
      <c r="CL495" s="18">
        <f>SUM(Table2[[#This Row],[TOTAL Income Consumption Use Taxes Through FY17]:[TOTAL Income Consumption Use Taxes FY18 and After]])</f>
        <v>13339.991400000001</v>
      </c>
      <c r="CM495" s="17">
        <v>143.03489999999999</v>
      </c>
      <c r="CN495" s="17">
        <v>487.8682</v>
      </c>
      <c r="CO495" s="17">
        <v>153.72900000000001</v>
      </c>
      <c r="CP495" s="18">
        <f>SUM(Table2[[#This Row],[Assistance Provided Through FY17]:[Assistance Provided FY18 and After]])</f>
        <v>641.59720000000004</v>
      </c>
      <c r="CQ495" s="17">
        <v>0</v>
      </c>
      <c r="CR495" s="17">
        <v>0</v>
      </c>
      <c r="CS495" s="17">
        <v>0</v>
      </c>
      <c r="CT495" s="18">
        <f>SUM(Table2[[#This Row],[Recapture Cancellation Reduction Amount Through FY17]:[Recapture Cancellation Reduction Amount FY18 and After]])</f>
        <v>0</v>
      </c>
      <c r="CU495" s="17">
        <v>0</v>
      </c>
      <c r="CV495" s="17">
        <v>0</v>
      </c>
      <c r="CW495" s="17">
        <v>0</v>
      </c>
      <c r="CX495" s="18">
        <f>SUM(Table2[[#This Row],[Penalty Paid Through FY17]:[Penalty Paid FY18 and After]])</f>
        <v>0</v>
      </c>
      <c r="CY495" s="17">
        <v>143.03489999999999</v>
      </c>
      <c r="CZ495" s="17">
        <v>487.8682</v>
      </c>
      <c r="DA495" s="17">
        <v>153.72900000000001</v>
      </c>
      <c r="DB495" s="18">
        <f>SUM(Table2[[#This Row],[TOTAL Assistance Net of Recapture Penalties Through FY17]:[TOTAL Assistance Net of Recapture Penalties FY18 and After]])</f>
        <v>641.59720000000004</v>
      </c>
      <c r="DC495" s="17">
        <v>1884.1848</v>
      </c>
      <c r="DD495" s="17">
        <v>7926.9417999999996</v>
      </c>
      <c r="DE495" s="17">
        <v>2025.0581</v>
      </c>
      <c r="DF495" s="18">
        <f>SUM(Table2[[#This Row],[Company Direct Tax Revenue Before Assistance Through FY17]:[Company Direct Tax Revenue Before Assistance FY18 and After]])</f>
        <v>9951.9998999999989</v>
      </c>
      <c r="DG495" s="17">
        <v>1742.1735000000001</v>
      </c>
      <c r="DH495" s="17">
        <v>6833.5752000000002</v>
      </c>
      <c r="DI495" s="17">
        <v>1872.4292</v>
      </c>
      <c r="DJ495" s="18">
        <f>SUM(Table2[[#This Row],[Indirect and Induced Tax Revenues Through FY17]:[Indirect and Induced Tax Revenues FY18 and After]])</f>
        <v>8706.0043999999998</v>
      </c>
      <c r="DK495" s="17">
        <v>3626.3582999999999</v>
      </c>
      <c r="DL495" s="17">
        <v>14760.517</v>
      </c>
      <c r="DM495" s="17">
        <v>3897.4872999999998</v>
      </c>
      <c r="DN495" s="17">
        <f>SUM(Table2[[#This Row],[TOTAL Tax Revenues Before Assistance Through FY17]:[TOTAL Tax Revenues Before Assistance FY18 and After]])</f>
        <v>18658.004300000001</v>
      </c>
      <c r="DO495" s="17">
        <v>3483.3234000000002</v>
      </c>
      <c r="DP495" s="17">
        <v>14272.648800000001</v>
      </c>
      <c r="DQ495" s="17">
        <v>3743.7583</v>
      </c>
      <c r="DR495" s="20">
        <f>SUM(Table2[[#This Row],[TOTAL Tax Revenues Net of Assistance Recapture and Penalty Through FY17]:[TOTAL Tax Revenues Net of Assistance Recapture and Penalty FY18 and After]])</f>
        <v>18016.4071</v>
      </c>
      <c r="DS495" s="20">
        <v>0</v>
      </c>
      <c r="DT495" s="20">
        <v>0</v>
      </c>
      <c r="DU495" s="20">
        <v>0</v>
      </c>
      <c r="DV495" s="20">
        <v>0</v>
      </c>
      <c r="DW495" s="15">
        <v>0</v>
      </c>
      <c r="DX495" s="15">
        <v>0</v>
      </c>
      <c r="DY495" s="15">
        <v>0</v>
      </c>
      <c r="DZ495" s="15">
        <v>155</v>
      </c>
      <c r="EA495" s="15">
        <v>0</v>
      </c>
      <c r="EB495" s="15">
        <v>0</v>
      </c>
      <c r="EC495" s="15">
        <v>0</v>
      </c>
      <c r="ED495" s="15">
        <v>93</v>
      </c>
      <c r="EE495" s="15">
        <v>0</v>
      </c>
      <c r="EF495" s="15">
        <v>0</v>
      </c>
      <c r="EG495" s="15">
        <v>0</v>
      </c>
      <c r="EH495" s="15">
        <v>60</v>
      </c>
      <c r="EI495" s="15">
        <f>SUM(Table2[[#This Row],[Total Industrial Employees FY17]:[Total Other Employees FY17]])</f>
        <v>155</v>
      </c>
      <c r="EJ495" s="15">
        <f>SUM(Table2[[#This Row],[Number of Industrial Employees Earning More than Living Wage FY17]:[Number of Other Employees Earning More than Living Wage FY17]])</f>
        <v>93</v>
      </c>
      <c r="EK495" s="15">
        <v>60</v>
      </c>
    </row>
    <row r="496" spans="1:141" x14ac:dyDescent="0.2">
      <c r="A496" s="6">
        <v>93968</v>
      </c>
      <c r="B496" s="6" t="s">
        <v>513</v>
      </c>
      <c r="C496" s="7" t="s">
        <v>726</v>
      </c>
      <c r="D496" s="7" t="s">
        <v>19</v>
      </c>
      <c r="E496" s="33">
        <v>3</v>
      </c>
      <c r="F496" s="8" t="s">
        <v>2343</v>
      </c>
      <c r="G496" s="41" t="s">
        <v>1892</v>
      </c>
      <c r="H496" s="35">
        <v>11053</v>
      </c>
      <c r="I496" s="35">
        <v>64260</v>
      </c>
      <c r="J496" s="39" t="s">
        <v>3224</v>
      </c>
      <c r="K496" s="11" t="s">
        <v>2804</v>
      </c>
      <c r="L496" s="13" t="s">
        <v>2997</v>
      </c>
      <c r="M496" s="13" t="s">
        <v>2894</v>
      </c>
      <c r="N496" s="23">
        <v>15805000</v>
      </c>
      <c r="O496" s="6" t="s">
        <v>2518</v>
      </c>
      <c r="P496" s="15">
        <v>69</v>
      </c>
      <c r="Q496" s="15">
        <v>10</v>
      </c>
      <c r="R496" s="15">
        <v>115</v>
      </c>
      <c r="S496" s="15">
        <v>2</v>
      </c>
      <c r="T496" s="15">
        <v>32</v>
      </c>
      <c r="U496" s="15">
        <v>228</v>
      </c>
      <c r="V496" s="15">
        <v>188</v>
      </c>
      <c r="W496" s="15">
        <v>0</v>
      </c>
      <c r="X496" s="15">
        <v>0</v>
      </c>
      <c r="Y496" s="15">
        <v>141</v>
      </c>
      <c r="Z496" s="15">
        <v>0</v>
      </c>
      <c r="AA496" s="15">
        <v>98</v>
      </c>
      <c r="AB496" s="15">
        <v>0</v>
      </c>
      <c r="AC496" s="15">
        <v>0</v>
      </c>
      <c r="AD496" s="15">
        <v>0</v>
      </c>
      <c r="AE496" s="15">
        <v>0</v>
      </c>
      <c r="AF496" s="15">
        <v>98</v>
      </c>
      <c r="AG496" s="15" t="s">
        <v>1860</v>
      </c>
      <c r="AH496" s="15" t="s">
        <v>1861</v>
      </c>
      <c r="AI496" s="17">
        <v>0</v>
      </c>
      <c r="AJ496" s="17">
        <v>0</v>
      </c>
      <c r="AK496" s="17">
        <v>0</v>
      </c>
      <c r="AL496" s="17">
        <f>SUM(Table2[[#This Row],[Company Direct Land Through FY17]:[Company Direct Land FY18 and After]])</f>
        <v>0</v>
      </c>
      <c r="AM496" s="17">
        <v>0</v>
      </c>
      <c r="AN496" s="17">
        <v>0</v>
      </c>
      <c r="AO496" s="17">
        <v>0</v>
      </c>
      <c r="AP496" s="18">
        <f>SUM(Table2[[#This Row],[Company Direct Building Through FY17]:[Company Direct Building FY18 and After]])</f>
        <v>0</v>
      </c>
      <c r="AQ496" s="17">
        <v>0</v>
      </c>
      <c r="AR496" s="17">
        <v>264.63889999999998</v>
      </c>
      <c r="AS496" s="17">
        <v>0</v>
      </c>
      <c r="AT496" s="18">
        <f>SUM(Table2[[#This Row],[Mortgage Recording Tax Through FY17]:[Mortgage Recording Tax FY18 and After]])</f>
        <v>264.63889999999998</v>
      </c>
      <c r="AU496" s="17">
        <v>0</v>
      </c>
      <c r="AV496" s="17">
        <v>0</v>
      </c>
      <c r="AW496" s="17">
        <v>0</v>
      </c>
      <c r="AX496" s="18">
        <f>SUM(Table2[[#This Row],[Pilot Savings Through FY17]:[Pilot Savings FY18 and After]])</f>
        <v>0</v>
      </c>
      <c r="AY496" s="17">
        <v>0</v>
      </c>
      <c r="AZ496" s="17">
        <v>264.63889999999998</v>
      </c>
      <c r="BA496" s="17">
        <v>0</v>
      </c>
      <c r="BB496" s="18">
        <f>SUM(Table2[[#This Row],[Mortgage Recording Tax Exemption Through FY17]:[Mortgage Recording Tax Exemption FY18 and After]])</f>
        <v>264.63889999999998</v>
      </c>
      <c r="BC496" s="17">
        <v>110.4252</v>
      </c>
      <c r="BD496" s="17">
        <v>535.04219999999998</v>
      </c>
      <c r="BE496" s="17">
        <v>868.23030000000006</v>
      </c>
      <c r="BF496" s="18">
        <f>SUM(Table2[[#This Row],[Indirect and Induced Land Through FY17]:[Indirect and Induced Land FY18 and After]])</f>
        <v>1403.2725</v>
      </c>
      <c r="BG496" s="17">
        <v>205.0754</v>
      </c>
      <c r="BH496" s="17">
        <v>993.6499</v>
      </c>
      <c r="BI496" s="17">
        <v>1612.4275</v>
      </c>
      <c r="BJ496" s="18">
        <f>SUM(Table2[[#This Row],[Indirect and Induced Building Through FY17]:[Indirect and Induced Building FY18 and After]])</f>
        <v>2606.0774000000001</v>
      </c>
      <c r="BK496" s="17">
        <v>315.50060000000002</v>
      </c>
      <c r="BL496" s="17">
        <v>1528.6921</v>
      </c>
      <c r="BM496" s="17">
        <v>2480.6578</v>
      </c>
      <c r="BN496" s="18">
        <f>SUM(Table2[[#This Row],[TOTAL Real Property Related Taxes Through FY17]:[TOTAL Real Property Related Taxes FY18 and After]])</f>
        <v>4009.3499000000002</v>
      </c>
      <c r="BO496" s="17">
        <v>284.01089999999999</v>
      </c>
      <c r="BP496" s="17">
        <v>1342.9466</v>
      </c>
      <c r="BQ496" s="17">
        <v>2233.0661</v>
      </c>
      <c r="BR496" s="18">
        <f>SUM(Table2[[#This Row],[Company Direct Through FY17]:[Company Direct FY18 and After]])</f>
        <v>3576.0127000000002</v>
      </c>
      <c r="BS496" s="17">
        <v>0</v>
      </c>
      <c r="BT496" s="17">
        <v>0</v>
      </c>
      <c r="BU496" s="17">
        <v>0</v>
      </c>
      <c r="BV496" s="18">
        <f>SUM(Table2[[#This Row],[Sales Tax Exemption Through FY17]:[Sales Tax Exemption FY18 and After]])</f>
        <v>0</v>
      </c>
      <c r="BW496" s="17">
        <v>0</v>
      </c>
      <c r="BX496" s="17">
        <v>0</v>
      </c>
      <c r="BY496" s="17">
        <v>0</v>
      </c>
      <c r="BZ496" s="17">
        <f>SUM(Table2[[#This Row],[Energy Tax Savings Through FY17]:[Energy Tax Savings FY18 and After]])</f>
        <v>0</v>
      </c>
      <c r="CA496" s="17">
        <v>15.031599999999999</v>
      </c>
      <c r="CB496" s="17">
        <v>41.309199999999997</v>
      </c>
      <c r="CC496" s="17">
        <v>97.586299999999994</v>
      </c>
      <c r="CD496" s="18">
        <f>SUM(Table2[[#This Row],[Tax Exempt Bond Savings Through FY17]:[Tax Exempt Bond Savings FY18 and After]])</f>
        <v>138.8955</v>
      </c>
      <c r="CE496" s="17">
        <v>315.99759999999998</v>
      </c>
      <c r="CF496" s="17">
        <v>1536.8108999999999</v>
      </c>
      <c r="CG496" s="17">
        <v>2484.5646000000002</v>
      </c>
      <c r="CH496" s="18">
        <f>SUM(Table2[[#This Row],[Indirect and Induced Through FY17]:[Indirect and Induced FY18 and After]])</f>
        <v>4021.3755000000001</v>
      </c>
      <c r="CI496" s="17">
        <v>584.9769</v>
      </c>
      <c r="CJ496" s="17">
        <v>2838.4483</v>
      </c>
      <c r="CK496" s="17">
        <v>4620.0443999999998</v>
      </c>
      <c r="CL496" s="18">
        <f>SUM(Table2[[#This Row],[TOTAL Income Consumption Use Taxes Through FY17]:[TOTAL Income Consumption Use Taxes FY18 and After]])</f>
        <v>7458.4926999999998</v>
      </c>
      <c r="CM496" s="17">
        <v>15.031599999999999</v>
      </c>
      <c r="CN496" s="17">
        <v>305.94810000000001</v>
      </c>
      <c r="CO496" s="17">
        <v>97.586299999999994</v>
      </c>
      <c r="CP496" s="18">
        <f>SUM(Table2[[#This Row],[Assistance Provided Through FY17]:[Assistance Provided FY18 and After]])</f>
        <v>403.53440000000001</v>
      </c>
      <c r="CQ496" s="17">
        <v>0</v>
      </c>
      <c r="CR496" s="17">
        <v>0</v>
      </c>
      <c r="CS496" s="17">
        <v>0</v>
      </c>
      <c r="CT496" s="18">
        <f>SUM(Table2[[#This Row],[Recapture Cancellation Reduction Amount Through FY17]:[Recapture Cancellation Reduction Amount FY18 and After]])</f>
        <v>0</v>
      </c>
      <c r="CU496" s="17">
        <v>0</v>
      </c>
      <c r="CV496" s="17">
        <v>0</v>
      </c>
      <c r="CW496" s="17">
        <v>0</v>
      </c>
      <c r="CX496" s="18">
        <f>SUM(Table2[[#This Row],[Penalty Paid Through FY17]:[Penalty Paid FY18 and After]])</f>
        <v>0</v>
      </c>
      <c r="CY496" s="17">
        <v>15.031599999999999</v>
      </c>
      <c r="CZ496" s="17">
        <v>305.94810000000001</v>
      </c>
      <c r="DA496" s="17">
        <v>97.586299999999994</v>
      </c>
      <c r="DB496" s="18">
        <f>SUM(Table2[[#This Row],[TOTAL Assistance Net of Recapture Penalties Through FY17]:[TOTAL Assistance Net of Recapture Penalties FY18 and After]])</f>
        <v>403.53440000000001</v>
      </c>
      <c r="DC496" s="17">
        <v>284.01089999999999</v>
      </c>
      <c r="DD496" s="17">
        <v>1607.5854999999999</v>
      </c>
      <c r="DE496" s="17">
        <v>2233.0661</v>
      </c>
      <c r="DF496" s="18">
        <f>SUM(Table2[[#This Row],[Company Direct Tax Revenue Before Assistance Through FY17]:[Company Direct Tax Revenue Before Assistance FY18 and After]])</f>
        <v>3840.6516000000001</v>
      </c>
      <c r="DG496" s="17">
        <v>631.4982</v>
      </c>
      <c r="DH496" s="17">
        <v>3065.5030000000002</v>
      </c>
      <c r="DI496" s="17">
        <v>4965.2223999999997</v>
      </c>
      <c r="DJ496" s="18">
        <f>SUM(Table2[[#This Row],[Indirect and Induced Tax Revenues Through FY17]:[Indirect and Induced Tax Revenues FY18 and After]])</f>
        <v>8030.7253999999994</v>
      </c>
      <c r="DK496" s="17">
        <v>915.50909999999999</v>
      </c>
      <c r="DL496" s="17">
        <v>4673.0884999999998</v>
      </c>
      <c r="DM496" s="17">
        <v>7198.2884999999997</v>
      </c>
      <c r="DN496" s="17">
        <f>SUM(Table2[[#This Row],[TOTAL Tax Revenues Before Assistance Through FY17]:[TOTAL Tax Revenues Before Assistance FY18 and After]])</f>
        <v>11871.377</v>
      </c>
      <c r="DO496" s="17">
        <v>900.47749999999996</v>
      </c>
      <c r="DP496" s="17">
        <v>4367.1404000000002</v>
      </c>
      <c r="DQ496" s="17">
        <v>7100.7021999999997</v>
      </c>
      <c r="DR496" s="20">
        <f>SUM(Table2[[#This Row],[TOTAL Tax Revenues Net of Assistance Recapture and Penalty Through FY17]:[TOTAL Tax Revenues Net of Assistance Recapture and Penalty FY18 and After]])</f>
        <v>11467.8426</v>
      </c>
      <c r="DS496" s="20">
        <v>0</v>
      </c>
      <c r="DT496" s="20">
        <v>0</v>
      </c>
      <c r="DU496" s="20">
        <v>0</v>
      </c>
      <c r="DV496" s="20">
        <v>0</v>
      </c>
      <c r="DW496" s="15">
        <v>0</v>
      </c>
      <c r="DX496" s="15">
        <v>0</v>
      </c>
      <c r="DY496" s="15">
        <v>0</v>
      </c>
      <c r="DZ496" s="15">
        <v>228</v>
      </c>
      <c r="EA496" s="15">
        <v>0</v>
      </c>
      <c r="EB496" s="15">
        <v>0</v>
      </c>
      <c r="EC496" s="15">
        <v>0</v>
      </c>
      <c r="ED496" s="15">
        <v>228</v>
      </c>
      <c r="EE496" s="15">
        <v>0</v>
      </c>
      <c r="EF496" s="15">
        <v>0</v>
      </c>
      <c r="EG496" s="15">
        <v>0</v>
      </c>
      <c r="EH496" s="15">
        <v>100</v>
      </c>
      <c r="EI496" s="15">
        <f>SUM(Table2[[#This Row],[Total Industrial Employees FY17]:[Total Other Employees FY17]])</f>
        <v>228</v>
      </c>
      <c r="EJ496" s="15">
        <f>SUM(Table2[[#This Row],[Number of Industrial Employees Earning More than Living Wage FY17]:[Number of Other Employees Earning More than Living Wage FY17]])</f>
        <v>228</v>
      </c>
      <c r="EK496" s="15">
        <v>100</v>
      </c>
    </row>
    <row r="497" spans="1:141" x14ac:dyDescent="0.2">
      <c r="A497" s="6">
        <v>92629</v>
      </c>
      <c r="B497" s="6" t="s">
        <v>213</v>
      </c>
      <c r="C497" s="7" t="s">
        <v>214</v>
      </c>
      <c r="D497" s="7" t="s">
        <v>19</v>
      </c>
      <c r="E497" s="33">
        <v>3</v>
      </c>
      <c r="F497" s="8" t="s">
        <v>1991</v>
      </c>
      <c r="G497" s="41" t="s">
        <v>1874</v>
      </c>
      <c r="H497" s="35">
        <v>17946</v>
      </c>
      <c r="I497" s="35">
        <v>44842</v>
      </c>
      <c r="J497" s="39" t="s">
        <v>3204</v>
      </c>
      <c r="K497" s="11" t="s">
        <v>2519</v>
      </c>
      <c r="L497" s="13" t="s">
        <v>2579</v>
      </c>
      <c r="M497" s="13" t="s">
        <v>2580</v>
      </c>
      <c r="N497" s="23">
        <v>6500000</v>
      </c>
      <c r="O497" s="6" t="s">
        <v>2503</v>
      </c>
      <c r="P497" s="15">
        <v>20</v>
      </c>
      <c r="Q497" s="15">
        <v>0</v>
      </c>
      <c r="R497" s="15">
        <v>75</v>
      </c>
      <c r="S497" s="15">
        <v>0</v>
      </c>
      <c r="T497" s="15">
        <v>0</v>
      </c>
      <c r="U497" s="15">
        <v>95</v>
      </c>
      <c r="V497" s="15">
        <v>85</v>
      </c>
      <c r="W497" s="15">
        <v>0</v>
      </c>
      <c r="X497" s="15">
        <v>0</v>
      </c>
      <c r="Y497" s="15">
        <v>59</v>
      </c>
      <c r="Z497" s="15">
        <v>10</v>
      </c>
      <c r="AA497" s="15">
        <v>86</v>
      </c>
      <c r="AB497" s="15">
        <v>0</v>
      </c>
      <c r="AC497" s="15">
        <v>0</v>
      </c>
      <c r="AD497" s="15">
        <v>0</v>
      </c>
      <c r="AE497" s="15">
        <v>0</v>
      </c>
      <c r="AF497" s="15">
        <v>86</v>
      </c>
      <c r="AG497" s="15" t="s">
        <v>1860</v>
      </c>
      <c r="AH497" s="15" t="s">
        <v>1861</v>
      </c>
      <c r="AI497" s="17">
        <v>0</v>
      </c>
      <c r="AJ497" s="17">
        <v>0</v>
      </c>
      <c r="AK497" s="17">
        <v>0</v>
      </c>
      <c r="AL497" s="17">
        <f>SUM(Table2[[#This Row],[Company Direct Land Through FY17]:[Company Direct Land FY18 and After]])</f>
        <v>0</v>
      </c>
      <c r="AM497" s="17">
        <v>0</v>
      </c>
      <c r="AN497" s="17">
        <v>0</v>
      </c>
      <c r="AO497" s="17">
        <v>0</v>
      </c>
      <c r="AP497" s="18">
        <f>SUM(Table2[[#This Row],[Company Direct Building Through FY17]:[Company Direct Building FY18 and After]])</f>
        <v>0</v>
      </c>
      <c r="AQ497" s="17">
        <v>0</v>
      </c>
      <c r="AR497" s="17">
        <v>138.125</v>
      </c>
      <c r="AS497" s="17">
        <v>0</v>
      </c>
      <c r="AT497" s="18">
        <f>SUM(Table2[[#This Row],[Mortgage Recording Tax Through FY17]:[Mortgage Recording Tax FY18 and After]])</f>
        <v>138.125</v>
      </c>
      <c r="AU497" s="17">
        <v>0</v>
      </c>
      <c r="AV497" s="17">
        <v>0</v>
      </c>
      <c r="AW497" s="17">
        <v>0</v>
      </c>
      <c r="AX497" s="18">
        <f>SUM(Table2[[#This Row],[Pilot Savings Through FY17]:[Pilot Savings FY18 and After]])</f>
        <v>0</v>
      </c>
      <c r="AY497" s="17">
        <v>0</v>
      </c>
      <c r="AZ497" s="17">
        <v>0</v>
      </c>
      <c r="BA497" s="17">
        <v>0</v>
      </c>
      <c r="BB497" s="18">
        <f>SUM(Table2[[#This Row],[Mortgage Recording Tax Exemption Through FY17]:[Mortgage Recording Tax Exemption FY18 and After]])</f>
        <v>0</v>
      </c>
      <c r="BC497" s="17">
        <v>56.6</v>
      </c>
      <c r="BD497" s="17">
        <v>510.66539999999998</v>
      </c>
      <c r="BE497" s="17">
        <v>160.91579999999999</v>
      </c>
      <c r="BF497" s="18">
        <f>SUM(Table2[[#This Row],[Indirect and Induced Land Through FY17]:[Indirect and Induced Land FY18 and After]])</f>
        <v>671.58119999999997</v>
      </c>
      <c r="BG497" s="17">
        <v>105.1143</v>
      </c>
      <c r="BH497" s="17">
        <v>948.37850000000003</v>
      </c>
      <c r="BI497" s="17">
        <v>298.84390000000002</v>
      </c>
      <c r="BJ497" s="18">
        <f>SUM(Table2[[#This Row],[Indirect and Induced Building Through FY17]:[Indirect and Induced Building FY18 and After]])</f>
        <v>1247.2224000000001</v>
      </c>
      <c r="BK497" s="17">
        <v>161.71430000000001</v>
      </c>
      <c r="BL497" s="17">
        <v>1597.1688999999999</v>
      </c>
      <c r="BM497" s="17">
        <v>459.75970000000001</v>
      </c>
      <c r="BN497" s="18">
        <f>SUM(Table2[[#This Row],[TOTAL Real Property Related Taxes Through FY17]:[TOTAL Real Property Related Taxes FY18 and After]])</f>
        <v>2056.9285999999997</v>
      </c>
      <c r="BO497" s="17">
        <v>140.6266</v>
      </c>
      <c r="BP497" s="17">
        <v>1407.8217</v>
      </c>
      <c r="BQ497" s="17">
        <v>399.80669999999998</v>
      </c>
      <c r="BR497" s="18">
        <f>SUM(Table2[[#This Row],[Company Direct Through FY17]:[Company Direct FY18 and After]])</f>
        <v>1807.6284000000001</v>
      </c>
      <c r="BS497" s="17">
        <v>0</v>
      </c>
      <c r="BT497" s="17">
        <v>0</v>
      </c>
      <c r="BU497" s="17">
        <v>0</v>
      </c>
      <c r="BV497" s="18">
        <f>SUM(Table2[[#This Row],[Sales Tax Exemption Through FY17]:[Sales Tax Exemption FY18 and After]])</f>
        <v>0</v>
      </c>
      <c r="BW497" s="17">
        <v>0</v>
      </c>
      <c r="BX497" s="17">
        <v>0</v>
      </c>
      <c r="BY497" s="17">
        <v>0</v>
      </c>
      <c r="BZ497" s="17">
        <f>SUM(Table2[[#This Row],[Energy Tax Savings Through FY17]:[Energy Tax Savings FY18 and After]])</f>
        <v>0</v>
      </c>
      <c r="CA497" s="17">
        <v>0.50839999999999996</v>
      </c>
      <c r="CB497" s="17">
        <v>4.6839000000000004</v>
      </c>
      <c r="CC497" s="17">
        <v>1.1991000000000001</v>
      </c>
      <c r="CD497" s="18">
        <f>SUM(Table2[[#This Row],[Tax Exempt Bond Savings Through FY17]:[Tax Exempt Bond Savings FY18 and After]])</f>
        <v>5.8830000000000009</v>
      </c>
      <c r="CE497" s="17">
        <v>161.96899999999999</v>
      </c>
      <c r="CF497" s="17">
        <v>1699.3697</v>
      </c>
      <c r="CG497" s="17">
        <v>460.48390000000001</v>
      </c>
      <c r="CH497" s="18">
        <f>SUM(Table2[[#This Row],[Indirect and Induced Through FY17]:[Indirect and Induced FY18 and After]])</f>
        <v>2159.8535999999999</v>
      </c>
      <c r="CI497" s="17">
        <v>302.0872</v>
      </c>
      <c r="CJ497" s="17">
        <v>3102.5075000000002</v>
      </c>
      <c r="CK497" s="17">
        <v>859.0915</v>
      </c>
      <c r="CL497" s="18">
        <f>SUM(Table2[[#This Row],[TOTAL Income Consumption Use Taxes Through FY17]:[TOTAL Income Consumption Use Taxes FY18 and After]])</f>
        <v>3961.5990000000002</v>
      </c>
      <c r="CM497" s="17">
        <v>0.50839999999999996</v>
      </c>
      <c r="CN497" s="17">
        <v>4.6839000000000004</v>
      </c>
      <c r="CO497" s="17">
        <v>1.1991000000000001</v>
      </c>
      <c r="CP497" s="18">
        <f>SUM(Table2[[#This Row],[Assistance Provided Through FY17]:[Assistance Provided FY18 and After]])</f>
        <v>5.8830000000000009</v>
      </c>
      <c r="CQ497" s="17">
        <v>0</v>
      </c>
      <c r="CR497" s="17">
        <v>0</v>
      </c>
      <c r="CS497" s="17">
        <v>0</v>
      </c>
      <c r="CT497" s="18">
        <f>SUM(Table2[[#This Row],[Recapture Cancellation Reduction Amount Through FY17]:[Recapture Cancellation Reduction Amount FY18 and After]])</f>
        <v>0</v>
      </c>
      <c r="CU497" s="17">
        <v>0</v>
      </c>
      <c r="CV497" s="17">
        <v>0</v>
      </c>
      <c r="CW497" s="17">
        <v>0</v>
      </c>
      <c r="CX497" s="18">
        <f>SUM(Table2[[#This Row],[Penalty Paid Through FY17]:[Penalty Paid FY18 and After]])</f>
        <v>0</v>
      </c>
      <c r="CY497" s="17">
        <v>0.50839999999999996</v>
      </c>
      <c r="CZ497" s="17">
        <v>4.6839000000000004</v>
      </c>
      <c r="DA497" s="17">
        <v>1.1991000000000001</v>
      </c>
      <c r="DB497" s="18">
        <f>SUM(Table2[[#This Row],[TOTAL Assistance Net of Recapture Penalties Through FY17]:[TOTAL Assistance Net of Recapture Penalties FY18 and After]])</f>
        <v>5.8830000000000009</v>
      </c>
      <c r="DC497" s="17">
        <v>140.6266</v>
      </c>
      <c r="DD497" s="17">
        <v>1545.9467</v>
      </c>
      <c r="DE497" s="17">
        <v>399.80669999999998</v>
      </c>
      <c r="DF497" s="18">
        <f>SUM(Table2[[#This Row],[Company Direct Tax Revenue Before Assistance Through FY17]:[Company Direct Tax Revenue Before Assistance FY18 and After]])</f>
        <v>1945.7534000000001</v>
      </c>
      <c r="DG497" s="17">
        <v>323.68329999999997</v>
      </c>
      <c r="DH497" s="17">
        <v>3158.4135999999999</v>
      </c>
      <c r="DI497" s="17">
        <v>920.24360000000001</v>
      </c>
      <c r="DJ497" s="18">
        <f>SUM(Table2[[#This Row],[Indirect and Induced Tax Revenues Through FY17]:[Indirect and Induced Tax Revenues FY18 and After]])</f>
        <v>4078.6571999999996</v>
      </c>
      <c r="DK497" s="17">
        <v>464.30990000000003</v>
      </c>
      <c r="DL497" s="17">
        <v>4704.3603000000003</v>
      </c>
      <c r="DM497" s="17">
        <v>1320.0503000000001</v>
      </c>
      <c r="DN497" s="17">
        <f>SUM(Table2[[#This Row],[TOTAL Tax Revenues Before Assistance Through FY17]:[TOTAL Tax Revenues Before Assistance FY18 and After]])</f>
        <v>6024.4106000000002</v>
      </c>
      <c r="DO497" s="17">
        <v>463.80149999999998</v>
      </c>
      <c r="DP497" s="17">
        <v>4699.6764000000003</v>
      </c>
      <c r="DQ497" s="17">
        <v>1318.8512000000001</v>
      </c>
      <c r="DR497" s="20">
        <f>SUM(Table2[[#This Row],[TOTAL Tax Revenues Net of Assistance Recapture and Penalty Through FY17]:[TOTAL Tax Revenues Net of Assistance Recapture and Penalty FY18 and After]])</f>
        <v>6018.5276000000003</v>
      </c>
      <c r="DS497" s="20">
        <v>0</v>
      </c>
      <c r="DT497" s="20">
        <v>0</v>
      </c>
      <c r="DU497" s="20">
        <v>0</v>
      </c>
      <c r="DV497" s="20">
        <v>0</v>
      </c>
      <c r="DW497" s="15">
        <v>0</v>
      </c>
      <c r="DX497" s="15">
        <v>0</v>
      </c>
      <c r="DY497" s="15">
        <v>0</v>
      </c>
      <c r="DZ497" s="15">
        <v>95</v>
      </c>
      <c r="EA497" s="15">
        <v>0</v>
      </c>
      <c r="EB497" s="15">
        <v>0</v>
      </c>
      <c r="EC497" s="15">
        <v>0</v>
      </c>
      <c r="ED497" s="15">
        <v>95</v>
      </c>
      <c r="EE497" s="15">
        <v>0</v>
      </c>
      <c r="EF497" s="15">
        <v>0</v>
      </c>
      <c r="EG497" s="15">
        <v>0</v>
      </c>
      <c r="EH497" s="15">
        <v>100</v>
      </c>
      <c r="EI497" s="15">
        <f>SUM(Table2[[#This Row],[Total Industrial Employees FY17]:[Total Other Employees FY17]])</f>
        <v>95</v>
      </c>
      <c r="EJ497" s="15">
        <f>SUM(Table2[[#This Row],[Number of Industrial Employees Earning More than Living Wage FY17]:[Number of Other Employees Earning More than Living Wage FY17]])</f>
        <v>95</v>
      </c>
      <c r="EK497" s="15">
        <v>100</v>
      </c>
    </row>
    <row r="498" spans="1:141" x14ac:dyDescent="0.2">
      <c r="A498" s="24">
        <v>94101</v>
      </c>
      <c r="B498" s="24" t="s">
        <v>1617</v>
      </c>
      <c r="C498" s="25" t="s">
        <v>1657</v>
      </c>
      <c r="D498" s="25" t="s">
        <v>19</v>
      </c>
      <c r="E498" s="34">
        <v>8</v>
      </c>
      <c r="F498" s="26" t="s">
        <v>2420</v>
      </c>
      <c r="G498" s="42" t="s">
        <v>1902</v>
      </c>
      <c r="H498" s="36">
        <v>3366</v>
      </c>
      <c r="I498" s="36">
        <v>15500</v>
      </c>
      <c r="J498" s="39" t="s">
        <v>3368</v>
      </c>
      <c r="K498" s="11" t="s">
        <v>2804</v>
      </c>
      <c r="L498" s="27" t="s">
        <v>3122</v>
      </c>
      <c r="M498" s="27" t="s">
        <v>3097</v>
      </c>
      <c r="N498" s="28">
        <v>5515000</v>
      </c>
      <c r="O498" s="24" t="s">
        <v>2518</v>
      </c>
      <c r="P498" s="15">
        <v>3</v>
      </c>
      <c r="Q498" s="15">
        <v>0</v>
      </c>
      <c r="R498" s="15">
        <v>20</v>
      </c>
      <c r="S498" s="15">
        <v>0</v>
      </c>
      <c r="T498" s="15">
        <v>0</v>
      </c>
      <c r="U498" s="15">
        <v>23</v>
      </c>
      <c r="V498" s="15">
        <v>21</v>
      </c>
      <c r="W498" s="15">
        <v>0</v>
      </c>
      <c r="X498" s="15">
        <v>0</v>
      </c>
      <c r="Y498" s="15">
        <v>25</v>
      </c>
      <c r="Z498" s="15">
        <v>0</v>
      </c>
      <c r="AA498" s="15">
        <v>96</v>
      </c>
      <c r="AB498" s="15">
        <v>0</v>
      </c>
      <c r="AC498" s="15">
        <v>0</v>
      </c>
      <c r="AD498" s="15">
        <v>0</v>
      </c>
      <c r="AE498" s="15">
        <v>0</v>
      </c>
      <c r="AF498" s="15">
        <v>96</v>
      </c>
      <c r="AG498" s="15" t="s">
        <v>1860</v>
      </c>
      <c r="AH498" s="15" t="s">
        <v>1861</v>
      </c>
      <c r="AI498" s="29">
        <v>0</v>
      </c>
      <c r="AJ498" s="29">
        <v>0</v>
      </c>
      <c r="AK498" s="29">
        <v>0</v>
      </c>
      <c r="AL498" s="17">
        <f>SUM(Table2[[#This Row],[Company Direct Land Through FY17]:[Company Direct Land FY18 and After]])</f>
        <v>0</v>
      </c>
      <c r="AM498" s="29">
        <v>0</v>
      </c>
      <c r="AN498" s="29">
        <v>0</v>
      </c>
      <c r="AO498" s="29">
        <v>0</v>
      </c>
      <c r="AP498" s="18">
        <f>SUM(Table2[[#This Row],[Company Direct Building Through FY17]:[Company Direct Building FY18 and After]])</f>
        <v>0</v>
      </c>
      <c r="AQ498" s="29">
        <v>0</v>
      </c>
      <c r="AR498" s="29">
        <v>90.335700000000003</v>
      </c>
      <c r="AS498" s="29">
        <v>0</v>
      </c>
      <c r="AT498" s="18">
        <f>SUM(Table2[[#This Row],[Mortgage Recording Tax Through FY17]:[Mortgage Recording Tax FY18 and After]])</f>
        <v>90.335700000000003</v>
      </c>
      <c r="AU498" s="29">
        <v>0</v>
      </c>
      <c r="AV498" s="29">
        <v>0</v>
      </c>
      <c r="AW498" s="29">
        <v>0</v>
      </c>
      <c r="AX498" s="18">
        <f>SUM(Table2[[#This Row],[Pilot Savings Through FY17]:[Pilot Savings FY18 and After]])</f>
        <v>0</v>
      </c>
      <c r="AY498" s="29">
        <v>0</v>
      </c>
      <c r="AZ498" s="29">
        <v>90.335700000000003</v>
      </c>
      <c r="BA498" s="29">
        <v>0</v>
      </c>
      <c r="BB498" s="18">
        <f>SUM(Table2[[#This Row],[Mortgage Recording Tax Exemption Through FY17]:[Mortgage Recording Tax Exemption FY18 and After]])</f>
        <v>90.335700000000003</v>
      </c>
      <c r="BC498" s="29">
        <v>9.9296000000000006</v>
      </c>
      <c r="BD498" s="29">
        <v>18.6645</v>
      </c>
      <c r="BE498" s="29">
        <v>187.31549999999999</v>
      </c>
      <c r="BF498" s="18">
        <f>SUM(Table2[[#This Row],[Indirect and Induced Land Through FY17]:[Indirect and Induced Land FY18 and After]])</f>
        <v>205.98</v>
      </c>
      <c r="BG498" s="29">
        <v>18.4406</v>
      </c>
      <c r="BH498" s="29">
        <v>34.662599999999998</v>
      </c>
      <c r="BI498" s="29">
        <v>347.87020000000001</v>
      </c>
      <c r="BJ498" s="18">
        <f>SUM(Table2[[#This Row],[Indirect and Induced Building Through FY17]:[Indirect and Induced Building FY18 and After]])</f>
        <v>382.53280000000001</v>
      </c>
      <c r="BK498" s="29">
        <v>28.370200000000001</v>
      </c>
      <c r="BL498" s="29">
        <v>53.327100000000002</v>
      </c>
      <c r="BM498" s="29">
        <v>535.1857</v>
      </c>
      <c r="BN498" s="18">
        <f>SUM(Table2[[#This Row],[TOTAL Real Property Related Taxes Through FY17]:[TOTAL Real Property Related Taxes FY18 and After]])</f>
        <v>588.51279999999997</v>
      </c>
      <c r="BO498" s="29">
        <v>24.141100000000002</v>
      </c>
      <c r="BP498" s="29">
        <v>45.509</v>
      </c>
      <c r="BQ498" s="29">
        <v>455.40679999999998</v>
      </c>
      <c r="BR498" s="18">
        <f>SUM(Table2[[#This Row],[Company Direct Through FY17]:[Company Direct FY18 and After]])</f>
        <v>500.91579999999999</v>
      </c>
      <c r="BS498" s="29">
        <v>0</v>
      </c>
      <c r="BT498" s="29">
        <v>0</v>
      </c>
      <c r="BU498" s="29">
        <v>0</v>
      </c>
      <c r="BV498" s="18">
        <f>SUM(Table2[[#This Row],[Sales Tax Exemption Through FY17]:[Sales Tax Exemption FY18 and After]])</f>
        <v>0</v>
      </c>
      <c r="BW498" s="29">
        <v>0</v>
      </c>
      <c r="BX498" s="29">
        <v>0</v>
      </c>
      <c r="BY498" s="29">
        <v>0</v>
      </c>
      <c r="BZ498" s="17">
        <f>SUM(Table2[[#This Row],[Energy Tax Savings Through FY17]:[Energy Tax Savings FY18 and After]])</f>
        <v>0</v>
      </c>
      <c r="CA498" s="29">
        <v>3.0470000000000002</v>
      </c>
      <c r="CB498" s="29">
        <v>4.4081999999999999</v>
      </c>
      <c r="CC498" s="29">
        <v>37.975299999999997</v>
      </c>
      <c r="CD498" s="18">
        <f>SUM(Table2[[#This Row],[Tax Exempt Bond Savings Through FY17]:[Tax Exempt Bond Savings FY18 and After]])</f>
        <v>42.383499999999998</v>
      </c>
      <c r="CE498" s="29">
        <v>28.4148</v>
      </c>
      <c r="CF498" s="29">
        <v>53.734299999999998</v>
      </c>
      <c r="CG498" s="29">
        <v>536.02769999999998</v>
      </c>
      <c r="CH498" s="18">
        <f>SUM(Table2[[#This Row],[Indirect and Induced Through FY17]:[Indirect and Induced FY18 and After]])</f>
        <v>589.76199999999994</v>
      </c>
      <c r="CI498" s="29">
        <v>49.508899999999997</v>
      </c>
      <c r="CJ498" s="29">
        <v>94.835099999999997</v>
      </c>
      <c r="CK498" s="29">
        <v>953.45920000000001</v>
      </c>
      <c r="CL498" s="18">
        <f>SUM(Table2[[#This Row],[TOTAL Income Consumption Use Taxes Through FY17]:[TOTAL Income Consumption Use Taxes FY18 and After]])</f>
        <v>1048.2943</v>
      </c>
      <c r="CM498" s="17">
        <v>3.0470000000000002</v>
      </c>
      <c r="CN498" s="17">
        <v>94.743899999999996</v>
      </c>
      <c r="CO498" s="29">
        <v>37.975299999999997</v>
      </c>
      <c r="CP498" s="18">
        <f>SUM(Table2[[#This Row],[Assistance Provided Through FY17]:[Assistance Provided FY18 and After]])</f>
        <v>132.7192</v>
      </c>
      <c r="CQ498" s="29">
        <v>0</v>
      </c>
      <c r="CR498" s="29">
        <v>0</v>
      </c>
      <c r="CS498" s="29">
        <v>0</v>
      </c>
      <c r="CT498" s="18">
        <f>SUM(Table2[[#This Row],[Recapture Cancellation Reduction Amount Through FY17]:[Recapture Cancellation Reduction Amount FY18 and After]])</f>
        <v>0</v>
      </c>
      <c r="CU498" s="17">
        <v>0</v>
      </c>
      <c r="CV498" s="17">
        <v>0</v>
      </c>
      <c r="CW498" s="29">
        <v>0</v>
      </c>
      <c r="CX498" s="18">
        <f>SUM(Table2[[#This Row],[Penalty Paid Through FY17]:[Penalty Paid FY18 and After]])</f>
        <v>0</v>
      </c>
      <c r="CY498" s="29">
        <v>3.0470000000000002</v>
      </c>
      <c r="CZ498" s="29">
        <v>94.743899999999996</v>
      </c>
      <c r="DA498" s="29">
        <v>37.975299999999997</v>
      </c>
      <c r="DB498" s="18">
        <f>SUM(Table2[[#This Row],[TOTAL Assistance Net of Recapture Penalties Through FY17]:[TOTAL Assistance Net of Recapture Penalties FY18 and After]])</f>
        <v>132.7192</v>
      </c>
      <c r="DC498" s="29">
        <v>24.141100000000002</v>
      </c>
      <c r="DD498" s="29">
        <v>135.84469999999999</v>
      </c>
      <c r="DE498" s="29">
        <v>455.40679999999998</v>
      </c>
      <c r="DF498" s="18">
        <f>SUM(Table2[[#This Row],[Company Direct Tax Revenue Before Assistance Through FY17]:[Company Direct Tax Revenue Before Assistance FY18 and After]])</f>
        <v>591.25149999999996</v>
      </c>
      <c r="DG498" s="29">
        <v>56.784999999999997</v>
      </c>
      <c r="DH498" s="29">
        <v>107.06140000000001</v>
      </c>
      <c r="DI498" s="29">
        <v>1071.2134000000001</v>
      </c>
      <c r="DJ498" s="18">
        <f>SUM(Table2[[#This Row],[Indirect and Induced Tax Revenues Through FY17]:[Indirect and Induced Tax Revenues FY18 and After]])</f>
        <v>1178.2748000000001</v>
      </c>
      <c r="DK498" s="29">
        <v>80.926100000000005</v>
      </c>
      <c r="DL498" s="29">
        <v>242.90610000000001</v>
      </c>
      <c r="DM498" s="29">
        <v>1526.6202000000001</v>
      </c>
      <c r="DN498" s="17">
        <f>SUM(Table2[[#This Row],[TOTAL Tax Revenues Before Assistance Through FY17]:[TOTAL Tax Revenues Before Assistance FY18 and After]])</f>
        <v>1769.5263</v>
      </c>
      <c r="DO498" s="29">
        <v>77.879099999999994</v>
      </c>
      <c r="DP498" s="29">
        <v>148.16220000000001</v>
      </c>
      <c r="DQ498" s="29">
        <v>1488.6449</v>
      </c>
      <c r="DR498" s="20">
        <f>SUM(Table2[[#This Row],[TOTAL Tax Revenues Net of Assistance Recapture and Penalty Through FY17]:[TOTAL Tax Revenues Net of Assistance Recapture and Penalty FY18 and After]])</f>
        <v>1636.8071</v>
      </c>
      <c r="DS498" s="30">
        <v>0</v>
      </c>
      <c r="DT498" s="30">
        <v>0</v>
      </c>
      <c r="DU498" s="30">
        <v>0</v>
      </c>
      <c r="DV498" s="30">
        <v>0</v>
      </c>
      <c r="DW498" s="15">
        <v>0</v>
      </c>
      <c r="DX498" s="15">
        <v>0</v>
      </c>
      <c r="DY498" s="15">
        <v>0</v>
      </c>
      <c r="DZ498" s="15">
        <v>23</v>
      </c>
      <c r="EA498" s="15">
        <v>0</v>
      </c>
      <c r="EB498" s="15">
        <v>0</v>
      </c>
      <c r="EC498" s="15">
        <v>0</v>
      </c>
      <c r="ED498" s="15">
        <v>19</v>
      </c>
      <c r="EE498" s="15">
        <v>0</v>
      </c>
      <c r="EF498" s="15">
        <v>0</v>
      </c>
      <c r="EG498" s="15">
        <v>0</v>
      </c>
      <c r="EH498" s="15">
        <v>82.61</v>
      </c>
      <c r="EI498" s="15">
        <f>SUM(Table2[[#This Row],[Total Industrial Employees FY17]:[Total Other Employees FY17]])</f>
        <v>23</v>
      </c>
      <c r="EJ498" s="15">
        <f>SUM(Table2[[#This Row],[Number of Industrial Employees Earning More than Living Wage FY17]:[Number of Other Employees Earning More than Living Wage FY17]])</f>
        <v>19</v>
      </c>
      <c r="EK498" s="15">
        <v>82.608695652173907</v>
      </c>
    </row>
    <row r="499" spans="1:141" x14ac:dyDescent="0.2">
      <c r="A499" s="6">
        <v>93980</v>
      </c>
      <c r="B499" s="6" t="s">
        <v>746</v>
      </c>
      <c r="C499" s="7" t="s">
        <v>747</v>
      </c>
      <c r="D499" s="7" t="s">
        <v>6</v>
      </c>
      <c r="E499" s="33">
        <v>15</v>
      </c>
      <c r="F499" s="8" t="s">
        <v>1864</v>
      </c>
      <c r="G499" s="41" t="s">
        <v>2031</v>
      </c>
      <c r="H499" s="35">
        <v>14527</v>
      </c>
      <c r="I499" s="35">
        <v>27974</v>
      </c>
      <c r="J499" s="39" t="s">
        <v>3307</v>
      </c>
      <c r="K499" s="11" t="s">
        <v>2804</v>
      </c>
      <c r="L499" s="13" t="s">
        <v>3014</v>
      </c>
      <c r="M499" s="13" t="s">
        <v>3015</v>
      </c>
      <c r="N499" s="23">
        <v>9520000</v>
      </c>
      <c r="O499" s="6" t="s">
        <v>2518</v>
      </c>
      <c r="P499" s="15">
        <v>9</v>
      </c>
      <c r="Q499" s="15">
        <v>0</v>
      </c>
      <c r="R499" s="15">
        <v>106</v>
      </c>
      <c r="S499" s="15">
        <v>0</v>
      </c>
      <c r="T499" s="15">
        <v>0</v>
      </c>
      <c r="U499" s="15">
        <v>115</v>
      </c>
      <c r="V499" s="15">
        <v>110</v>
      </c>
      <c r="W499" s="15">
        <v>0</v>
      </c>
      <c r="X499" s="15">
        <v>0</v>
      </c>
      <c r="Y499" s="15">
        <v>112</v>
      </c>
      <c r="Z499" s="15">
        <v>0</v>
      </c>
      <c r="AA499" s="15">
        <v>84</v>
      </c>
      <c r="AB499" s="15">
        <v>0</v>
      </c>
      <c r="AC499" s="15">
        <v>0</v>
      </c>
      <c r="AD499" s="15">
        <v>0</v>
      </c>
      <c r="AE499" s="15">
        <v>0</v>
      </c>
      <c r="AF499" s="15">
        <v>84</v>
      </c>
      <c r="AG499" s="15" t="s">
        <v>1860</v>
      </c>
      <c r="AH499" s="15" t="s">
        <v>1861</v>
      </c>
      <c r="AI499" s="17">
        <v>0</v>
      </c>
      <c r="AJ499" s="17">
        <v>0</v>
      </c>
      <c r="AK499" s="17">
        <v>0</v>
      </c>
      <c r="AL499" s="17">
        <f>SUM(Table2[[#This Row],[Company Direct Land Through FY17]:[Company Direct Land FY18 and After]])</f>
        <v>0</v>
      </c>
      <c r="AM499" s="17">
        <v>0</v>
      </c>
      <c r="AN499" s="17">
        <v>0</v>
      </c>
      <c r="AO499" s="17">
        <v>0</v>
      </c>
      <c r="AP499" s="18">
        <f>SUM(Table2[[#This Row],[Company Direct Building Through FY17]:[Company Direct Building FY18 and After]])</f>
        <v>0</v>
      </c>
      <c r="AQ499" s="17">
        <v>0</v>
      </c>
      <c r="AR499" s="17">
        <v>159.39089999999999</v>
      </c>
      <c r="AS499" s="17">
        <v>0</v>
      </c>
      <c r="AT499" s="18">
        <f>SUM(Table2[[#This Row],[Mortgage Recording Tax Through FY17]:[Mortgage Recording Tax FY18 and After]])</f>
        <v>159.39089999999999</v>
      </c>
      <c r="AU499" s="17">
        <v>0</v>
      </c>
      <c r="AV499" s="17">
        <v>0</v>
      </c>
      <c r="AW499" s="17">
        <v>0</v>
      </c>
      <c r="AX499" s="18">
        <f>SUM(Table2[[#This Row],[Pilot Savings Through FY17]:[Pilot Savings FY18 and After]])</f>
        <v>0</v>
      </c>
      <c r="AY499" s="17">
        <v>0</v>
      </c>
      <c r="AZ499" s="17">
        <v>159.39089999999999</v>
      </c>
      <c r="BA499" s="17">
        <v>0</v>
      </c>
      <c r="BB499" s="18">
        <f>SUM(Table2[[#This Row],[Mortgage Recording Tax Exemption Through FY17]:[Mortgage Recording Tax Exemption FY18 and After]])</f>
        <v>159.39089999999999</v>
      </c>
      <c r="BC499" s="17">
        <v>99.365300000000005</v>
      </c>
      <c r="BD499" s="17">
        <v>352.10939999999999</v>
      </c>
      <c r="BE499" s="17">
        <v>1581.9509</v>
      </c>
      <c r="BF499" s="18">
        <f>SUM(Table2[[#This Row],[Indirect and Induced Land Through FY17]:[Indirect and Induced Land FY18 and After]])</f>
        <v>1934.0603000000001</v>
      </c>
      <c r="BG499" s="17">
        <v>184.53559999999999</v>
      </c>
      <c r="BH499" s="17">
        <v>653.91750000000002</v>
      </c>
      <c r="BI499" s="17">
        <v>2937.9063999999998</v>
      </c>
      <c r="BJ499" s="18">
        <f>SUM(Table2[[#This Row],[Indirect and Induced Building Through FY17]:[Indirect and Induced Building FY18 and After]])</f>
        <v>3591.8238999999999</v>
      </c>
      <c r="BK499" s="17">
        <v>283.90089999999998</v>
      </c>
      <c r="BL499" s="17">
        <v>1006.0269</v>
      </c>
      <c r="BM499" s="17">
        <v>4519.8572999999997</v>
      </c>
      <c r="BN499" s="18">
        <f>SUM(Table2[[#This Row],[TOTAL Real Property Related Taxes Through FY17]:[TOTAL Real Property Related Taxes FY18 and After]])</f>
        <v>5525.8841999999995</v>
      </c>
      <c r="BO499" s="17">
        <v>269.85820000000001</v>
      </c>
      <c r="BP499" s="17">
        <v>952.72720000000004</v>
      </c>
      <c r="BQ499" s="17">
        <v>4296.2903999999999</v>
      </c>
      <c r="BR499" s="18">
        <f>SUM(Table2[[#This Row],[Company Direct Through FY17]:[Company Direct FY18 and After]])</f>
        <v>5249.0176000000001</v>
      </c>
      <c r="BS499" s="17">
        <v>0</v>
      </c>
      <c r="BT499" s="17">
        <v>0</v>
      </c>
      <c r="BU499" s="17">
        <v>0</v>
      </c>
      <c r="BV499" s="18">
        <f>SUM(Table2[[#This Row],[Sales Tax Exemption Through FY17]:[Sales Tax Exemption FY18 and After]])</f>
        <v>0</v>
      </c>
      <c r="BW499" s="17">
        <v>0</v>
      </c>
      <c r="BX499" s="17">
        <v>0</v>
      </c>
      <c r="BY499" s="17">
        <v>0</v>
      </c>
      <c r="BZ499" s="17">
        <f>SUM(Table2[[#This Row],[Energy Tax Savings Through FY17]:[Energy Tax Savings FY18 and After]])</f>
        <v>0</v>
      </c>
      <c r="CA499" s="17">
        <v>5.2915999999999999</v>
      </c>
      <c r="CB499" s="17">
        <v>17.180800000000001</v>
      </c>
      <c r="CC499" s="17">
        <v>56.850900000000003</v>
      </c>
      <c r="CD499" s="18">
        <f>SUM(Table2[[#This Row],[Tax Exempt Bond Savings Through FY17]:[Tax Exempt Bond Savings FY18 and After]])</f>
        <v>74.031700000000001</v>
      </c>
      <c r="CE499" s="17">
        <v>313.59089999999998</v>
      </c>
      <c r="CF499" s="17">
        <v>1123.0443</v>
      </c>
      <c r="CG499" s="17">
        <v>4992.5388999999996</v>
      </c>
      <c r="CH499" s="18">
        <f>SUM(Table2[[#This Row],[Indirect and Induced Through FY17]:[Indirect and Induced FY18 and After]])</f>
        <v>6115.5831999999991</v>
      </c>
      <c r="CI499" s="17">
        <v>578.15750000000003</v>
      </c>
      <c r="CJ499" s="17">
        <v>2058.5907000000002</v>
      </c>
      <c r="CK499" s="17">
        <v>9231.9784</v>
      </c>
      <c r="CL499" s="18">
        <f>SUM(Table2[[#This Row],[TOTAL Income Consumption Use Taxes Through FY17]:[TOTAL Income Consumption Use Taxes FY18 and After]])</f>
        <v>11290.569100000001</v>
      </c>
      <c r="CM499" s="17">
        <v>5.2915999999999999</v>
      </c>
      <c r="CN499" s="17">
        <v>176.57169999999999</v>
      </c>
      <c r="CO499" s="17">
        <v>56.850900000000003</v>
      </c>
      <c r="CP499" s="18">
        <f>SUM(Table2[[#This Row],[Assistance Provided Through FY17]:[Assistance Provided FY18 and After]])</f>
        <v>233.42259999999999</v>
      </c>
      <c r="CQ499" s="17">
        <v>0</v>
      </c>
      <c r="CR499" s="17">
        <v>0</v>
      </c>
      <c r="CS499" s="17">
        <v>0</v>
      </c>
      <c r="CT499" s="18">
        <f>SUM(Table2[[#This Row],[Recapture Cancellation Reduction Amount Through FY17]:[Recapture Cancellation Reduction Amount FY18 and After]])</f>
        <v>0</v>
      </c>
      <c r="CU499" s="17">
        <v>0</v>
      </c>
      <c r="CV499" s="17">
        <v>0</v>
      </c>
      <c r="CW499" s="17">
        <v>0</v>
      </c>
      <c r="CX499" s="18">
        <f>SUM(Table2[[#This Row],[Penalty Paid Through FY17]:[Penalty Paid FY18 and After]])</f>
        <v>0</v>
      </c>
      <c r="CY499" s="17">
        <v>5.2915999999999999</v>
      </c>
      <c r="CZ499" s="17">
        <v>176.57169999999999</v>
      </c>
      <c r="DA499" s="17">
        <v>56.850900000000003</v>
      </c>
      <c r="DB499" s="18">
        <f>SUM(Table2[[#This Row],[TOTAL Assistance Net of Recapture Penalties Through FY17]:[TOTAL Assistance Net of Recapture Penalties FY18 and After]])</f>
        <v>233.42259999999999</v>
      </c>
      <c r="DC499" s="17">
        <v>269.85820000000001</v>
      </c>
      <c r="DD499" s="17">
        <v>1112.1180999999999</v>
      </c>
      <c r="DE499" s="17">
        <v>4296.2903999999999</v>
      </c>
      <c r="DF499" s="18">
        <f>SUM(Table2[[#This Row],[Company Direct Tax Revenue Before Assistance Through FY17]:[Company Direct Tax Revenue Before Assistance FY18 and After]])</f>
        <v>5408.4084999999995</v>
      </c>
      <c r="DG499" s="17">
        <v>597.49180000000001</v>
      </c>
      <c r="DH499" s="17">
        <v>2129.0711999999999</v>
      </c>
      <c r="DI499" s="17">
        <v>9512.3961999999992</v>
      </c>
      <c r="DJ499" s="18">
        <f>SUM(Table2[[#This Row],[Indirect and Induced Tax Revenues Through FY17]:[Indirect and Induced Tax Revenues FY18 and After]])</f>
        <v>11641.4674</v>
      </c>
      <c r="DK499" s="17">
        <v>867.35</v>
      </c>
      <c r="DL499" s="17">
        <v>3241.1893</v>
      </c>
      <c r="DM499" s="17">
        <v>13808.686600000001</v>
      </c>
      <c r="DN499" s="17">
        <f>SUM(Table2[[#This Row],[TOTAL Tax Revenues Before Assistance Through FY17]:[TOTAL Tax Revenues Before Assistance FY18 and After]])</f>
        <v>17049.875899999999</v>
      </c>
      <c r="DO499" s="17">
        <v>862.05840000000001</v>
      </c>
      <c r="DP499" s="17">
        <v>3064.6176</v>
      </c>
      <c r="DQ499" s="17">
        <v>13751.8357</v>
      </c>
      <c r="DR499" s="20">
        <f>SUM(Table2[[#This Row],[TOTAL Tax Revenues Net of Assistance Recapture and Penalty Through FY17]:[TOTAL Tax Revenues Net of Assistance Recapture and Penalty FY18 and After]])</f>
        <v>16816.453300000001</v>
      </c>
      <c r="DS499" s="20">
        <v>0</v>
      </c>
      <c r="DT499" s="20">
        <v>0</v>
      </c>
      <c r="DU499" s="20">
        <v>0</v>
      </c>
      <c r="DV499" s="20">
        <v>0</v>
      </c>
      <c r="DW499" s="15">
        <v>0</v>
      </c>
      <c r="DX499" s="15">
        <v>0</v>
      </c>
      <c r="DY499" s="15">
        <v>0</v>
      </c>
      <c r="DZ499" s="15">
        <v>115</v>
      </c>
      <c r="EA499" s="15">
        <v>0</v>
      </c>
      <c r="EB499" s="15">
        <v>0</v>
      </c>
      <c r="EC499" s="15">
        <v>0</v>
      </c>
      <c r="ED499" s="15">
        <v>108</v>
      </c>
      <c r="EE499" s="15">
        <v>0</v>
      </c>
      <c r="EF499" s="15">
        <v>0</v>
      </c>
      <c r="EG499" s="15">
        <v>0</v>
      </c>
      <c r="EH499" s="15">
        <v>93.91</v>
      </c>
      <c r="EI499" s="15">
        <f>SUM(Table2[[#This Row],[Total Industrial Employees FY17]:[Total Other Employees FY17]])</f>
        <v>115</v>
      </c>
      <c r="EJ499" s="15">
        <f>SUM(Table2[[#This Row],[Number of Industrial Employees Earning More than Living Wage FY17]:[Number of Other Employees Earning More than Living Wage FY17]])</f>
        <v>108</v>
      </c>
      <c r="EK499" s="15">
        <v>93.913043478260875</v>
      </c>
    </row>
    <row r="500" spans="1:141" x14ac:dyDescent="0.2">
      <c r="A500" s="6">
        <v>92833</v>
      </c>
      <c r="B500" s="6" t="s">
        <v>139</v>
      </c>
      <c r="C500" s="7" t="s">
        <v>140</v>
      </c>
      <c r="D500" s="7" t="s">
        <v>12</v>
      </c>
      <c r="E500" s="33">
        <v>29</v>
      </c>
      <c r="F500" s="8" t="s">
        <v>2066</v>
      </c>
      <c r="G500" s="41" t="s">
        <v>1947</v>
      </c>
      <c r="H500" s="35">
        <v>80875</v>
      </c>
      <c r="I500" s="35">
        <v>487000</v>
      </c>
      <c r="J500" s="39" t="s">
        <v>3225</v>
      </c>
      <c r="K500" s="11" t="s">
        <v>2519</v>
      </c>
      <c r="L500" s="13" t="s">
        <v>2651</v>
      </c>
      <c r="M500" s="13" t="s">
        <v>2652</v>
      </c>
      <c r="N500" s="23">
        <v>20190000</v>
      </c>
      <c r="O500" s="6" t="s">
        <v>2503</v>
      </c>
      <c r="P500" s="15">
        <v>0</v>
      </c>
      <c r="Q500" s="15">
        <v>0</v>
      </c>
      <c r="R500" s="15">
        <v>0</v>
      </c>
      <c r="S500" s="15">
        <v>0</v>
      </c>
      <c r="T500" s="15">
        <v>9</v>
      </c>
      <c r="U500" s="15">
        <v>9</v>
      </c>
      <c r="V500" s="15">
        <v>9</v>
      </c>
      <c r="W500" s="15">
        <v>0</v>
      </c>
      <c r="X500" s="15">
        <v>0</v>
      </c>
      <c r="Y500" s="15">
        <v>0</v>
      </c>
      <c r="Z500" s="15">
        <v>15</v>
      </c>
      <c r="AA500" s="15">
        <v>0</v>
      </c>
      <c r="AB500" s="15">
        <v>0</v>
      </c>
      <c r="AC500" s="15">
        <v>0</v>
      </c>
      <c r="AD500" s="15">
        <v>0</v>
      </c>
      <c r="AE500" s="15">
        <v>0</v>
      </c>
      <c r="AF500" s="15">
        <v>0</v>
      </c>
      <c r="AG500" s="15" t="s">
        <v>1860</v>
      </c>
      <c r="AH500" s="15" t="s">
        <v>1861</v>
      </c>
      <c r="AI500" s="17">
        <v>0</v>
      </c>
      <c r="AJ500" s="17">
        <v>0</v>
      </c>
      <c r="AK500" s="17">
        <v>0</v>
      </c>
      <c r="AL500" s="17">
        <f>SUM(Table2[[#This Row],[Company Direct Land Through FY17]:[Company Direct Land FY18 and After]])</f>
        <v>0</v>
      </c>
      <c r="AM500" s="17">
        <v>0</v>
      </c>
      <c r="AN500" s="17">
        <v>0</v>
      </c>
      <c r="AO500" s="17">
        <v>0</v>
      </c>
      <c r="AP500" s="18">
        <f>SUM(Table2[[#This Row],[Company Direct Building Through FY17]:[Company Direct Building FY18 and After]])</f>
        <v>0</v>
      </c>
      <c r="AQ500" s="17">
        <v>0</v>
      </c>
      <c r="AR500" s="17">
        <v>279.37810000000002</v>
      </c>
      <c r="AS500" s="17">
        <v>0</v>
      </c>
      <c r="AT500" s="18">
        <f>SUM(Table2[[#This Row],[Mortgage Recording Tax Through FY17]:[Mortgage Recording Tax FY18 and After]])</f>
        <v>279.37810000000002</v>
      </c>
      <c r="AU500" s="17">
        <v>0</v>
      </c>
      <c r="AV500" s="17">
        <v>0</v>
      </c>
      <c r="AW500" s="17">
        <v>0</v>
      </c>
      <c r="AX500" s="18">
        <f>SUM(Table2[[#This Row],[Pilot Savings Through FY17]:[Pilot Savings FY18 and After]])</f>
        <v>0</v>
      </c>
      <c r="AY500" s="17">
        <v>0</v>
      </c>
      <c r="AZ500" s="17">
        <v>0</v>
      </c>
      <c r="BA500" s="17">
        <v>0</v>
      </c>
      <c r="BB500" s="18">
        <f>SUM(Table2[[#This Row],[Mortgage Recording Tax Exemption Through FY17]:[Mortgage Recording Tax Exemption FY18 and After]])</f>
        <v>0</v>
      </c>
      <c r="BC500" s="17">
        <v>8.1303000000000001</v>
      </c>
      <c r="BD500" s="17">
        <v>64.324299999999994</v>
      </c>
      <c r="BE500" s="17">
        <v>12.682</v>
      </c>
      <c r="BF500" s="18">
        <f>SUM(Table2[[#This Row],[Indirect and Induced Land Through FY17]:[Indirect and Induced Land FY18 and After]])</f>
        <v>77.006299999999996</v>
      </c>
      <c r="BG500" s="17">
        <v>15.0992</v>
      </c>
      <c r="BH500" s="17">
        <v>119.45959999999999</v>
      </c>
      <c r="BI500" s="17">
        <v>23.552600000000002</v>
      </c>
      <c r="BJ500" s="18">
        <f>SUM(Table2[[#This Row],[Indirect and Induced Building Through FY17]:[Indirect and Induced Building FY18 and After]])</f>
        <v>143.01220000000001</v>
      </c>
      <c r="BK500" s="17">
        <v>23.229500000000002</v>
      </c>
      <c r="BL500" s="17">
        <v>463.16199999999998</v>
      </c>
      <c r="BM500" s="17">
        <v>36.2346</v>
      </c>
      <c r="BN500" s="18">
        <f>SUM(Table2[[#This Row],[TOTAL Real Property Related Taxes Through FY17]:[TOTAL Real Property Related Taxes FY18 and After]])</f>
        <v>499.39659999999998</v>
      </c>
      <c r="BO500" s="17">
        <v>21.998000000000001</v>
      </c>
      <c r="BP500" s="17">
        <v>215.11420000000001</v>
      </c>
      <c r="BQ500" s="17">
        <v>34.313699999999997</v>
      </c>
      <c r="BR500" s="18">
        <f>SUM(Table2[[#This Row],[Company Direct Through FY17]:[Company Direct FY18 and After]])</f>
        <v>249.42790000000002</v>
      </c>
      <c r="BS500" s="17">
        <v>0</v>
      </c>
      <c r="BT500" s="17">
        <v>0</v>
      </c>
      <c r="BU500" s="17">
        <v>0</v>
      </c>
      <c r="BV500" s="18">
        <f>SUM(Table2[[#This Row],[Sales Tax Exemption Through FY17]:[Sales Tax Exemption FY18 and After]])</f>
        <v>0</v>
      </c>
      <c r="BW500" s="17">
        <v>0</v>
      </c>
      <c r="BX500" s="17">
        <v>0</v>
      </c>
      <c r="BY500" s="17">
        <v>0</v>
      </c>
      <c r="BZ500" s="17">
        <f>SUM(Table2[[#This Row],[Energy Tax Savings Through FY17]:[Energy Tax Savings FY18 and After]])</f>
        <v>0</v>
      </c>
      <c r="CA500" s="17">
        <v>12.971399999999999</v>
      </c>
      <c r="CB500" s="17">
        <v>187.4983</v>
      </c>
      <c r="CC500" s="17">
        <v>17.771899999999999</v>
      </c>
      <c r="CD500" s="18">
        <f>SUM(Table2[[#This Row],[Tax Exempt Bond Savings Through FY17]:[Tax Exempt Bond Savings FY18 and After]])</f>
        <v>205.27019999999999</v>
      </c>
      <c r="CE500" s="17">
        <v>25.564399999999999</v>
      </c>
      <c r="CF500" s="17">
        <v>239.55869999999999</v>
      </c>
      <c r="CG500" s="17">
        <v>39.876899999999999</v>
      </c>
      <c r="CH500" s="18">
        <f>SUM(Table2[[#This Row],[Indirect and Induced Through FY17]:[Indirect and Induced FY18 and After]])</f>
        <v>279.43559999999997</v>
      </c>
      <c r="CI500" s="17">
        <v>34.591000000000001</v>
      </c>
      <c r="CJ500" s="17">
        <v>267.1746</v>
      </c>
      <c r="CK500" s="17">
        <v>56.418700000000001</v>
      </c>
      <c r="CL500" s="18">
        <f>SUM(Table2[[#This Row],[TOTAL Income Consumption Use Taxes Through FY17]:[TOTAL Income Consumption Use Taxes FY18 and After]])</f>
        <v>323.5933</v>
      </c>
      <c r="CM500" s="17">
        <v>12.971399999999999</v>
      </c>
      <c r="CN500" s="17">
        <v>187.4983</v>
      </c>
      <c r="CO500" s="17">
        <v>17.771899999999999</v>
      </c>
      <c r="CP500" s="18">
        <f>SUM(Table2[[#This Row],[Assistance Provided Through FY17]:[Assistance Provided FY18 and After]])</f>
        <v>205.27019999999999</v>
      </c>
      <c r="CQ500" s="17">
        <v>0</v>
      </c>
      <c r="CR500" s="17">
        <v>0</v>
      </c>
      <c r="CS500" s="17">
        <v>0</v>
      </c>
      <c r="CT500" s="18">
        <f>SUM(Table2[[#This Row],[Recapture Cancellation Reduction Amount Through FY17]:[Recapture Cancellation Reduction Amount FY18 and After]])</f>
        <v>0</v>
      </c>
      <c r="CU500" s="17">
        <v>0</v>
      </c>
      <c r="CV500" s="17">
        <v>0</v>
      </c>
      <c r="CW500" s="17">
        <v>0</v>
      </c>
      <c r="CX500" s="18">
        <f>SUM(Table2[[#This Row],[Penalty Paid Through FY17]:[Penalty Paid FY18 and After]])</f>
        <v>0</v>
      </c>
      <c r="CY500" s="17">
        <v>12.971399999999999</v>
      </c>
      <c r="CZ500" s="17">
        <v>187.4983</v>
      </c>
      <c r="DA500" s="17">
        <v>17.771899999999999</v>
      </c>
      <c r="DB500" s="18">
        <f>SUM(Table2[[#This Row],[TOTAL Assistance Net of Recapture Penalties Through FY17]:[TOTAL Assistance Net of Recapture Penalties FY18 and After]])</f>
        <v>205.27019999999999</v>
      </c>
      <c r="DC500" s="17">
        <v>21.998000000000001</v>
      </c>
      <c r="DD500" s="17">
        <v>494.4923</v>
      </c>
      <c r="DE500" s="17">
        <v>34.313699999999997</v>
      </c>
      <c r="DF500" s="18">
        <f>SUM(Table2[[#This Row],[Company Direct Tax Revenue Before Assistance Through FY17]:[Company Direct Tax Revenue Before Assistance FY18 and After]])</f>
        <v>528.80600000000004</v>
      </c>
      <c r="DG500" s="17">
        <v>48.793900000000001</v>
      </c>
      <c r="DH500" s="17">
        <v>423.3426</v>
      </c>
      <c r="DI500" s="17">
        <v>76.111500000000007</v>
      </c>
      <c r="DJ500" s="18">
        <f>SUM(Table2[[#This Row],[Indirect and Induced Tax Revenues Through FY17]:[Indirect and Induced Tax Revenues FY18 and After]])</f>
        <v>499.45410000000004</v>
      </c>
      <c r="DK500" s="17">
        <v>70.791899999999998</v>
      </c>
      <c r="DL500" s="17">
        <v>917.83489999999995</v>
      </c>
      <c r="DM500" s="17">
        <v>110.4252</v>
      </c>
      <c r="DN500" s="17">
        <f>SUM(Table2[[#This Row],[TOTAL Tax Revenues Before Assistance Through FY17]:[TOTAL Tax Revenues Before Assistance FY18 and After]])</f>
        <v>1028.2601</v>
      </c>
      <c r="DO500" s="17">
        <v>57.820500000000003</v>
      </c>
      <c r="DP500" s="17">
        <v>730.33659999999998</v>
      </c>
      <c r="DQ500" s="17">
        <v>92.653300000000002</v>
      </c>
      <c r="DR500" s="20">
        <f>SUM(Table2[[#This Row],[TOTAL Tax Revenues Net of Assistance Recapture and Penalty Through FY17]:[TOTAL Tax Revenues Net of Assistance Recapture and Penalty FY18 and After]])</f>
        <v>822.98990000000003</v>
      </c>
      <c r="DS500" s="20">
        <v>0</v>
      </c>
      <c r="DT500" s="20">
        <v>0</v>
      </c>
      <c r="DU500" s="20">
        <v>0</v>
      </c>
      <c r="DV500" s="20">
        <v>0</v>
      </c>
      <c r="DW500" s="15">
        <v>0</v>
      </c>
      <c r="DX500" s="15">
        <v>0</v>
      </c>
      <c r="DY500" s="15">
        <v>0</v>
      </c>
      <c r="DZ500" s="15">
        <v>0</v>
      </c>
      <c r="EA500" s="15">
        <v>0</v>
      </c>
      <c r="EB500" s="15">
        <v>0</v>
      </c>
      <c r="EC500" s="15">
        <v>0</v>
      </c>
      <c r="ED500" s="15">
        <v>0</v>
      </c>
      <c r="EE500" s="15">
        <v>0</v>
      </c>
      <c r="EF500" s="15">
        <v>0</v>
      </c>
      <c r="EG500" s="15">
        <v>0</v>
      </c>
      <c r="EH500" s="15">
        <v>0</v>
      </c>
      <c r="EI500" s="15">
        <f>SUM(Table2[[#This Row],[Total Industrial Employees FY17]:[Total Other Employees FY17]])</f>
        <v>0</v>
      </c>
      <c r="EJ500" s="15">
        <f>SUM(Table2[[#This Row],[Number of Industrial Employees Earning More than Living Wage FY17]:[Number of Other Employees Earning More than Living Wage FY17]])</f>
        <v>0</v>
      </c>
      <c r="EK500" s="15">
        <v>0</v>
      </c>
    </row>
    <row r="501" spans="1:141" x14ac:dyDescent="0.2">
      <c r="A501" s="6">
        <v>93803</v>
      </c>
      <c r="B501" s="6" t="s">
        <v>94</v>
      </c>
      <c r="C501" s="7" t="s">
        <v>95</v>
      </c>
      <c r="D501" s="7" t="s">
        <v>71</v>
      </c>
      <c r="E501" s="33">
        <v>49</v>
      </c>
      <c r="F501" s="8" t="s">
        <v>2249</v>
      </c>
      <c r="G501" s="41" t="s">
        <v>1863</v>
      </c>
      <c r="H501" s="35">
        <v>3697098</v>
      </c>
      <c r="I501" s="35">
        <v>825585</v>
      </c>
      <c r="J501" s="39" t="s">
        <v>3267</v>
      </c>
      <c r="K501" s="11" t="s">
        <v>2804</v>
      </c>
      <c r="L501" s="13" t="s">
        <v>2869</v>
      </c>
      <c r="M501" s="13" t="s">
        <v>2590</v>
      </c>
      <c r="N501" s="23">
        <v>12705000</v>
      </c>
      <c r="O501" s="6" t="s">
        <v>2518</v>
      </c>
      <c r="P501" s="15">
        <v>194</v>
      </c>
      <c r="Q501" s="15">
        <v>5</v>
      </c>
      <c r="R501" s="15">
        <v>360</v>
      </c>
      <c r="S501" s="15">
        <v>3</v>
      </c>
      <c r="T501" s="15">
        <v>0</v>
      </c>
      <c r="U501" s="15">
        <v>562</v>
      </c>
      <c r="V501" s="15">
        <v>462</v>
      </c>
      <c r="W501" s="15">
        <v>0</v>
      </c>
      <c r="X501" s="15">
        <v>0</v>
      </c>
      <c r="Y501" s="15">
        <v>544</v>
      </c>
      <c r="Z501" s="15">
        <v>0</v>
      </c>
      <c r="AA501" s="15">
        <v>77</v>
      </c>
      <c r="AB501" s="15">
        <v>11</v>
      </c>
      <c r="AC501" s="15">
        <v>16</v>
      </c>
      <c r="AD501" s="15">
        <v>9</v>
      </c>
      <c r="AE501" s="15">
        <v>0</v>
      </c>
      <c r="AF501" s="15">
        <v>77</v>
      </c>
      <c r="AG501" s="15" t="s">
        <v>1860</v>
      </c>
      <c r="AH501" s="15" t="s">
        <v>1861</v>
      </c>
      <c r="AI501" s="17">
        <v>0</v>
      </c>
      <c r="AJ501" s="17">
        <v>0</v>
      </c>
      <c r="AK501" s="17">
        <v>0</v>
      </c>
      <c r="AL501" s="17">
        <f>SUM(Table2[[#This Row],[Company Direct Land Through FY17]:[Company Direct Land FY18 and After]])</f>
        <v>0</v>
      </c>
      <c r="AM501" s="17">
        <v>0</v>
      </c>
      <c r="AN501" s="17">
        <v>0</v>
      </c>
      <c r="AO501" s="17">
        <v>0</v>
      </c>
      <c r="AP501" s="18">
        <f>SUM(Table2[[#This Row],[Company Direct Building Through FY17]:[Company Direct Building FY18 and After]])</f>
        <v>0</v>
      </c>
      <c r="AQ501" s="17">
        <v>0</v>
      </c>
      <c r="AR501" s="17">
        <v>370.83199999999999</v>
      </c>
      <c r="AS501" s="17">
        <v>0</v>
      </c>
      <c r="AT501" s="18">
        <f>SUM(Table2[[#This Row],[Mortgage Recording Tax Through FY17]:[Mortgage Recording Tax FY18 and After]])</f>
        <v>370.83199999999999</v>
      </c>
      <c r="AU501" s="17">
        <v>0</v>
      </c>
      <c r="AV501" s="17">
        <v>0</v>
      </c>
      <c r="AW501" s="17">
        <v>0</v>
      </c>
      <c r="AX501" s="18">
        <f>SUM(Table2[[#This Row],[Pilot Savings Through FY17]:[Pilot Savings FY18 and After]])</f>
        <v>0</v>
      </c>
      <c r="AY501" s="17">
        <v>0</v>
      </c>
      <c r="AZ501" s="17">
        <v>370.83199999999999</v>
      </c>
      <c r="BA501" s="17">
        <v>0</v>
      </c>
      <c r="BB501" s="18">
        <f>SUM(Table2[[#This Row],[Mortgage Recording Tax Exemption Through FY17]:[Mortgage Recording Tax Exemption FY18 and After]])</f>
        <v>370.83199999999999</v>
      </c>
      <c r="BC501" s="17">
        <v>307.63279999999997</v>
      </c>
      <c r="BD501" s="17">
        <v>1446.8263999999999</v>
      </c>
      <c r="BE501" s="17">
        <v>2452.732</v>
      </c>
      <c r="BF501" s="18">
        <f>SUM(Table2[[#This Row],[Indirect and Induced Land Through FY17]:[Indirect and Induced Land FY18 and After]])</f>
        <v>3899.5583999999999</v>
      </c>
      <c r="BG501" s="17">
        <v>571.31799999999998</v>
      </c>
      <c r="BH501" s="17">
        <v>2686.9632999999999</v>
      </c>
      <c r="BI501" s="17">
        <v>4555.0752000000002</v>
      </c>
      <c r="BJ501" s="18">
        <f>SUM(Table2[[#This Row],[Indirect and Induced Building Through FY17]:[Indirect and Induced Building FY18 and After]])</f>
        <v>7242.0385000000006</v>
      </c>
      <c r="BK501" s="17">
        <v>878.95079999999996</v>
      </c>
      <c r="BL501" s="17">
        <v>4133.7897000000003</v>
      </c>
      <c r="BM501" s="17">
        <v>7007.8072000000002</v>
      </c>
      <c r="BN501" s="18">
        <f>SUM(Table2[[#This Row],[TOTAL Real Property Related Taxes Through FY17]:[TOTAL Real Property Related Taxes FY18 and After]])</f>
        <v>11141.5969</v>
      </c>
      <c r="BO501" s="17">
        <v>941.21199999999999</v>
      </c>
      <c r="BP501" s="17">
        <v>4306.8738000000003</v>
      </c>
      <c r="BQ501" s="17">
        <v>7504.2111999999997</v>
      </c>
      <c r="BR501" s="18">
        <f>SUM(Table2[[#This Row],[Company Direct Through FY17]:[Company Direct FY18 and After]])</f>
        <v>11811.084999999999</v>
      </c>
      <c r="BS501" s="17">
        <v>0</v>
      </c>
      <c r="BT501" s="17">
        <v>0</v>
      </c>
      <c r="BU501" s="17">
        <v>0</v>
      </c>
      <c r="BV501" s="18">
        <f>SUM(Table2[[#This Row],[Sales Tax Exemption Through FY17]:[Sales Tax Exemption FY18 and After]])</f>
        <v>0</v>
      </c>
      <c r="BW501" s="17">
        <v>0</v>
      </c>
      <c r="BX501" s="17">
        <v>0</v>
      </c>
      <c r="BY501" s="17">
        <v>0</v>
      </c>
      <c r="BZ501" s="17">
        <f>SUM(Table2[[#This Row],[Energy Tax Savings Through FY17]:[Energy Tax Savings FY18 and After]])</f>
        <v>0</v>
      </c>
      <c r="CA501" s="17">
        <v>10.697100000000001</v>
      </c>
      <c r="CB501" s="17">
        <v>42.203899999999997</v>
      </c>
      <c r="CC501" s="17">
        <v>69.416499999999999</v>
      </c>
      <c r="CD501" s="18">
        <f>SUM(Table2[[#This Row],[Tax Exempt Bond Savings Through FY17]:[Tax Exempt Bond Savings FY18 and After]])</f>
        <v>111.62039999999999</v>
      </c>
      <c r="CE501" s="17">
        <v>1084.0392999999999</v>
      </c>
      <c r="CF501" s="17">
        <v>5091.8804</v>
      </c>
      <c r="CG501" s="17">
        <v>8642.9629000000004</v>
      </c>
      <c r="CH501" s="18">
        <f>SUM(Table2[[#This Row],[Indirect and Induced Through FY17]:[Indirect and Induced FY18 and After]])</f>
        <v>13734.8433</v>
      </c>
      <c r="CI501" s="17">
        <v>2014.5542</v>
      </c>
      <c r="CJ501" s="17">
        <v>9356.5503000000008</v>
      </c>
      <c r="CK501" s="17">
        <v>16077.757600000001</v>
      </c>
      <c r="CL501" s="18">
        <f>SUM(Table2[[#This Row],[TOTAL Income Consumption Use Taxes Through FY17]:[TOTAL Income Consumption Use Taxes FY18 and After]])</f>
        <v>25434.3079</v>
      </c>
      <c r="CM501" s="17">
        <v>10.697100000000001</v>
      </c>
      <c r="CN501" s="17">
        <v>413.03590000000003</v>
      </c>
      <c r="CO501" s="17">
        <v>69.416499999999999</v>
      </c>
      <c r="CP501" s="18">
        <f>SUM(Table2[[#This Row],[Assistance Provided Through FY17]:[Assistance Provided FY18 and After]])</f>
        <v>482.45240000000001</v>
      </c>
      <c r="CQ501" s="17">
        <v>0</v>
      </c>
      <c r="CR501" s="17">
        <v>0</v>
      </c>
      <c r="CS501" s="17">
        <v>0</v>
      </c>
      <c r="CT501" s="18">
        <f>SUM(Table2[[#This Row],[Recapture Cancellation Reduction Amount Through FY17]:[Recapture Cancellation Reduction Amount FY18 and After]])</f>
        <v>0</v>
      </c>
      <c r="CU501" s="17">
        <v>0</v>
      </c>
      <c r="CV501" s="17">
        <v>0</v>
      </c>
      <c r="CW501" s="17">
        <v>0</v>
      </c>
      <c r="CX501" s="18">
        <f>SUM(Table2[[#This Row],[Penalty Paid Through FY17]:[Penalty Paid FY18 and After]])</f>
        <v>0</v>
      </c>
      <c r="CY501" s="17">
        <v>10.697100000000001</v>
      </c>
      <c r="CZ501" s="17">
        <v>413.03590000000003</v>
      </c>
      <c r="DA501" s="17">
        <v>69.416499999999999</v>
      </c>
      <c r="DB501" s="18">
        <f>SUM(Table2[[#This Row],[TOTAL Assistance Net of Recapture Penalties Through FY17]:[TOTAL Assistance Net of Recapture Penalties FY18 and After]])</f>
        <v>482.45240000000001</v>
      </c>
      <c r="DC501" s="17">
        <v>941.21199999999999</v>
      </c>
      <c r="DD501" s="17">
        <v>4677.7057999999997</v>
      </c>
      <c r="DE501" s="17">
        <v>7504.2111999999997</v>
      </c>
      <c r="DF501" s="18">
        <f>SUM(Table2[[#This Row],[Company Direct Tax Revenue Before Assistance Through FY17]:[Company Direct Tax Revenue Before Assistance FY18 and After]])</f>
        <v>12181.916999999999</v>
      </c>
      <c r="DG501" s="17">
        <v>1962.9901</v>
      </c>
      <c r="DH501" s="17">
        <v>9225.6700999999994</v>
      </c>
      <c r="DI501" s="17">
        <v>15650.7701</v>
      </c>
      <c r="DJ501" s="18">
        <f>SUM(Table2[[#This Row],[Indirect and Induced Tax Revenues Through FY17]:[Indirect and Induced Tax Revenues FY18 and After]])</f>
        <v>24876.440199999997</v>
      </c>
      <c r="DK501" s="17">
        <v>2904.2021</v>
      </c>
      <c r="DL501" s="17">
        <v>13903.375899999999</v>
      </c>
      <c r="DM501" s="17">
        <v>23154.981299999999</v>
      </c>
      <c r="DN501" s="17">
        <f>SUM(Table2[[#This Row],[TOTAL Tax Revenues Before Assistance Through FY17]:[TOTAL Tax Revenues Before Assistance FY18 and After]])</f>
        <v>37058.357199999999</v>
      </c>
      <c r="DO501" s="17">
        <v>2893.5050000000001</v>
      </c>
      <c r="DP501" s="17">
        <v>13490.34</v>
      </c>
      <c r="DQ501" s="17">
        <v>23085.5648</v>
      </c>
      <c r="DR501" s="20">
        <f>SUM(Table2[[#This Row],[TOTAL Tax Revenues Net of Assistance Recapture and Penalty Through FY17]:[TOTAL Tax Revenues Net of Assistance Recapture and Penalty FY18 and After]])</f>
        <v>36575.904800000004</v>
      </c>
      <c r="DS501" s="20">
        <v>0</v>
      </c>
      <c r="DT501" s="20">
        <v>0</v>
      </c>
      <c r="DU501" s="20">
        <v>0</v>
      </c>
      <c r="DV501" s="20">
        <v>0</v>
      </c>
      <c r="DW501" s="15">
        <v>0</v>
      </c>
      <c r="DX501" s="15">
        <v>0</v>
      </c>
      <c r="DY501" s="15">
        <v>0</v>
      </c>
      <c r="DZ501" s="15">
        <v>562</v>
      </c>
      <c r="EA501" s="15">
        <v>0</v>
      </c>
      <c r="EB501" s="15">
        <v>0</v>
      </c>
      <c r="EC501" s="15">
        <v>0</v>
      </c>
      <c r="ED501" s="15">
        <v>496</v>
      </c>
      <c r="EE501" s="15">
        <v>0</v>
      </c>
      <c r="EF501" s="15">
        <v>0</v>
      </c>
      <c r="EG501" s="15">
        <v>0</v>
      </c>
      <c r="EH501" s="15">
        <v>88.26</v>
      </c>
      <c r="EI501" s="15">
        <f>SUM(Table2[[#This Row],[Total Industrial Employees FY17]:[Total Other Employees FY17]])</f>
        <v>562</v>
      </c>
      <c r="EJ501" s="15">
        <f>SUM(Table2[[#This Row],[Number of Industrial Employees Earning More than Living Wage FY17]:[Number of Other Employees Earning More than Living Wage FY17]])</f>
        <v>496</v>
      </c>
      <c r="EK501" s="15">
        <v>88.256227758007128</v>
      </c>
    </row>
    <row r="502" spans="1:141" x14ac:dyDescent="0.2">
      <c r="A502" s="6">
        <v>93971</v>
      </c>
      <c r="B502" s="6" t="s">
        <v>731</v>
      </c>
      <c r="C502" s="7" t="s">
        <v>732</v>
      </c>
      <c r="D502" s="7" t="s">
        <v>71</v>
      </c>
      <c r="E502" s="33">
        <v>49</v>
      </c>
      <c r="F502" s="8" t="s">
        <v>2345</v>
      </c>
      <c r="G502" s="41">
        <v>34</v>
      </c>
      <c r="H502" s="35">
        <v>13000</v>
      </c>
      <c r="I502" s="35">
        <v>9000</v>
      </c>
      <c r="J502" s="39" t="s">
        <v>3179</v>
      </c>
      <c r="K502" s="11" t="s">
        <v>2453</v>
      </c>
      <c r="L502" s="13" t="s">
        <v>3001</v>
      </c>
      <c r="M502" s="13" t="s">
        <v>2873</v>
      </c>
      <c r="N502" s="23">
        <v>1575000</v>
      </c>
      <c r="O502" s="6" t="s">
        <v>2458</v>
      </c>
      <c r="P502" s="15">
        <v>0</v>
      </c>
      <c r="Q502" s="15">
        <v>0</v>
      </c>
      <c r="R502" s="15">
        <v>0</v>
      </c>
      <c r="S502" s="15">
        <v>0</v>
      </c>
      <c r="T502" s="15">
        <v>0</v>
      </c>
      <c r="U502" s="15">
        <v>0</v>
      </c>
      <c r="V502" s="15">
        <v>132</v>
      </c>
      <c r="W502" s="15">
        <v>0</v>
      </c>
      <c r="X502" s="15">
        <v>0</v>
      </c>
      <c r="Y502" s="15">
        <v>75</v>
      </c>
      <c r="Z502" s="15">
        <v>50</v>
      </c>
      <c r="AA502" s="15">
        <v>0</v>
      </c>
      <c r="AB502" s="15">
        <v>0</v>
      </c>
      <c r="AC502" s="15">
        <v>0</v>
      </c>
      <c r="AD502" s="15">
        <v>0</v>
      </c>
      <c r="AE502" s="15">
        <v>0</v>
      </c>
      <c r="AF502" s="15">
        <v>0</v>
      </c>
      <c r="AG502" s="15"/>
      <c r="AH502" s="15"/>
      <c r="AI502" s="17">
        <v>8.1758000000000006</v>
      </c>
      <c r="AJ502" s="17">
        <v>23.3672</v>
      </c>
      <c r="AK502" s="17">
        <v>6.6398000000000001</v>
      </c>
      <c r="AL502" s="17">
        <f>SUM(Table2[[#This Row],[Company Direct Land Through FY17]:[Company Direct Land FY18 and After]])</f>
        <v>30.007000000000001</v>
      </c>
      <c r="AM502" s="17">
        <v>14.9116</v>
      </c>
      <c r="AN502" s="17">
        <v>43.169699999999999</v>
      </c>
      <c r="AO502" s="17">
        <v>12.110099999999999</v>
      </c>
      <c r="AP502" s="18">
        <f>SUM(Table2[[#This Row],[Company Direct Building Through FY17]:[Company Direct Building FY18 and After]])</f>
        <v>55.279799999999994</v>
      </c>
      <c r="AQ502" s="17">
        <v>0</v>
      </c>
      <c r="AR502" s="17">
        <v>11.032500000000001</v>
      </c>
      <c r="AS502" s="17">
        <v>0</v>
      </c>
      <c r="AT502" s="18">
        <f>SUM(Table2[[#This Row],[Mortgage Recording Tax Through FY17]:[Mortgage Recording Tax FY18 and After]])</f>
        <v>11.032500000000001</v>
      </c>
      <c r="AU502" s="17">
        <v>15.565300000000001</v>
      </c>
      <c r="AV502" s="17">
        <v>34.374899999999997</v>
      </c>
      <c r="AW502" s="17">
        <v>12.641</v>
      </c>
      <c r="AX502" s="18">
        <f>SUM(Table2[[#This Row],[Pilot Savings Through FY17]:[Pilot Savings FY18 and After]])</f>
        <v>47.015899999999995</v>
      </c>
      <c r="AY502" s="17">
        <v>0</v>
      </c>
      <c r="AZ502" s="17">
        <v>11.032500000000001</v>
      </c>
      <c r="BA502" s="17">
        <v>0</v>
      </c>
      <c r="BB502" s="18">
        <f>SUM(Table2[[#This Row],[Mortgage Recording Tax Exemption Through FY17]:[Mortgage Recording Tax Exemption FY18 and After]])</f>
        <v>11.032500000000001</v>
      </c>
      <c r="BC502" s="17">
        <v>133.63339999999999</v>
      </c>
      <c r="BD502" s="17">
        <v>386.54719999999998</v>
      </c>
      <c r="BE502" s="17">
        <v>108.5275</v>
      </c>
      <c r="BF502" s="18">
        <f>SUM(Table2[[#This Row],[Indirect and Induced Land Through FY17]:[Indirect and Induced Land FY18 and After]])</f>
        <v>495.07470000000001</v>
      </c>
      <c r="BG502" s="17">
        <v>248.17619999999999</v>
      </c>
      <c r="BH502" s="17">
        <v>717.87339999999995</v>
      </c>
      <c r="BI502" s="17">
        <v>201.55090000000001</v>
      </c>
      <c r="BJ502" s="18">
        <f>SUM(Table2[[#This Row],[Indirect and Induced Building Through FY17]:[Indirect and Induced Building FY18 and After]])</f>
        <v>919.4242999999999</v>
      </c>
      <c r="BK502" s="17">
        <v>389.33170000000001</v>
      </c>
      <c r="BL502" s="17">
        <v>1136.5826</v>
      </c>
      <c r="BM502" s="17">
        <v>316.18729999999999</v>
      </c>
      <c r="BN502" s="18">
        <f>SUM(Table2[[#This Row],[TOTAL Real Property Related Taxes Through FY17]:[TOTAL Real Property Related Taxes FY18 and After]])</f>
        <v>1452.7699</v>
      </c>
      <c r="BO502" s="17">
        <v>1089.8744999999999</v>
      </c>
      <c r="BP502" s="17">
        <v>3119.4513000000002</v>
      </c>
      <c r="BQ502" s="17">
        <v>885.11779999999999</v>
      </c>
      <c r="BR502" s="18">
        <f>SUM(Table2[[#This Row],[Company Direct Through FY17]:[Company Direct FY18 and After]])</f>
        <v>4004.5691000000002</v>
      </c>
      <c r="BS502" s="17">
        <v>0</v>
      </c>
      <c r="BT502" s="17">
        <v>5.9890999999999996</v>
      </c>
      <c r="BU502" s="17">
        <v>0</v>
      </c>
      <c r="BV502" s="18">
        <f>SUM(Table2[[#This Row],[Sales Tax Exemption Through FY17]:[Sales Tax Exemption FY18 and After]])</f>
        <v>5.9890999999999996</v>
      </c>
      <c r="BW502" s="17">
        <v>0</v>
      </c>
      <c r="BX502" s="17">
        <v>0</v>
      </c>
      <c r="BY502" s="17">
        <v>0</v>
      </c>
      <c r="BZ502" s="17">
        <f>SUM(Table2[[#This Row],[Energy Tax Savings Through FY17]:[Energy Tax Savings FY18 and After]])</f>
        <v>0</v>
      </c>
      <c r="CA502" s="17">
        <v>0</v>
      </c>
      <c r="CB502" s="17">
        <v>0</v>
      </c>
      <c r="CC502" s="17">
        <v>0</v>
      </c>
      <c r="CD502" s="18">
        <f>SUM(Table2[[#This Row],[Tax Exempt Bond Savings Through FY17]:[Tax Exempt Bond Savings FY18 and After]])</f>
        <v>0</v>
      </c>
      <c r="CE502" s="17">
        <v>470.89850000000001</v>
      </c>
      <c r="CF502" s="17">
        <v>1364.0705</v>
      </c>
      <c r="CG502" s="17">
        <v>382.42989999999998</v>
      </c>
      <c r="CH502" s="18">
        <f>SUM(Table2[[#This Row],[Indirect and Induced Through FY17]:[Indirect and Induced FY18 and After]])</f>
        <v>1746.5003999999999</v>
      </c>
      <c r="CI502" s="17">
        <v>1560.7729999999999</v>
      </c>
      <c r="CJ502" s="17">
        <v>4477.5326999999997</v>
      </c>
      <c r="CK502" s="17">
        <v>1267.5477000000001</v>
      </c>
      <c r="CL502" s="18">
        <f>SUM(Table2[[#This Row],[TOTAL Income Consumption Use Taxes Through FY17]:[TOTAL Income Consumption Use Taxes FY18 and After]])</f>
        <v>5745.0803999999998</v>
      </c>
      <c r="CM502" s="17">
        <v>15.565300000000001</v>
      </c>
      <c r="CN502" s="17">
        <v>51.396500000000003</v>
      </c>
      <c r="CO502" s="17">
        <v>12.641</v>
      </c>
      <c r="CP502" s="18">
        <f>SUM(Table2[[#This Row],[Assistance Provided Through FY17]:[Assistance Provided FY18 and After]])</f>
        <v>64.037500000000009</v>
      </c>
      <c r="CQ502" s="17">
        <v>0</v>
      </c>
      <c r="CR502" s="17">
        <v>0</v>
      </c>
      <c r="CS502" s="17">
        <v>0</v>
      </c>
      <c r="CT502" s="18">
        <f>SUM(Table2[[#This Row],[Recapture Cancellation Reduction Amount Through FY17]:[Recapture Cancellation Reduction Amount FY18 and After]])</f>
        <v>0</v>
      </c>
      <c r="CU502" s="17">
        <v>0</v>
      </c>
      <c r="CV502" s="17">
        <v>0</v>
      </c>
      <c r="CW502" s="17">
        <v>0</v>
      </c>
      <c r="CX502" s="18">
        <f>SUM(Table2[[#This Row],[Penalty Paid Through FY17]:[Penalty Paid FY18 and After]])</f>
        <v>0</v>
      </c>
      <c r="CY502" s="17">
        <v>15.565300000000001</v>
      </c>
      <c r="CZ502" s="17">
        <v>51.396500000000003</v>
      </c>
      <c r="DA502" s="17">
        <v>12.641</v>
      </c>
      <c r="DB502" s="18">
        <f>SUM(Table2[[#This Row],[TOTAL Assistance Net of Recapture Penalties Through FY17]:[TOTAL Assistance Net of Recapture Penalties FY18 and After]])</f>
        <v>64.037500000000009</v>
      </c>
      <c r="DC502" s="17">
        <v>1112.9619</v>
      </c>
      <c r="DD502" s="17">
        <v>3197.0207</v>
      </c>
      <c r="DE502" s="17">
        <v>903.86770000000001</v>
      </c>
      <c r="DF502" s="18">
        <f>SUM(Table2[[#This Row],[Company Direct Tax Revenue Before Assistance Through FY17]:[Company Direct Tax Revenue Before Assistance FY18 and After]])</f>
        <v>4100.8883999999998</v>
      </c>
      <c r="DG502" s="17">
        <v>852.70809999999994</v>
      </c>
      <c r="DH502" s="17">
        <v>2468.4911000000002</v>
      </c>
      <c r="DI502" s="17">
        <v>692.50829999999996</v>
      </c>
      <c r="DJ502" s="18">
        <f>SUM(Table2[[#This Row],[Indirect and Induced Tax Revenues Through FY17]:[Indirect and Induced Tax Revenues FY18 and After]])</f>
        <v>3160.9994000000002</v>
      </c>
      <c r="DK502" s="17">
        <v>1965.67</v>
      </c>
      <c r="DL502" s="17">
        <v>5665.5118000000002</v>
      </c>
      <c r="DM502" s="17">
        <v>1596.376</v>
      </c>
      <c r="DN502" s="17">
        <f>SUM(Table2[[#This Row],[TOTAL Tax Revenues Before Assistance Through FY17]:[TOTAL Tax Revenues Before Assistance FY18 and After]])</f>
        <v>7261.8878000000004</v>
      </c>
      <c r="DO502" s="17">
        <v>1950.1047000000001</v>
      </c>
      <c r="DP502" s="17">
        <v>5614.1153000000004</v>
      </c>
      <c r="DQ502" s="17">
        <v>1583.7349999999999</v>
      </c>
      <c r="DR502" s="20">
        <f>SUM(Table2[[#This Row],[TOTAL Tax Revenues Net of Assistance Recapture and Penalty Through FY17]:[TOTAL Tax Revenues Net of Assistance Recapture and Penalty FY18 and After]])</f>
        <v>7197.8503000000001</v>
      </c>
      <c r="DS502" s="20">
        <v>0</v>
      </c>
      <c r="DT502" s="20">
        <v>0</v>
      </c>
      <c r="DU502" s="20">
        <v>0</v>
      </c>
      <c r="DV502" s="20">
        <v>0</v>
      </c>
      <c r="DW502" s="15">
        <v>0</v>
      </c>
      <c r="DX502" s="15">
        <v>0</v>
      </c>
      <c r="DY502" s="15">
        <v>0</v>
      </c>
      <c r="DZ502" s="15">
        <v>0</v>
      </c>
      <c r="EA502" s="15">
        <v>0</v>
      </c>
      <c r="EB502" s="15">
        <v>0</v>
      </c>
      <c r="EC502" s="15">
        <v>0</v>
      </c>
      <c r="ED502" s="15">
        <v>0</v>
      </c>
      <c r="EE502" s="15">
        <v>0</v>
      </c>
      <c r="EF502" s="15">
        <v>0</v>
      </c>
      <c r="EG502" s="15">
        <v>0</v>
      </c>
      <c r="EH502" s="15">
        <v>0</v>
      </c>
      <c r="EI502" s="15">
        <v>0</v>
      </c>
      <c r="EJ502" s="15">
        <v>0</v>
      </c>
      <c r="EK502" s="15">
        <v>0</v>
      </c>
    </row>
    <row r="503" spans="1:141" ht="25.5" x14ac:dyDescent="0.2">
      <c r="A503" s="6">
        <v>93183</v>
      </c>
      <c r="B503" s="6" t="s">
        <v>429</v>
      </c>
      <c r="C503" s="7" t="s">
        <v>430</v>
      </c>
      <c r="D503" s="7" t="s">
        <v>9</v>
      </c>
      <c r="E503" s="33">
        <v>42</v>
      </c>
      <c r="F503" s="8" t="s">
        <v>2154</v>
      </c>
      <c r="G503" s="41" t="s">
        <v>1927</v>
      </c>
      <c r="H503" s="35">
        <v>60000</v>
      </c>
      <c r="I503" s="35">
        <v>52475</v>
      </c>
      <c r="J503" s="39" t="s">
        <v>3300</v>
      </c>
      <c r="K503" s="11" t="s">
        <v>2477</v>
      </c>
      <c r="L503" s="13" t="s">
        <v>2752</v>
      </c>
      <c r="M503" s="13" t="s">
        <v>2712</v>
      </c>
      <c r="N503" s="23">
        <v>5500000</v>
      </c>
      <c r="O503" s="6" t="s">
        <v>2487</v>
      </c>
      <c r="P503" s="15">
        <v>0</v>
      </c>
      <c r="Q503" s="15">
        <v>12</v>
      </c>
      <c r="R503" s="15">
        <v>64</v>
      </c>
      <c r="S503" s="15">
        <v>0</v>
      </c>
      <c r="T503" s="15">
        <v>0</v>
      </c>
      <c r="U503" s="15">
        <v>76</v>
      </c>
      <c r="V503" s="15">
        <v>70</v>
      </c>
      <c r="W503" s="15">
        <v>0</v>
      </c>
      <c r="X503" s="15">
        <v>0</v>
      </c>
      <c r="Y503" s="15">
        <v>0</v>
      </c>
      <c r="Z503" s="15">
        <v>11</v>
      </c>
      <c r="AA503" s="15">
        <v>100</v>
      </c>
      <c r="AB503" s="15">
        <v>0</v>
      </c>
      <c r="AC503" s="15">
        <v>0</v>
      </c>
      <c r="AD503" s="15">
        <v>0</v>
      </c>
      <c r="AE503" s="15">
        <v>0</v>
      </c>
      <c r="AF503" s="15">
        <v>100</v>
      </c>
      <c r="AG503" s="15" t="s">
        <v>1860</v>
      </c>
      <c r="AH503" s="15" t="s">
        <v>1861</v>
      </c>
      <c r="AI503" s="17">
        <v>53.445399999999999</v>
      </c>
      <c r="AJ503" s="17">
        <v>314.35829999999999</v>
      </c>
      <c r="AK503" s="17">
        <v>356.76920000000001</v>
      </c>
      <c r="AL503" s="17">
        <f>SUM(Table2[[#This Row],[Company Direct Land Through FY17]:[Company Direct Land FY18 and After]])</f>
        <v>671.12750000000005</v>
      </c>
      <c r="AM503" s="17">
        <v>50.179299999999998</v>
      </c>
      <c r="AN503" s="17">
        <v>310.6259</v>
      </c>
      <c r="AO503" s="17">
        <v>334.9667</v>
      </c>
      <c r="AP503" s="18">
        <f>SUM(Table2[[#This Row],[Company Direct Building Through FY17]:[Company Direct Building FY18 and After]])</f>
        <v>645.59259999999995</v>
      </c>
      <c r="AQ503" s="17">
        <v>0</v>
      </c>
      <c r="AR503" s="17">
        <v>98.251999999999995</v>
      </c>
      <c r="AS503" s="17">
        <v>0</v>
      </c>
      <c r="AT503" s="18">
        <f>SUM(Table2[[#This Row],[Mortgage Recording Tax Through FY17]:[Mortgage Recording Tax FY18 and After]])</f>
        <v>98.251999999999995</v>
      </c>
      <c r="AU503" s="17">
        <v>77.869200000000006</v>
      </c>
      <c r="AV503" s="17">
        <v>358.56799999999998</v>
      </c>
      <c r="AW503" s="17">
        <v>519.80709999999999</v>
      </c>
      <c r="AX503" s="18">
        <f>SUM(Table2[[#This Row],[Pilot Savings Through FY17]:[Pilot Savings FY18 and After]])</f>
        <v>878.37509999999997</v>
      </c>
      <c r="AY503" s="17">
        <v>0</v>
      </c>
      <c r="AZ503" s="17">
        <v>98.251999999999995</v>
      </c>
      <c r="BA503" s="17">
        <v>0</v>
      </c>
      <c r="BB503" s="18">
        <f>SUM(Table2[[#This Row],[Mortgage Recording Tax Exemption Through FY17]:[Mortgage Recording Tax Exemption FY18 and After]])</f>
        <v>98.251999999999995</v>
      </c>
      <c r="BC503" s="17">
        <v>88.465000000000003</v>
      </c>
      <c r="BD503" s="17">
        <v>445.31299999999999</v>
      </c>
      <c r="BE503" s="17">
        <v>590.53830000000005</v>
      </c>
      <c r="BF503" s="18">
        <f>SUM(Table2[[#This Row],[Indirect and Induced Land Through FY17]:[Indirect and Induced Land FY18 and After]])</f>
        <v>1035.8513</v>
      </c>
      <c r="BG503" s="17">
        <v>164.2921</v>
      </c>
      <c r="BH503" s="17">
        <v>827.00990000000002</v>
      </c>
      <c r="BI503" s="17">
        <v>1096.7148999999999</v>
      </c>
      <c r="BJ503" s="18">
        <f>SUM(Table2[[#This Row],[Indirect and Induced Building Through FY17]:[Indirect and Induced Building FY18 and After]])</f>
        <v>1923.7248</v>
      </c>
      <c r="BK503" s="17">
        <v>278.51260000000002</v>
      </c>
      <c r="BL503" s="17">
        <v>1538.7391</v>
      </c>
      <c r="BM503" s="17">
        <v>1859.182</v>
      </c>
      <c r="BN503" s="18">
        <f>SUM(Table2[[#This Row],[TOTAL Real Property Related Taxes Through FY17]:[TOTAL Real Property Related Taxes FY18 and After]])</f>
        <v>3397.9211</v>
      </c>
      <c r="BO503" s="17">
        <v>802.77689999999996</v>
      </c>
      <c r="BP503" s="17">
        <v>3835.1554000000001</v>
      </c>
      <c r="BQ503" s="17">
        <v>5358.8527000000004</v>
      </c>
      <c r="BR503" s="18">
        <f>SUM(Table2[[#This Row],[Company Direct Through FY17]:[Company Direct FY18 and After]])</f>
        <v>9194.0081000000009</v>
      </c>
      <c r="BS503" s="17">
        <v>0</v>
      </c>
      <c r="BT503" s="17">
        <v>25.058299999999999</v>
      </c>
      <c r="BU503" s="17">
        <v>0</v>
      </c>
      <c r="BV503" s="18">
        <f>SUM(Table2[[#This Row],[Sales Tax Exemption Through FY17]:[Sales Tax Exemption FY18 and After]])</f>
        <v>25.058299999999999</v>
      </c>
      <c r="BW503" s="17">
        <v>0</v>
      </c>
      <c r="BX503" s="17">
        <v>3.7608999999999999</v>
      </c>
      <c r="BY503" s="17">
        <v>0</v>
      </c>
      <c r="BZ503" s="17">
        <f>SUM(Table2[[#This Row],[Energy Tax Savings Through FY17]:[Energy Tax Savings FY18 and After]])</f>
        <v>3.7608999999999999</v>
      </c>
      <c r="CA503" s="17">
        <v>2.9234</v>
      </c>
      <c r="CB503" s="17">
        <v>30.049700000000001</v>
      </c>
      <c r="CC503" s="17">
        <v>15.2354</v>
      </c>
      <c r="CD503" s="18">
        <f>SUM(Table2[[#This Row],[Tax Exempt Bond Savings Through FY17]:[Tax Exempt Bond Savings FY18 and After]])</f>
        <v>45.2851</v>
      </c>
      <c r="CE503" s="17">
        <v>302.827</v>
      </c>
      <c r="CF503" s="17">
        <v>1719.0858000000001</v>
      </c>
      <c r="CG503" s="17">
        <v>2021.4892</v>
      </c>
      <c r="CH503" s="18">
        <f>SUM(Table2[[#This Row],[Indirect and Induced Through FY17]:[Indirect and Induced FY18 and After]])</f>
        <v>3740.5749999999998</v>
      </c>
      <c r="CI503" s="17">
        <v>1102.6804999999999</v>
      </c>
      <c r="CJ503" s="17">
        <v>5495.3723</v>
      </c>
      <c r="CK503" s="17">
        <v>7365.1064999999999</v>
      </c>
      <c r="CL503" s="18">
        <f>SUM(Table2[[#This Row],[TOTAL Income Consumption Use Taxes Through FY17]:[TOTAL Income Consumption Use Taxes FY18 and After]])</f>
        <v>12860.478800000001</v>
      </c>
      <c r="CM503" s="17">
        <v>80.792599999999993</v>
      </c>
      <c r="CN503" s="17">
        <v>515.68889999999999</v>
      </c>
      <c r="CO503" s="17">
        <v>535.04250000000002</v>
      </c>
      <c r="CP503" s="18">
        <f>SUM(Table2[[#This Row],[Assistance Provided Through FY17]:[Assistance Provided FY18 and After]])</f>
        <v>1050.7314000000001</v>
      </c>
      <c r="CQ503" s="17">
        <v>0</v>
      </c>
      <c r="CR503" s="17">
        <v>0</v>
      </c>
      <c r="CS503" s="17">
        <v>0</v>
      </c>
      <c r="CT503" s="18">
        <f>SUM(Table2[[#This Row],[Recapture Cancellation Reduction Amount Through FY17]:[Recapture Cancellation Reduction Amount FY18 and After]])</f>
        <v>0</v>
      </c>
      <c r="CU503" s="17">
        <v>0</v>
      </c>
      <c r="CV503" s="17">
        <v>0</v>
      </c>
      <c r="CW503" s="17">
        <v>0</v>
      </c>
      <c r="CX503" s="18">
        <f>SUM(Table2[[#This Row],[Penalty Paid Through FY17]:[Penalty Paid FY18 and After]])</f>
        <v>0</v>
      </c>
      <c r="CY503" s="17">
        <v>80.792599999999993</v>
      </c>
      <c r="CZ503" s="17">
        <v>515.68889999999999</v>
      </c>
      <c r="DA503" s="17">
        <v>535.04250000000002</v>
      </c>
      <c r="DB503" s="18">
        <f>SUM(Table2[[#This Row],[TOTAL Assistance Net of Recapture Penalties Through FY17]:[TOTAL Assistance Net of Recapture Penalties FY18 and After]])</f>
        <v>1050.7314000000001</v>
      </c>
      <c r="DC503" s="17">
        <v>906.40160000000003</v>
      </c>
      <c r="DD503" s="17">
        <v>4558.3915999999999</v>
      </c>
      <c r="DE503" s="17">
        <v>6050.5886</v>
      </c>
      <c r="DF503" s="18">
        <f>SUM(Table2[[#This Row],[Company Direct Tax Revenue Before Assistance Through FY17]:[Company Direct Tax Revenue Before Assistance FY18 and After]])</f>
        <v>10608.9802</v>
      </c>
      <c r="DG503" s="17">
        <v>555.58410000000003</v>
      </c>
      <c r="DH503" s="17">
        <v>2991.4087</v>
      </c>
      <c r="DI503" s="17">
        <v>3708.7424000000001</v>
      </c>
      <c r="DJ503" s="18">
        <f>SUM(Table2[[#This Row],[Indirect and Induced Tax Revenues Through FY17]:[Indirect and Induced Tax Revenues FY18 and After]])</f>
        <v>6700.1511</v>
      </c>
      <c r="DK503" s="17">
        <v>1461.9857</v>
      </c>
      <c r="DL503" s="17">
        <v>7549.8002999999999</v>
      </c>
      <c r="DM503" s="17">
        <v>9759.3310000000001</v>
      </c>
      <c r="DN503" s="17">
        <f>SUM(Table2[[#This Row],[TOTAL Tax Revenues Before Assistance Through FY17]:[TOTAL Tax Revenues Before Assistance FY18 and After]])</f>
        <v>17309.131300000001</v>
      </c>
      <c r="DO503" s="17">
        <v>1381.1931</v>
      </c>
      <c r="DP503" s="17">
        <v>7034.1113999999998</v>
      </c>
      <c r="DQ503" s="17">
        <v>9224.2885000000006</v>
      </c>
      <c r="DR503" s="20">
        <f>SUM(Table2[[#This Row],[TOTAL Tax Revenues Net of Assistance Recapture and Penalty Through FY17]:[TOTAL Tax Revenues Net of Assistance Recapture and Penalty FY18 and After]])</f>
        <v>16258.3999</v>
      </c>
      <c r="DS503" s="20">
        <v>0</v>
      </c>
      <c r="DT503" s="20">
        <v>0</v>
      </c>
      <c r="DU503" s="20">
        <v>0</v>
      </c>
      <c r="DV503" s="20">
        <v>0</v>
      </c>
      <c r="DW503" s="15">
        <v>63</v>
      </c>
      <c r="DX503" s="15">
        <v>0</v>
      </c>
      <c r="DY503" s="15">
        <v>0</v>
      </c>
      <c r="DZ503" s="15">
        <v>0</v>
      </c>
      <c r="EA503" s="15">
        <v>63</v>
      </c>
      <c r="EB503" s="15">
        <v>0</v>
      </c>
      <c r="EC503" s="15">
        <v>0</v>
      </c>
      <c r="ED503" s="15">
        <v>0</v>
      </c>
      <c r="EE503" s="15">
        <v>100</v>
      </c>
      <c r="EF503" s="15">
        <v>0</v>
      </c>
      <c r="EG503" s="15">
        <v>0</v>
      </c>
      <c r="EH503" s="15">
        <v>0</v>
      </c>
      <c r="EI503" s="15">
        <f>SUM(Table2[[#This Row],[Total Industrial Employees FY17]:[Total Other Employees FY17]])</f>
        <v>63</v>
      </c>
      <c r="EJ503" s="15">
        <f>SUM(Table2[[#This Row],[Number of Industrial Employees Earning More than Living Wage FY17]:[Number of Other Employees Earning More than Living Wage FY17]])</f>
        <v>63</v>
      </c>
      <c r="EK503" s="15">
        <v>100</v>
      </c>
    </row>
    <row r="504" spans="1:141" x14ac:dyDescent="0.2">
      <c r="A504" s="6">
        <v>92469</v>
      </c>
      <c r="B504" s="6" t="s">
        <v>104</v>
      </c>
      <c r="C504" s="7" t="s">
        <v>105</v>
      </c>
      <c r="D504" s="7" t="s">
        <v>9</v>
      </c>
      <c r="E504" s="33">
        <v>37</v>
      </c>
      <c r="F504" s="8" t="s">
        <v>1948</v>
      </c>
      <c r="G504" s="41" t="s">
        <v>1863</v>
      </c>
      <c r="H504" s="35">
        <v>101600</v>
      </c>
      <c r="I504" s="35">
        <v>38650</v>
      </c>
      <c r="J504" s="39" t="s">
        <v>3217</v>
      </c>
      <c r="K504" s="11" t="s">
        <v>2453</v>
      </c>
      <c r="L504" s="13" t="s">
        <v>2542</v>
      </c>
      <c r="M504" s="13" t="s">
        <v>2493</v>
      </c>
      <c r="N504" s="23">
        <v>1600000</v>
      </c>
      <c r="O504" s="6" t="s">
        <v>2458</v>
      </c>
      <c r="P504" s="15">
        <v>0</v>
      </c>
      <c r="Q504" s="15">
        <v>0</v>
      </c>
      <c r="R504" s="15">
        <v>64</v>
      </c>
      <c r="S504" s="15">
        <v>0</v>
      </c>
      <c r="T504" s="15">
        <v>0</v>
      </c>
      <c r="U504" s="15">
        <v>64</v>
      </c>
      <c r="V504" s="15">
        <v>64</v>
      </c>
      <c r="W504" s="15">
        <v>0</v>
      </c>
      <c r="X504" s="15">
        <v>0</v>
      </c>
      <c r="Y504" s="15">
        <v>0</v>
      </c>
      <c r="Z504" s="15">
        <v>13</v>
      </c>
      <c r="AA504" s="15">
        <v>98</v>
      </c>
      <c r="AB504" s="15">
        <v>0</v>
      </c>
      <c r="AC504" s="15">
        <v>0</v>
      </c>
      <c r="AD504" s="15">
        <v>0</v>
      </c>
      <c r="AE504" s="15">
        <v>0</v>
      </c>
      <c r="AF504" s="15">
        <v>98</v>
      </c>
      <c r="AG504" s="15" t="s">
        <v>1861</v>
      </c>
      <c r="AH504" s="15" t="s">
        <v>1861</v>
      </c>
      <c r="AI504" s="17">
        <v>35.061399999999999</v>
      </c>
      <c r="AJ504" s="17">
        <v>345.12700000000001</v>
      </c>
      <c r="AK504" s="17">
        <v>66.072999999999993</v>
      </c>
      <c r="AL504" s="17">
        <f>SUM(Table2[[#This Row],[Company Direct Land Through FY17]:[Company Direct Land FY18 and After]])</f>
        <v>411.2</v>
      </c>
      <c r="AM504" s="17">
        <v>14.1145</v>
      </c>
      <c r="AN504" s="17">
        <v>212.2621</v>
      </c>
      <c r="AO504" s="17">
        <v>26.598700000000001</v>
      </c>
      <c r="AP504" s="18">
        <f>SUM(Table2[[#This Row],[Company Direct Building Through FY17]:[Company Direct Building FY18 and After]])</f>
        <v>238.86080000000001</v>
      </c>
      <c r="AQ504" s="17">
        <v>0</v>
      </c>
      <c r="AR504" s="17">
        <v>28.071999999999999</v>
      </c>
      <c r="AS504" s="17">
        <v>0</v>
      </c>
      <c r="AT504" s="18">
        <f>SUM(Table2[[#This Row],[Mortgage Recording Tax Through FY17]:[Mortgage Recording Tax FY18 and After]])</f>
        <v>28.071999999999999</v>
      </c>
      <c r="AU504" s="17">
        <v>24.131599999999999</v>
      </c>
      <c r="AV504" s="17">
        <v>208.24199999999999</v>
      </c>
      <c r="AW504" s="17">
        <v>45.475700000000003</v>
      </c>
      <c r="AX504" s="18">
        <f>SUM(Table2[[#This Row],[Pilot Savings Through FY17]:[Pilot Savings FY18 and After]])</f>
        <v>253.71769999999998</v>
      </c>
      <c r="AY504" s="17">
        <v>0</v>
      </c>
      <c r="AZ504" s="17">
        <v>28.071999999999999</v>
      </c>
      <c r="BA504" s="17">
        <v>0</v>
      </c>
      <c r="BB504" s="18">
        <f>SUM(Table2[[#This Row],[Mortgage Recording Tax Exemption Through FY17]:[Mortgage Recording Tax Exemption FY18 and After]])</f>
        <v>28.071999999999999</v>
      </c>
      <c r="BC504" s="17">
        <v>121.99250000000001</v>
      </c>
      <c r="BD504" s="17">
        <v>678.4348</v>
      </c>
      <c r="BE504" s="17">
        <v>229.8938</v>
      </c>
      <c r="BF504" s="18">
        <f>SUM(Table2[[#This Row],[Indirect and Induced Land Through FY17]:[Indirect and Induced Land FY18 and After]])</f>
        <v>908.32860000000005</v>
      </c>
      <c r="BG504" s="17">
        <v>226.5575</v>
      </c>
      <c r="BH504" s="17">
        <v>1259.9495999999999</v>
      </c>
      <c r="BI504" s="17">
        <v>426.9461</v>
      </c>
      <c r="BJ504" s="18">
        <f>SUM(Table2[[#This Row],[Indirect and Induced Building Through FY17]:[Indirect and Induced Building FY18 and After]])</f>
        <v>1686.8957</v>
      </c>
      <c r="BK504" s="17">
        <v>373.59429999999998</v>
      </c>
      <c r="BL504" s="17">
        <v>2287.5315000000001</v>
      </c>
      <c r="BM504" s="17">
        <v>704.03589999999997</v>
      </c>
      <c r="BN504" s="18">
        <f>SUM(Table2[[#This Row],[TOTAL Real Property Related Taxes Through FY17]:[TOTAL Real Property Related Taxes FY18 and After]])</f>
        <v>2991.5673999999999</v>
      </c>
      <c r="BO504" s="17">
        <v>751.5317</v>
      </c>
      <c r="BP504" s="17">
        <v>4874.1508000000003</v>
      </c>
      <c r="BQ504" s="17">
        <v>1416.2565</v>
      </c>
      <c r="BR504" s="18">
        <f>SUM(Table2[[#This Row],[Company Direct Through FY17]:[Company Direct FY18 and After]])</f>
        <v>6290.4073000000008</v>
      </c>
      <c r="BS504" s="17">
        <v>0</v>
      </c>
      <c r="BT504" s="17">
        <v>0</v>
      </c>
      <c r="BU504" s="17">
        <v>0</v>
      </c>
      <c r="BV504" s="18">
        <f>SUM(Table2[[#This Row],[Sales Tax Exemption Through FY17]:[Sales Tax Exemption FY18 and After]])</f>
        <v>0</v>
      </c>
      <c r="BW504" s="17">
        <v>0</v>
      </c>
      <c r="BX504" s="17">
        <v>0</v>
      </c>
      <c r="BY504" s="17">
        <v>0</v>
      </c>
      <c r="BZ504" s="17">
        <f>SUM(Table2[[#This Row],[Energy Tax Savings Through FY17]:[Energy Tax Savings FY18 and After]])</f>
        <v>0</v>
      </c>
      <c r="CA504" s="17">
        <v>0</v>
      </c>
      <c r="CB504" s="17">
        <v>0</v>
      </c>
      <c r="CC504" s="17">
        <v>0</v>
      </c>
      <c r="CD504" s="18">
        <f>SUM(Table2[[#This Row],[Tax Exempt Bond Savings Through FY17]:[Tax Exempt Bond Savings FY18 and After]])</f>
        <v>0</v>
      </c>
      <c r="CE504" s="17">
        <v>417.59609999999998</v>
      </c>
      <c r="CF504" s="17">
        <v>2723.4009000000001</v>
      </c>
      <c r="CG504" s="17">
        <v>786.95730000000003</v>
      </c>
      <c r="CH504" s="18">
        <f>SUM(Table2[[#This Row],[Indirect and Induced Through FY17]:[Indirect and Induced FY18 and After]])</f>
        <v>3510.3582000000001</v>
      </c>
      <c r="CI504" s="17">
        <v>1169.1278</v>
      </c>
      <c r="CJ504" s="17">
        <v>7597.5517</v>
      </c>
      <c r="CK504" s="17">
        <v>2203.2138</v>
      </c>
      <c r="CL504" s="18">
        <f>SUM(Table2[[#This Row],[TOTAL Income Consumption Use Taxes Through FY17]:[TOTAL Income Consumption Use Taxes FY18 and After]])</f>
        <v>9800.7654999999995</v>
      </c>
      <c r="CM504" s="17">
        <v>24.131599999999999</v>
      </c>
      <c r="CN504" s="17">
        <v>236.31399999999999</v>
      </c>
      <c r="CO504" s="17">
        <v>45.475700000000003</v>
      </c>
      <c r="CP504" s="18">
        <f>SUM(Table2[[#This Row],[Assistance Provided Through FY17]:[Assistance Provided FY18 and After]])</f>
        <v>281.78969999999998</v>
      </c>
      <c r="CQ504" s="17">
        <v>0</v>
      </c>
      <c r="CR504" s="17">
        <v>0</v>
      </c>
      <c r="CS504" s="17">
        <v>0</v>
      </c>
      <c r="CT504" s="18">
        <f>SUM(Table2[[#This Row],[Recapture Cancellation Reduction Amount Through FY17]:[Recapture Cancellation Reduction Amount FY18 and After]])</f>
        <v>0</v>
      </c>
      <c r="CU504" s="17">
        <v>0</v>
      </c>
      <c r="CV504" s="17">
        <v>0</v>
      </c>
      <c r="CW504" s="17">
        <v>0</v>
      </c>
      <c r="CX504" s="18">
        <f>SUM(Table2[[#This Row],[Penalty Paid Through FY17]:[Penalty Paid FY18 and After]])</f>
        <v>0</v>
      </c>
      <c r="CY504" s="17">
        <v>24.131599999999999</v>
      </c>
      <c r="CZ504" s="17">
        <v>236.31399999999999</v>
      </c>
      <c r="DA504" s="17">
        <v>45.475700000000003</v>
      </c>
      <c r="DB504" s="18">
        <f>SUM(Table2[[#This Row],[TOTAL Assistance Net of Recapture Penalties Through FY17]:[TOTAL Assistance Net of Recapture Penalties FY18 and After]])</f>
        <v>281.78969999999998</v>
      </c>
      <c r="DC504" s="17">
        <v>800.70759999999996</v>
      </c>
      <c r="DD504" s="17">
        <v>5459.6118999999999</v>
      </c>
      <c r="DE504" s="17">
        <v>1508.9282000000001</v>
      </c>
      <c r="DF504" s="18">
        <f>SUM(Table2[[#This Row],[Company Direct Tax Revenue Before Assistance Through FY17]:[Company Direct Tax Revenue Before Assistance FY18 and After]])</f>
        <v>6968.5401000000002</v>
      </c>
      <c r="DG504" s="17">
        <v>766.14610000000005</v>
      </c>
      <c r="DH504" s="17">
        <v>4661.7852999999996</v>
      </c>
      <c r="DI504" s="17">
        <v>1443.7972</v>
      </c>
      <c r="DJ504" s="18">
        <f>SUM(Table2[[#This Row],[Indirect and Induced Tax Revenues Through FY17]:[Indirect and Induced Tax Revenues FY18 and After]])</f>
        <v>6105.5824999999995</v>
      </c>
      <c r="DK504" s="17">
        <v>1566.8536999999999</v>
      </c>
      <c r="DL504" s="17">
        <v>10121.397199999999</v>
      </c>
      <c r="DM504" s="17">
        <v>2952.7253999999998</v>
      </c>
      <c r="DN504" s="17">
        <f>SUM(Table2[[#This Row],[TOTAL Tax Revenues Before Assistance Through FY17]:[TOTAL Tax Revenues Before Assistance FY18 and After]])</f>
        <v>13074.122599999999</v>
      </c>
      <c r="DO504" s="17">
        <v>1542.7221</v>
      </c>
      <c r="DP504" s="17">
        <v>9885.0831999999991</v>
      </c>
      <c r="DQ504" s="17">
        <v>2907.2496999999998</v>
      </c>
      <c r="DR504" s="20">
        <f>SUM(Table2[[#This Row],[TOTAL Tax Revenues Net of Assistance Recapture and Penalty Through FY17]:[TOTAL Tax Revenues Net of Assistance Recapture and Penalty FY18 and After]])</f>
        <v>12792.332899999999</v>
      </c>
      <c r="DS504" s="20">
        <v>0</v>
      </c>
      <c r="DT504" s="20">
        <v>0</v>
      </c>
      <c r="DU504" s="20">
        <v>0</v>
      </c>
      <c r="DV504" s="20">
        <v>0</v>
      </c>
      <c r="DW504" s="15">
        <v>0</v>
      </c>
      <c r="DX504" s="15">
        <v>0</v>
      </c>
      <c r="DY504" s="15">
        <v>0</v>
      </c>
      <c r="DZ504" s="15">
        <v>64</v>
      </c>
      <c r="EA504" s="15">
        <v>0</v>
      </c>
      <c r="EB504" s="15">
        <v>0</v>
      </c>
      <c r="EC504" s="15">
        <v>0</v>
      </c>
      <c r="ED504" s="15">
        <v>34</v>
      </c>
      <c r="EE504" s="15">
        <v>0</v>
      </c>
      <c r="EF504" s="15">
        <v>0</v>
      </c>
      <c r="EG504" s="15">
        <v>0</v>
      </c>
      <c r="EH504" s="15">
        <v>53.13</v>
      </c>
      <c r="EI504" s="15">
        <f>SUM(Table2[[#This Row],[Total Industrial Employees FY17]:[Total Other Employees FY17]])</f>
        <v>64</v>
      </c>
      <c r="EJ504" s="15">
        <f>SUM(Table2[[#This Row],[Number of Industrial Employees Earning More than Living Wage FY17]:[Number of Other Employees Earning More than Living Wage FY17]])</f>
        <v>34</v>
      </c>
      <c r="EK504" s="15">
        <v>53.125</v>
      </c>
    </row>
    <row r="505" spans="1:141" x14ac:dyDescent="0.2">
      <c r="A505" s="6">
        <v>92935</v>
      </c>
      <c r="B505" s="6" t="s">
        <v>333</v>
      </c>
      <c r="C505" s="7" t="s">
        <v>334</v>
      </c>
      <c r="D505" s="7" t="s">
        <v>12</v>
      </c>
      <c r="E505" s="33">
        <v>30</v>
      </c>
      <c r="F505" s="8" t="s">
        <v>1906</v>
      </c>
      <c r="G505" s="41" t="s">
        <v>1894</v>
      </c>
      <c r="H505" s="35">
        <v>34388</v>
      </c>
      <c r="I505" s="35">
        <v>15354</v>
      </c>
      <c r="J505" s="39" t="s">
        <v>3171</v>
      </c>
      <c r="K505" s="11" t="s">
        <v>2453</v>
      </c>
      <c r="L505" s="13" t="s">
        <v>2673</v>
      </c>
      <c r="M505" s="13" t="s">
        <v>2598</v>
      </c>
      <c r="N505" s="23">
        <v>2775000</v>
      </c>
      <c r="O505" s="6" t="s">
        <v>2458</v>
      </c>
      <c r="P505" s="15">
        <v>0</v>
      </c>
      <c r="Q505" s="15">
        <v>0</v>
      </c>
      <c r="R505" s="15">
        <v>42</v>
      </c>
      <c r="S505" s="15">
        <v>0</v>
      </c>
      <c r="T505" s="15">
        <v>0</v>
      </c>
      <c r="U505" s="15">
        <v>42</v>
      </c>
      <c r="V505" s="15">
        <v>42</v>
      </c>
      <c r="W505" s="15">
        <v>0</v>
      </c>
      <c r="X505" s="15">
        <v>0</v>
      </c>
      <c r="Y505" s="15">
        <v>0</v>
      </c>
      <c r="Z505" s="15">
        <v>9</v>
      </c>
      <c r="AA505" s="15">
        <v>100</v>
      </c>
      <c r="AB505" s="15">
        <v>0</v>
      </c>
      <c r="AC505" s="15">
        <v>0</v>
      </c>
      <c r="AD505" s="15">
        <v>0</v>
      </c>
      <c r="AE505" s="15">
        <v>0</v>
      </c>
      <c r="AF505" s="15">
        <v>100</v>
      </c>
      <c r="AG505" s="15" t="s">
        <v>1861</v>
      </c>
      <c r="AH505" s="15" t="s">
        <v>1861</v>
      </c>
      <c r="AI505" s="17">
        <v>19.816199999999998</v>
      </c>
      <c r="AJ505" s="17">
        <v>200.08680000000001</v>
      </c>
      <c r="AK505" s="17">
        <v>80.265900000000002</v>
      </c>
      <c r="AL505" s="17">
        <f>SUM(Table2[[#This Row],[Company Direct Land Through FY17]:[Company Direct Land FY18 and After]])</f>
        <v>280.35270000000003</v>
      </c>
      <c r="AM505" s="17">
        <v>70.663399999999996</v>
      </c>
      <c r="AN505" s="17">
        <v>199.6181</v>
      </c>
      <c r="AO505" s="17">
        <v>286.2226</v>
      </c>
      <c r="AP505" s="18">
        <f>SUM(Table2[[#This Row],[Company Direct Building Through FY17]:[Company Direct Building FY18 and After]])</f>
        <v>485.84069999999997</v>
      </c>
      <c r="AQ505" s="17">
        <v>0</v>
      </c>
      <c r="AR505" s="17">
        <v>41.230800000000002</v>
      </c>
      <c r="AS505" s="17">
        <v>0</v>
      </c>
      <c r="AT505" s="18">
        <f>SUM(Table2[[#This Row],[Mortgage Recording Tax Through FY17]:[Mortgage Recording Tax FY18 and After]])</f>
        <v>41.230800000000002</v>
      </c>
      <c r="AU505" s="17">
        <v>48.535800000000002</v>
      </c>
      <c r="AV505" s="17">
        <v>120.6101</v>
      </c>
      <c r="AW505" s="17">
        <v>196.59450000000001</v>
      </c>
      <c r="AX505" s="18">
        <f>SUM(Table2[[#This Row],[Pilot Savings Through FY17]:[Pilot Savings FY18 and After]])</f>
        <v>317.20460000000003</v>
      </c>
      <c r="AY505" s="17">
        <v>0</v>
      </c>
      <c r="AZ505" s="17">
        <v>41.230800000000002</v>
      </c>
      <c r="BA505" s="17">
        <v>0</v>
      </c>
      <c r="BB505" s="18">
        <f>SUM(Table2[[#This Row],[Mortgage Recording Tax Exemption Through FY17]:[Mortgage Recording Tax Exemption FY18 and After]])</f>
        <v>41.230800000000002</v>
      </c>
      <c r="BC505" s="17">
        <v>55.884300000000003</v>
      </c>
      <c r="BD505" s="17">
        <v>269.41770000000002</v>
      </c>
      <c r="BE505" s="17">
        <v>226.36</v>
      </c>
      <c r="BF505" s="18">
        <f>SUM(Table2[[#This Row],[Indirect and Induced Land Through FY17]:[Indirect and Induced Land FY18 and After]])</f>
        <v>495.77770000000004</v>
      </c>
      <c r="BG505" s="17">
        <v>103.7852</v>
      </c>
      <c r="BH505" s="17">
        <v>500.34719999999999</v>
      </c>
      <c r="BI505" s="17">
        <v>420.38290000000001</v>
      </c>
      <c r="BJ505" s="18">
        <f>SUM(Table2[[#This Row],[Indirect and Induced Building Through FY17]:[Indirect and Induced Building FY18 and After]])</f>
        <v>920.73009999999999</v>
      </c>
      <c r="BK505" s="17">
        <v>201.61330000000001</v>
      </c>
      <c r="BL505" s="17">
        <v>1048.8597</v>
      </c>
      <c r="BM505" s="17">
        <v>816.63689999999997</v>
      </c>
      <c r="BN505" s="18">
        <f>SUM(Table2[[#This Row],[TOTAL Real Property Related Taxes Through FY17]:[TOTAL Real Property Related Taxes FY18 and After]])</f>
        <v>1865.4965999999999</v>
      </c>
      <c r="BO505" s="17">
        <v>544.32169999999996</v>
      </c>
      <c r="BP505" s="17">
        <v>2813.2437</v>
      </c>
      <c r="BQ505" s="17">
        <v>2204.7793999999999</v>
      </c>
      <c r="BR505" s="18">
        <f>SUM(Table2[[#This Row],[Company Direct Through FY17]:[Company Direct FY18 and After]])</f>
        <v>5018.0231000000003</v>
      </c>
      <c r="BS505" s="17">
        <v>0</v>
      </c>
      <c r="BT505" s="17">
        <v>1.5955999999999999</v>
      </c>
      <c r="BU505" s="17">
        <v>0</v>
      </c>
      <c r="BV505" s="18">
        <f>SUM(Table2[[#This Row],[Sales Tax Exemption Through FY17]:[Sales Tax Exemption FY18 and After]])</f>
        <v>1.5955999999999999</v>
      </c>
      <c r="BW505" s="17">
        <v>0</v>
      </c>
      <c r="BX505" s="17">
        <v>0</v>
      </c>
      <c r="BY505" s="17">
        <v>0</v>
      </c>
      <c r="BZ505" s="17">
        <f>SUM(Table2[[#This Row],[Energy Tax Savings Through FY17]:[Energy Tax Savings FY18 and After]])</f>
        <v>0</v>
      </c>
      <c r="CA505" s="17">
        <v>0</v>
      </c>
      <c r="CB505" s="17">
        <v>0</v>
      </c>
      <c r="CC505" s="17">
        <v>0</v>
      </c>
      <c r="CD505" s="18">
        <f>SUM(Table2[[#This Row],[Tax Exempt Bond Savings Through FY17]:[Tax Exempt Bond Savings FY18 and After]])</f>
        <v>0</v>
      </c>
      <c r="CE505" s="17">
        <v>175.7183</v>
      </c>
      <c r="CF505" s="17">
        <v>941.10979999999995</v>
      </c>
      <c r="CG505" s="17">
        <v>711.7482</v>
      </c>
      <c r="CH505" s="18">
        <f>SUM(Table2[[#This Row],[Indirect and Induced Through FY17]:[Indirect and Induced FY18 and After]])</f>
        <v>1652.8579999999999</v>
      </c>
      <c r="CI505" s="17">
        <v>720.04</v>
      </c>
      <c r="CJ505" s="17">
        <v>3752.7579000000001</v>
      </c>
      <c r="CK505" s="17">
        <v>2916.5275999999999</v>
      </c>
      <c r="CL505" s="18">
        <f>SUM(Table2[[#This Row],[TOTAL Income Consumption Use Taxes Through FY17]:[TOTAL Income Consumption Use Taxes FY18 and After]])</f>
        <v>6669.2855</v>
      </c>
      <c r="CM505" s="17">
        <v>48.535800000000002</v>
      </c>
      <c r="CN505" s="17">
        <v>163.4365</v>
      </c>
      <c r="CO505" s="17">
        <v>196.59450000000001</v>
      </c>
      <c r="CP505" s="18">
        <f>SUM(Table2[[#This Row],[Assistance Provided Through FY17]:[Assistance Provided FY18 and After]])</f>
        <v>360.03100000000001</v>
      </c>
      <c r="CQ505" s="17">
        <v>0</v>
      </c>
      <c r="CR505" s="17">
        <v>0</v>
      </c>
      <c r="CS505" s="17">
        <v>0</v>
      </c>
      <c r="CT505" s="18">
        <f>SUM(Table2[[#This Row],[Recapture Cancellation Reduction Amount Through FY17]:[Recapture Cancellation Reduction Amount FY18 and After]])</f>
        <v>0</v>
      </c>
      <c r="CU505" s="17">
        <v>0</v>
      </c>
      <c r="CV505" s="17">
        <v>0</v>
      </c>
      <c r="CW505" s="17">
        <v>0</v>
      </c>
      <c r="CX505" s="18">
        <f>SUM(Table2[[#This Row],[Penalty Paid Through FY17]:[Penalty Paid FY18 and After]])</f>
        <v>0</v>
      </c>
      <c r="CY505" s="17">
        <v>48.535800000000002</v>
      </c>
      <c r="CZ505" s="17">
        <v>163.4365</v>
      </c>
      <c r="DA505" s="17">
        <v>196.59450000000001</v>
      </c>
      <c r="DB505" s="18">
        <f>SUM(Table2[[#This Row],[TOTAL Assistance Net of Recapture Penalties Through FY17]:[TOTAL Assistance Net of Recapture Penalties FY18 and After]])</f>
        <v>360.03100000000001</v>
      </c>
      <c r="DC505" s="17">
        <v>634.80129999999997</v>
      </c>
      <c r="DD505" s="17">
        <v>3254.1794</v>
      </c>
      <c r="DE505" s="17">
        <v>2571.2678999999998</v>
      </c>
      <c r="DF505" s="18">
        <f>SUM(Table2[[#This Row],[Company Direct Tax Revenue Before Assistance Through FY17]:[Company Direct Tax Revenue Before Assistance FY18 and After]])</f>
        <v>5825.4472999999998</v>
      </c>
      <c r="DG505" s="17">
        <v>335.38780000000003</v>
      </c>
      <c r="DH505" s="17">
        <v>1710.8747000000001</v>
      </c>
      <c r="DI505" s="17">
        <v>1358.4911</v>
      </c>
      <c r="DJ505" s="18">
        <f>SUM(Table2[[#This Row],[Indirect and Induced Tax Revenues Through FY17]:[Indirect and Induced Tax Revenues FY18 and After]])</f>
        <v>3069.3658</v>
      </c>
      <c r="DK505" s="17">
        <v>970.18910000000005</v>
      </c>
      <c r="DL505" s="17">
        <v>4965.0541000000003</v>
      </c>
      <c r="DM505" s="17">
        <v>3929.759</v>
      </c>
      <c r="DN505" s="17">
        <f>SUM(Table2[[#This Row],[TOTAL Tax Revenues Before Assistance Through FY17]:[TOTAL Tax Revenues Before Assistance FY18 and After]])</f>
        <v>8894.8130999999994</v>
      </c>
      <c r="DO505" s="17">
        <v>921.65329999999994</v>
      </c>
      <c r="DP505" s="17">
        <v>4801.6175999999996</v>
      </c>
      <c r="DQ505" s="17">
        <v>3733.1644999999999</v>
      </c>
      <c r="DR505" s="20">
        <f>SUM(Table2[[#This Row],[TOTAL Tax Revenues Net of Assistance Recapture and Penalty Through FY17]:[TOTAL Tax Revenues Net of Assistance Recapture and Penalty FY18 and After]])</f>
        <v>8534.7821000000004</v>
      </c>
      <c r="DS505" s="20">
        <v>0</v>
      </c>
      <c r="DT505" s="20">
        <v>0</v>
      </c>
      <c r="DU505" s="20">
        <v>0</v>
      </c>
      <c r="DV505" s="20">
        <v>0</v>
      </c>
      <c r="DW505" s="15">
        <v>42</v>
      </c>
      <c r="DX505" s="15">
        <v>0</v>
      </c>
      <c r="DY505" s="15">
        <v>0</v>
      </c>
      <c r="DZ505" s="15">
        <v>0</v>
      </c>
      <c r="EA505" s="15">
        <v>42</v>
      </c>
      <c r="EB505" s="15">
        <v>0</v>
      </c>
      <c r="EC505" s="15">
        <v>0</v>
      </c>
      <c r="ED505" s="15">
        <v>0</v>
      </c>
      <c r="EE505" s="15">
        <v>100</v>
      </c>
      <c r="EF505" s="15">
        <v>0</v>
      </c>
      <c r="EG505" s="15">
        <v>0</v>
      </c>
      <c r="EH505" s="15">
        <v>0</v>
      </c>
      <c r="EI505" s="15">
        <f>SUM(Table2[[#This Row],[Total Industrial Employees FY17]:[Total Other Employees FY17]])</f>
        <v>42</v>
      </c>
      <c r="EJ505" s="15">
        <f>SUM(Table2[[#This Row],[Number of Industrial Employees Earning More than Living Wage FY17]:[Number of Other Employees Earning More than Living Wage FY17]])</f>
        <v>42</v>
      </c>
      <c r="EK505" s="15">
        <v>100</v>
      </c>
    </row>
    <row r="506" spans="1:141" x14ac:dyDescent="0.2">
      <c r="A506" s="6">
        <v>93981</v>
      </c>
      <c r="B506" s="6" t="s">
        <v>748</v>
      </c>
      <c r="C506" s="7" t="s">
        <v>749</v>
      </c>
      <c r="D506" s="7" t="s">
        <v>12</v>
      </c>
      <c r="E506" s="33">
        <v>34</v>
      </c>
      <c r="F506" s="8" t="s">
        <v>2038</v>
      </c>
      <c r="G506" s="41" t="s">
        <v>1932</v>
      </c>
      <c r="H506" s="35">
        <v>26273</v>
      </c>
      <c r="I506" s="35">
        <v>128400</v>
      </c>
      <c r="J506" s="39" t="s">
        <v>3197</v>
      </c>
      <c r="K506" s="11" t="s">
        <v>2453</v>
      </c>
      <c r="L506" s="13" t="s">
        <v>3016</v>
      </c>
      <c r="M506" s="13" t="s">
        <v>2955</v>
      </c>
      <c r="N506" s="23">
        <v>9610000</v>
      </c>
      <c r="O506" s="6" t="s">
        <v>2458</v>
      </c>
      <c r="P506" s="15">
        <v>10</v>
      </c>
      <c r="Q506" s="15">
        <v>2</v>
      </c>
      <c r="R506" s="15">
        <v>42</v>
      </c>
      <c r="S506" s="15">
        <v>0</v>
      </c>
      <c r="T506" s="15">
        <v>5</v>
      </c>
      <c r="U506" s="15">
        <v>59</v>
      </c>
      <c r="V506" s="15">
        <v>53</v>
      </c>
      <c r="W506" s="15">
        <v>0</v>
      </c>
      <c r="X506" s="15">
        <v>0</v>
      </c>
      <c r="Y506" s="15">
        <v>19</v>
      </c>
      <c r="Z506" s="15">
        <v>12</v>
      </c>
      <c r="AA506" s="15">
        <v>93</v>
      </c>
      <c r="AB506" s="15">
        <v>0</v>
      </c>
      <c r="AC506" s="15">
        <v>0</v>
      </c>
      <c r="AD506" s="15">
        <v>0</v>
      </c>
      <c r="AE506" s="15">
        <v>0</v>
      </c>
      <c r="AF506" s="15">
        <v>93</v>
      </c>
      <c r="AG506" s="15" t="s">
        <v>1860</v>
      </c>
      <c r="AH506" s="15" t="s">
        <v>1861</v>
      </c>
      <c r="AI506" s="17">
        <v>14.029</v>
      </c>
      <c r="AJ506" s="17">
        <v>197.67339999999999</v>
      </c>
      <c r="AK506" s="17">
        <v>199.36840000000001</v>
      </c>
      <c r="AL506" s="17">
        <f>SUM(Table2[[#This Row],[Company Direct Land Through FY17]:[Company Direct Land FY18 and After]])</f>
        <v>397.04179999999997</v>
      </c>
      <c r="AM506" s="17">
        <v>171.36699999999999</v>
      </c>
      <c r="AN506" s="17">
        <v>488.25630000000001</v>
      </c>
      <c r="AO506" s="17">
        <v>2435.3168999999998</v>
      </c>
      <c r="AP506" s="18">
        <f>SUM(Table2[[#This Row],[Company Direct Building Through FY17]:[Company Direct Building FY18 and After]])</f>
        <v>2923.5731999999998</v>
      </c>
      <c r="AQ506" s="17">
        <v>0</v>
      </c>
      <c r="AR506" s="17">
        <v>69.000200000000007</v>
      </c>
      <c r="AS506" s="17">
        <v>0</v>
      </c>
      <c r="AT506" s="18">
        <f>SUM(Table2[[#This Row],[Mortgage Recording Tax Through FY17]:[Mortgage Recording Tax FY18 and After]])</f>
        <v>69.000200000000007</v>
      </c>
      <c r="AU506" s="17">
        <v>49.148000000000003</v>
      </c>
      <c r="AV506" s="17">
        <v>82.887100000000004</v>
      </c>
      <c r="AW506" s="17">
        <v>698.44709999999998</v>
      </c>
      <c r="AX506" s="18">
        <f>SUM(Table2[[#This Row],[Pilot Savings Through FY17]:[Pilot Savings FY18 and After]])</f>
        <v>781.33420000000001</v>
      </c>
      <c r="AY506" s="17">
        <v>0</v>
      </c>
      <c r="AZ506" s="17">
        <v>69.000200000000007</v>
      </c>
      <c r="BA506" s="17">
        <v>0</v>
      </c>
      <c r="BB506" s="18">
        <f>SUM(Table2[[#This Row],[Mortgage Recording Tax Exemption Through FY17]:[Mortgage Recording Tax Exemption FY18 and After]])</f>
        <v>69.000200000000007</v>
      </c>
      <c r="BC506" s="17">
        <v>91.810199999999995</v>
      </c>
      <c r="BD506" s="17">
        <v>271.75400000000002</v>
      </c>
      <c r="BE506" s="17">
        <v>1304.7262000000001</v>
      </c>
      <c r="BF506" s="18">
        <f>SUM(Table2[[#This Row],[Indirect and Induced Land Through FY17]:[Indirect and Induced Land FY18 and After]])</f>
        <v>1576.4802</v>
      </c>
      <c r="BG506" s="17">
        <v>170.50460000000001</v>
      </c>
      <c r="BH506" s="17">
        <v>504.68579999999997</v>
      </c>
      <c r="BI506" s="17">
        <v>2423.0612999999998</v>
      </c>
      <c r="BJ506" s="18">
        <f>SUM(Table2[[#This Row],[Indirect and Induced Building Through FY17]:[Indirect and Induced Building FY18 and After]])</f>
        <v>2927.7470999999996</v>
      </c>
      <c r="BK506" s="17">
        <v>398.56279999999998</v>
      </c>
      <c r="BL506" s="17">
        <v>1379.4824000000001</v>
      </c>
      <c r="BM506" s="17">
        <v>5664.0257000000001</v>
      </c>
      <c r="BN506" s="18">
        <f>SUM(Table2[[#This Row],[TOTAL Real Property Related Taxes Through FY17]:[TOTAL Real Property Related Taxes FY18 and After]])</f>
        <v>7043.5081</v>
      </c>
      <c r="BO506" s="17">
        <v>579.97410000000002</v>
      </c>
      <c r="BP506" s="17">
        <v>1728.5469000000001</v>
      </c>
      <c r="BQ506" s="17">
        <v>8242.0828999999994</v>
      </c>
      <c r="BR506" s="18">
        <f>SUM(Table2[[#This Row],[Company Direct Through FY17]:[Company Direct FY18 and After]])</f>
        <v>9970.6297999999988</v>
      </c>
      <c r="BS506" s="17">
        <v>0</v>
      </c>
      <c r="BT506" s="17">
        <v>61.833399999999997</v>
      </c>
      <c r="BU506" s="17">
        <v>0</v>
      </c>
      <c r="BV506" s="18">
        <f>SUM(Table2[[#This Row],[Sales Tax Exemption Through FY17]:[Sales Tax Exemption FY18 and After]])</f>
        <v>61.833399999999997</v>
      </c>
      <c r="BW506" s="17">
        <v>0</v>
      </c>
      <c r="BX506" s="17">
        <v>0</v>
      </c>
      <c r="BY506" s="17">
        <v>0</v>
      </c>
      <c r="BZ506" s="17">
        <f>SUM(Table2[[#This Row],[Energy Tax Savings Through FY17]:[Energy Tax Savings FY18 and After]])</f>
        <v>0</v>
      </c>
      <c r="CA506" s="17">
        <v>0</v>
      </c>
      <c r="CB506" s="17">
        <v>0</v>
      </c>
      <c r="CC506" s="17">
        <v>0</v>
      </c>
      <c r="CD506" s="18">
        <f>SUM(Table2[[#This Row],[Tax Exempt Bond Savings Through FY17]:[Tax Exempt Bond Savings FY18 and After]])</f>
        <v>0</v>
      </c>
      <c r="CE506" s="17">
        <v>288.68079999999998</v>
      </c>
      <c r="CF506" s="17">
        <v>862.6893</v>
      </c>
      <c r="CG506" s="17">
        <v>4102.4786999999997</v>
      </c>
      <c r="CH506" s="18">
        <f>SUM(Table2[[#This Row],[Indirect and Induced Through FY17]:[Indirect and Induced FY18 and After]])</f>
        <v>4965.1679999999997</v>
      </c>
      <c r="CI506" s="17">
        <v>868.6549</v>
      </c>
      <c r="CJ506" s="17">
        <v>2529.4027999999998</v>
      </c>
      <c r="CK506" s="17">
        <v>12344.561600000001</v>
      </c>
      <c r="CL506" s="18">
        <f>SUM(Table2[[#This Row],[TOTAL Income Consumption Use Taxes Through FY17]:[TOTAL Income Consumption Use Taxes FY18 and After]])</f>
        <v>14873.964400000001</v>
      </c>
      <c r="CM506" s="17">
        <v>49.148000000000003</v>
      </c>
      <c r="CN506" s="17">
        <v>213.72069999999999</v>
      </c>
      <c r="CO506" s="17">
        <v>698.44709999999998</v>
      </c>
      <c r="CP506" s="18">
        <f>SUM(Table2[[#This Row],[Assistance Provided Through FY17]:[Assistance Provided FY18 and After]])</f>
        <v>912.16779999999994</v>
      </c>
      <c r="CQ506" s="17">
        <v>0</v>
      </c>
      <c r="CR506" s="17">
        <v>49.450800000000001</v>
      </c>
      <c r="CS506" s="17">
        <v>0</v>
      </c>
      <c r="CT506" s="18">
        <f>SUM(Table2[[#This Row],[Recapture Cancellation Reduction Amount Through FY17]:[Recapture Cancellation Reduction Amount FY18 and After]])</f>
        <v>49.450800000000001</v>
      </c>
      <c r="CU506" s="17">
        <v>0</v>
      </c>
      <c r="CV506" s="17">
        <v>0</v>
      </c>
      <c r="CW506" s="17">
        <v>0</v>
      </c>
      <c r="CX506" s="18">
        <f>SUM(Table2[[#This Row],[Penalty Paid Through FY17]:[Penalty Paid FY18 and After]])</f>
        <v>0</v>
      </c>
      <c r="CY506" s="17">
        <v>49.148000000000003</v>
      </c>
      <c r="CZ506" s="17">
        <v>164.26990000000001</v>
      </c>
      <c r="DA506" s="17">
        <v>698.44709999999998</v>
      </c>
      <c r="DB506" s="18">
        <f>SUM(Table2[[#This Row],[TOTAL Assistance Net of Recapture Penalties Through FY17]:[TOTAL Assistance Net of Recapture Penalties FY18 and After]])</f>
        <v>862.71699999999998</v>
      </c>
      <c r="DC506" s="17">
        <v>765.37009999999998</v>
      </c>
      <c r="DD506" s="17">
        <v>2483.4767999999999</v>
      </c>
      <c r="DE506" s="17">
        <v>10876.7682</v>
      </c>
      <c r="DF506" s="18">
        <f>SUM(Table2[[#This Row],[Company Direct Tax Revenue Before Assistance Through FY17]:[Company Direct Tax Revenue Before Assistance FY18 and After]])</f>
        <v>13360.245000000001</v>
      </c>
      <c r="DG506" s="17">
        <v>550.99559999999997</v>
      </c>
      <c r="DH506" s="17">
        <v>1639.1291000000001</v>
      </c>
      <c r="DI506" s="17">
        <v>7830.2662</v>
      </c>
      <c r="DJ506" s="18">
        <f>SUM(Table2[[#This Row],[Indirect and Induced Tax Revenues Through FY17]:[Indirect and Induced Tax Revenues FY18 and After]])</f>
        <v>9469.3953000000001</v>
      </c>
      <c r="DK506" s="17">
        <v>1316.3657000000001</v>
      </c>
      <c r="DL506" s="17">
        <v>4122.6058999999996</v>
      </c>
      <c r="DM506" s="17">
        <v>18707.0344</v>
      </c>
      <c r="DN506" s="17">
        <f>SUM(Table2[[#This Row],[TOTAL Tax Revenues Before Assistance Through FY17]:[TOTAL Tax Revenues Before Assistance FY18 and After]])</f>
        <v>22829.640299999999</v>
      </c>
      <c r="DO506" s="17">
        <v>1267.2176999999999</v>
      </c>
      <c r="DP506" s="17">
        <v>3958.3359999999998</v>
      </c>
      <c r="DQ506" s="17">
        <v>18008.587299999999</v>
      </c>
      <c r="DR506" s="20">
        <f>SUM(Table2[[#This Row],[TOTAL Tax Revenues Net of Assistance Recapture and Penalty Through FY17]:[TOTAL Tax Revenues Net of Assistance Recapture and Penalty FY18 and After]])</f>
        <v>21966.923299999999</v>
      </c>
      <c r="DS506" s="20">
        <v>0</v>
      </c>
      <c r="DT506" s="20">
        <v>0</v>
      </c>
      <c r="DU506" s="20">
        <v>0</v>
      </c>
      <c r="DV506" s="20">
        <v>0</v>
      </c>
      <c r="DW506" s="15">
        <v>54</v>
      </c>
      <c r="DX506" s="15">
        <v>0</v>
      </c>
      <c r="DY506" s="15">
        <v>0</v>
      </c>
      <c r="DZ506" s="15">
        <v>0</v>
      </c>
      <c r="EA506" s="15">
        <v>54</v>
      </c>
      <c r="EB506" s="15">
        <v>0</v>
      </c>
      <c r="EC506" s="15">
        <v>0</v>
      </c>
      <c r="ED506" s="15">
        <v>0</v>
      </c>
      <c r="EE506" s="15">
        <v>100</v>
      </c>
      <c r="EF506" s="15">
        <v>0</v>
      </c>
      <c r="EG506" s="15">
        <v>0</v>
      </c>
      <c r="EH506" s="15">
        <v>0</v>
      </c>
      <c r="EI506" s="15">
        <f>SUM(Table2[[#This Row],[Total Industrial Employees FY17]:[Total Other Employees FY17]])</f>
        <v>54</v>
      </c>
      <c r="EJ506" s="15">
        <f>SUM(Table2[[#This Row],[Number of Industrial Employees Earning More than Living Wage FY17]:[Number of Other Employees Earning More than Living Wage FY17]])</f>
        <v>54</v>
      </c>
      <c r="EK506" s="15">
        <v>100</v>
      </c>
    </row>
    <row r="507" spans="1:141" x14ac:dyDescent="0.2">
      <c r="A507" s="6">
        <v>93380</v>
      </c>
      <c r="B507" s="6" t="s">
        <v>1690</v>
      </c>
      <c r="C507" s="7" t="s">
        <v>557</v>
      </c>
      <c r="D507" s="7" t="s">
        <v>6</v>
      </c>
      <c r="E507" s="33">
        <v>15</v>
      </c>
      <c r="F507" s="8" t="s">
        <v>2226</v>
      </c>
      <c r="G507" s="41" t="s">
        <v>1932</v>
      </c>
      <c r="H507" s="35">
        <v>74661</v>
      </c>
      <c r="I507" s="35">
        <v>57556</v>
      </c>
      <c r="J507" s="39" t="s">
        <v>3325</v>
      </c>
      <c r="K507" s="11" t="s">
        <v>2833</v>
      </c>
      <c r="L507" s="13" t="s">
        <v>2834</v>
      </c>
      <c r="M507" s="13" t="s">
        <v>2835</v>
      </c>
      <c r="N507" s="23">
        <v>11450000</v>
      </c>
      <c r="O507" s="6" t="s">
        <v>2458</v>
      </c>
      <c r="P507" s="15">
        <v>88</v>
      </c>
      <c r="Q507" s="15">
        <v>0</v>
      </c>
      <c r="R507" s="15">
        <v>57</v>
      </c>
      <c r="S507" s="15">
        <v>0</v>
      </c>
      <c r="T507" s="15">
        <v>0</v>
      </c>
      <c r="U507" s="15">
        <v>145</v>
      </c>
      <c r="V507" s="15">
        <v>101</v>
      </c>
      <c r="W507" s="15">
        <v>0</v>
      </c>
      <c r="X507" s="15">
        <v>0</v>
      </c>
      <c r="Y507" s="15">
        <v>0</v>
      </c>
      <c r="Z507" s="15">
        <v>49</v>
      </c>
      <c r="AA507" s="15">
        <v>100</v>
      </c>
      <c r="AB507" s="15">
        <v>0</v>
      </c>
      <c r="AC507" s="15">
        <v>0</v>
      </c>
      <c r="AD507" s="15">
        <v>0</v>
      </c>
      <c r="AE507" s="15">
        <v>0</v>
      </c>
      <c r="AF507" s="15">
        <v>100</v>
      </c>
      <c r="AG507" s="15" t="s">
        <v>1860</v>
      </c>
      <c r="AH507" s="15" t="s">
        <v>1861</v>
      </c>
      <c r="AI507" s="17">
        <v>60.053800000000003</v>
      </c>
      <c r="AJ507" s="17">
        <v>455.4452</v>
      </c>
      <c r="AK507" s="17">
        <v>580.19880000000001</v>
      </c>
      <c r="AL507" s="17">
        <f>SUM(Table2[[#This Row],[Company Direct Land Through FY17]:[Company Direct Land FY18 and After]])</f>
        <v>1035.644</v>
      </c>
      <c r="AM507" s="17">
        <v>267.05160000000001</v>
      </c>
      <c r="AN507" s="17">
        <v>792.18889999999999</v>
      </c>
      <c r="AO507" s="17">
        <v>2580.0654</v>
      </c>
      <c r="AP507" s="18">
        <f>SUM(Table2[[#This Row],[Company Direct Building Through FY17]:[Company Direct Building FY18 and After]])</f>
        <v>3372.2543000000001</v>
      </c>
      <c r="AQ507" s="17">
        <v>0</v>
      </c>
      <c r="AR507" s="17">
        <v>99.145200000000003</v>
      </c>
      <c r="AS507" s="17">
        <v>0</v>
      </c>
      <c r="AT507" s="18">
        <f>SUM(Table2[[#This Row],[Mortgage Recording Tax Through FY17]:[Mortgage Recording Tax FY18 and After]])</f>
        <v>99.145200000000003</v>
      </c>
      <c r="AU507" s="17">
        <v>159.50960000000001</v>
      </c>
      <c r="AV507" s="17">
        <v>490.77199999999999</v>
      </c>
      <c r="AW507" s="17">
        <v>1541.0691999999999</v>
      </c>
      <c r="AX507" s="18">
        <f>SUM(Table2[[#This Row],[Pilot Savings Through FY17]:[Pilot Savings FY18 and After]])</f>
        <v>2031.8411999999998</v>
      </c>
      <c r="AY507" s="17">
        <v>0</v>
      </c>
      <c r="AZ507" s="17">
        <v>99.145200000000003</v>
      </c>
      <c r="BA507" s="17">
        <v>0</v>
      </c>
      <c r="BB507" s="18">
        <f>SUM(Table2[[#This Row],[Mortgage Recording Tax Exemption Through FY17]:[Mortgage Recording Tax Exemption FY18 and After]])</f>
        <v>99.145200000000003</v>
      </c>
      <c r="BC507" s="17">
        <v>46.565300000000001</v>
      </c>
      <c r="BD507" s="17">
        <v>393.20490000000001</v>
      </c>
      <c r="BE507" s="17">
        <v>449.88119999999998</v>
      </c>
      <c r="BF507" s="18">
        <f>SUM(Table2[[#This Row],[Indirect and Induced Land Through FY17]:[Indirect and Induced Land FY18 and After]])</f>
        <v>843.08609999999999</v>
      </c>
      <c r="BG507" s="17">
        <v>86.478499999999997</v>
      </c>
      <c r="BH507" s="17">
        <v>730.23739999999998</v>
      </c>
      <c r="BI507" s="17">
        <v>835.49400000000003</v>
      </c>
      <c r="BJ507" s="18">
        <f>SUM(Table2[[#This Row],[Indirect and Induced Building Through FY17]:[Indirect and Induced Building FY18 and After]])</f>
        <v>1565.7314000000001</v>
      </c>
      <c r="BK507" s="17">
        <v>300.63959999999997</v>
      </c>
      <c r="BL507" s="17">
        <v>1880.3044</v>
      </c>
      <c r="BM507" s="17">
        <v>2904.5702000000001</v>
      </c>
      <c r="BN507" s="18">
        <f>SUM(Table2[[#This Row],[TOTAL Real Property Related Taxes Through FY17]:[TOTAL Real Property Related Taxes FY18 and After]])</f>
        <v>4784.8746000000001</v>
      </c>
      <c r="BO507" s="17">
        <v>247.1876</v>
      </c>
      <c r="BP507" s="17">
        <v>2145.3814000000002</v>
      </c>
      <c r="BQ507" s="17">
        <v>2388.1538999999998</v>
      </c>
      <c r="BR507" s="18">
        <f>SUM(Table2[[#This Row],[Company Direct Through FY17]:[Company Direct FY18 and After]])</f>
        <v>4533.5352999999996</v>
      </c>
      <c r="BS507" s="17">
        <v>0</v>
      </c>
      <c r="BT507" s="17">
        <v>180.20400000000001</v>
      </c>
      <c r="BU507" s="17">
        <v>0</v>
      </c>
      <c r="BV507" s="18">
        <f>SUM(Table2[[#This Row],[Sales Tax Exemption Through FY17]:[Sales Tax Exemption FY18 and After]])</f>
        <v>180.20400000000001</v>
      </c>
      <c r="BW507" s="17">
        <v>0</v>
      </c>
      <c r="BX507" s="17">
        <v>0</v>
      </c>
      <c r="BY507" s="17">
        <v>0</v>
      </c>
      <c r="BZ507" s="17">
        <f>SUM(Table2[[#This Row],[Energy Tax Savings Through FY17]:[Energy Tax Savings FY18 and After]])</f>
        <v>0</v>
      </c>
      <c r="CA507" s="17">
        <v>0</v>
      </c>
      <c r="CB507" s="17">
        <v>0</v>
      </c>
      <c r="CC507" s="17">
        <v>0</v>
      </c>
      <c r="CD507" s="18">
        <f>SUM(Table2[[#This Row],[Tax Exempt Bond Savings Through FY17]:[Tax Exempt Bond Savings FY18 and After]])</f>
        <v>0</v>
      </c>
      <c r="CE507" s="17">
        <v>146.95740000000001</v>
      </c>
      <c r="CF507" s="17">
        <v>1313.8880999999999</v>
      </c>
      <c r="CG507" s="17">
        <v>1419.7997</v>
      </c>
      <c r="CH507" s="18">
        <f>SUM(Table2[[#This Row],[Indirect and Induced Through FY17]:[Indirect and Induced FY18 and After]])</f>
        <v>2733.6877999999997</v>
      </c>
      <c r="CI507" s="17">
        <v>394.14499999999998</v>
      </c>
      <c r="CJ507" s="17">
        <v>3279.0655000000002</v>
      </c>
      <c r="CK507" s="17">
        <v>3807.9535999999998</v>
      </c>
      <c r="CL507" s="18">
        <f>SUM(Table2[[#This Row],[TOTAL Income Consumption Use Taxes Through FY17]:[TOTAL Income Consumption Use Taxes FY18 and After]])</f>
        <v>7087.0190999999995</v>
      </c>
      <c r="CM507" s="17">
        <v>159.50960000000001</v>
      </c>
      <c r="CN507" s="17">
        <v>770.12120000000004</v>
      </c>
      <c r="CO507" s="17">
        <v>1541.0691999999999</v>
      </c>
      <c r="CP507" s="18">
        <f>SUM(Table2[[#This Row],[Assistance Provided Through FY17]:[Assistance Provided FY18 and After]])</f>
        <v>2311.1904</v>
      </c>
      <c r="CQ507" s="17">
        <v>0</v>
      </c>
      <c r="CR507" s="17">
        <v>0</v>
      </c>
      <c r="CS507" s="17">
        <v>0</v>
      </c>
      <c r="CT507" s="18">
        <f>SUM(Table2[[#This Row],[Recapture Cancellation Reduction Amount Through FY17]:[Recapture Cancellation Reduction Amount FY18 and After]])</f>
        <v>0</v>
      </c>
      <c r="CU507" s="17">
        <v>0</v>
      </c>
      <c r="CV507" s="17">
        <v>0</v>
      </c>
      <c r="CW507" s="17">
        <v>0</v>
      </c>
      <c r="CX507" s="18">
        <f>SUM(Table2[[#This Row],[Penalty Paid Through FY17]:[Penalty Paid FY18 and After]])</f>
        <v>0</v>
      </c>
      <c r="CY507" s="17">
        <v>159.50960000000001</v>
      </c>
      <c r="CZ507" s="17">
        <v>770.12120000000004</v>
      </c>
      <c r="DA507" s="17">
        <v>1541.0691999999999</v>
      </c>
      <c r="DB507" s="18">
        <f>SUM(Table2[[#This Row],[TOTAL Assistance Net of Recapture Penalties Through FY17]:[TOTAL Assistance Net of Recapture Penalties FY18 and After]])</f>
        <v>2311.1904</v>
      </c>
      <c r="DC507" s="17">
        <v>574.29300000000001</v>
      </c>
      <c r="DD507" s="17">
        <v>3492.1606999999999</v>
      </c>
      <c r="DE507" s="17">
        <v>5548.4180999999999</v>
      </c>
      <c r="DF507" s="18">
        <f>SUM(Table2[[#This Row],[Company Direct Tax Revenue Before Assistance Through FY17]:[Company Direct Tax Revenue Before Assistance FY18 and After]])</f>
        <v>9040.5787999999993</v>
      </c>
      <c r="DG507" s="17">
        <v>280.00119999999998</v>
      </c>
      <c r="DH507" s="17">
        <v>2437.3303999999998</v>
      </c>
      <c r="DI507" s="17">
        <v>2705.1749</v>
      </c>
      <c r="DJ507" s="18">
        <f>SUM(Table2[[#This Row],[Indirect and Induced Tax Revenues Through FY17]:[Indirect and Induced Tax Revenues FY18 and After]])</f>
        <v>5142.5052999999998</v>
      </c>
      <c r="DK507" s="17">
        <v>854.29420000000005</v>
      </c>
      <c r="DL507" s="17">
        <v>5929.4911000000002</v>
      </c>
      <c r="DM507" s="17">
        <v>8253.5930000000008</v>
      </c>
      <c r="DN507" s="17">
        <f>SUM(Table2[[#This Row],[TOTAL Tax Revenues Before Assistance Through FY17]:[TOTAL Tax Revenues Before Assistance FY18 and After]])</f>
        <v>14183.0841</v>
      </c>
      <c r="DO507" s="17">
        <v>694.78459999999995</v>
      </c>
      <c r="DP507" s="17">
        <v>5159.3698999999997</v>
      </c>
      <c r="DQ507" s="17">
        <v>6712.5237999999999</v>
      </c>
      <c r="DR507" s="20">
        <f>SUM(Table2[[#This Row],[TOTAL Tax Revenues Net of Assistance Recapture and Penalty Through FY17]:[TOTAL Tax Revenues Net of Assistance Recapture and Penalty FY18 and After]])</f>
        <v>11871.893700000001</v>
      </c>
      <c r="DS507" s="20">
        <v>0</v>
      </c>
      <c r="DT507" s="20">
        <v>0</v>
      </c>
      <c r="DU507" s="20">
        <v>0</v>
      </c>
      <c r="DV507" s="20">
        <v>0</v>
      </c>
      <c r="DW507" s="15">
        <v>0</v>
      </c>
      <c r="DX507" s="15">
        <v>0</v>
      </c>
      <c r="DY507" s="15">
        <v>145</v>
      </c>
      <c r="DZ507" s="15">
        <v>0</v>
      </c>
      <c r="EA507" s="15">
        <v>0</v>
      </c>
      <c r="EB507" s="15">
        <v>0</v>
      </c>
      <c r="EC507" s="15">
        <v>23</v>
      </c>
      <c r="ED507" s="15">
        <v>0</v>
      </c>
      <c r="EE507" s="15">
        <v>0</v>
      </c>
      <c r="EF507" s="15">
        <v>0</v>
      </c>
      <c r="EG507" s="15">
        <v>15.86</v>
      </c>
      <c r="EH507" s="15">
        <v>0</v>
      </c>
      <c r="EI507" s="15">
        <f>SUM(Table2[[#This Row],[Total Industrial Employees FY17]:[Total Other Employees FY17]])</f>
        <v>145</v>
      </c>
      <c r="EJ507" s="15">
        <f>SUM(Table2[[#This Row],[Number of Industrial Employees Earning More than Living Wage FY17]:[Number of Other Employees Earning More than Living Wage FY17]])</f>
        <v>23</v>
      </c>
      <c r="EK507" s="15">
        <v>15.862068965517242</v>
      </c>
    </row>
    <row r="508" spans="1:141" x14ac:dyDescent="0.2">
      <c r="A508" s="6">
        <v>94040</v>
      </c>
      <c r="B508" s="6" t="s">
        <v>1014</v>
      </c>
      <c r="C508" s="7" t="s">
        <v>1047</v>
      </c>
      <c r="D508" s="7" t="s">
        <v>6</v>
      </c>
      <c r="E508" s="33">
        <v>18</v>
      </c>
      <c r="F508" s="8" t="s">
        <v>2367</v>
      </c>
      <c r="G508" s="41" t="s">
        <v>1883</v>
      </c>
      <c r="H508" s="35">
        <v>128200</v>
      </c>
      <c r="I508" s="35">
        <v>75400</v>
      </c>
      <c r="J508" s="39" t="s">
        <v>3325</v>
      </c>
      <c r="K508" s="11" t="s">
        <v>2833</v>
      </c>
      <c r="L508" s="13" t="s">
        <v>3045</v>
      </c>
      <c r="M508" s="13" t="s">
        <v>2955</v>
      </c>
      <c r="N508" s="23">
        <v>5525000</v>
      </c>
      <c r="O508" s="6" t="s">
        <v>2527</v>
      </c>
      <c r="P508" s="15">
        <v>126</v>
      </c>
      <c r="Q508" s="15">
        <v>0</v>
      </c>
      <c r="R508" s="15">
        <v>36</v>
      </c>
      <c r="S508" s="15">
        <v>0</v>
      </c>
      <c r="T508" s="15">
        <v>0</v>
      </c>
      <c r="U508" s="15">
        <v>162</v>
      </c>
      <c r="V508" s="15">
        <v>99</v>
      </c>
      <c r="W508" s="15">
        <v>0</v>
      </c>
      <c r="X508" s="15">
        <v>0</v>
      </c>
      <c r="Y508" s="15">
        <v>0</v>
      </c>
      <c r="Z508" s="15">
        <v>96</v>
      </c>
      <c r="AA508" s="15">
        <v>100</v>
      </c>
      <c r="AB508" s="15">
        <v>0</v>
      </c>
      <c r="AC508" s="15">
        <v>0</v>
      </c>
      <c r="AD508" s="15">
        <v>0</v>
      </c>
      <c r="AE508" s="15">
        <v>0</v>
      </c>
      <c r="AF508" s="15">
        <v>100</v>
      </c>
      <c r="AG508" s="15" t="s">
        <v>1860</v>
      </c>
      <c r="AH508" s="15" t="s">
        <v>1861</v>
      </c>
      <c r="AI508" s="17">
        <v>65.386099999999999</v>
      </c>
      <c r="AJ508" s="17">
        <v>165.75280000000001</v>
      </c>
      <c r="AK508" s="17">
        <v>987.28430000000003</v>
      </c>
      <c r="AL508" s="17">
        <f>SUM(Table2[[#This Row],[Company Direct Land Through FY17]:[Company Direct Land FY18 and After]])</f>
        <v>1153.0371</v>
      </c>
      <c r="AM508" s="17">
        <v>71.780500000000004</v>
      </c>
      <c r="AN508" s="17">
        <v>263.84530000000001</v>
      </c>
      <c r="AO508" s="17">
        <v>1083.836</v>
      </c>
      <c r="AP508" s="18">
        <f>SUM(Table2[[#This Row],[Company Direct Building Through FY17]:[Company Direct Building FY18 and After]])</f>
        <v>1347.6813</v>
      </c>
      <c r="AQ508" s="17">
        <v>0</v>
      </c>
      <c r="AR508" s="17">
        <v>0</v>
      </c>
      <c r="AS508" s="17">
        <v>0</v>
      </c>
      <c r="AT508" s="18">
        <f>SUM(Table2[[#This Row],[Mortgage Recording Tax Through FY17]:[Mortgage Recording Tax FY18 and After]])</f>
        <v>0</v>
      </c>
      <c r="AU508" s="17">
        <v>71.232500000000002</v>
      </c>
      <c r="AV508" s="17">
        <v>99.231399999999994</v>
      </c>
      <c r="AW508" s="17">
        <v>1075.5618999999999</v>
      </c>
      <c r="AX508" s="18">
        <f>SUM(Table2[[#This Row],[Pilot Savings Through FY17]:[Pilot Savings FY18 and After]])</f>
        <v>1174.7932999999998</v>
      </c>
      <c r="AY508" s="17">
        <v>0</v>
      </c>
      <c r="AZ508" s="17">
        <v>0</v>
      </c>
      <c r="BA508" s="17">
        <v>0</v>
      </c>
      <c r="BB508" s="18">
        <f>SUM(Table2[[#This Row],[Mortgage Recording Tax Exemption Through FY17]:[Mortgage Recording Tax Exemption FY18 and After]])</f>
        <v>0</v>
      </c>
      <c r="BC508" s="17">
        <v>45.643300000000004</v>
      </c>
      <c r="BD508" s="17">
        <v>121.0214</v>
      </c>
      <c r="BE508" s="17">
        <v>689.1825</v>
      </c>
      <c r="BF508" s="18">
        <f>SUM(Table2[[#This Row],[Indirect and Induced Land Through FY17]:[Indirect and Induced Land FY18 and After]])</f>
        <v>810.20389999999998</v>
      </c>
      <c r="BG508" s="17">
        <v>84.766099999999994</v>
      </c>
      <c r="BH508" s="17">
        <v>224.75409999999999</v>
      </c>
      <c r="BI508" s="17">
        <v>1279.9112</v>
      </c>
      <c r="BJ508" s="18">
        <f>SUM(Table2[[#This Row],[Indirect and Induced Building Through FY17]:[Indirect and Induced Building FY18 and After]])</f>
        <v>1504.6653000000001</v>
      </c>
      <c r="BK508" s="17">
        <v>196.34350000000001</v>
      </c>
      <c r="BL508" s="17">
        <v>676.1422</v>
      </c>
      <c r="BM508" s="17">
        <v>2964.6520999999998</v>
      </c>
      <c r="BN508" s="18">
        <f>SUM(Table2[[#This Row],[TOTAL Real Property Related Taxes Through FY17]:[TOTAL Real Property Related Taxes FY18 and After]])</f>
        <v>3640.7942999999996</v>
      </c>
      <c r="BO508" s="17">
        <v>242.2928</v>
      </c>
      <c r="BP508" s="17">
        <v>654.36760000000004</v>
      </c>
      <c r="BQ508" s="17">
        <v>3658.4555999999998</v>
      </c>
      <c r="BR508" s="18">
        <f>SUM(Table2[[#This Row],[Company Direct Through FY17]:[Company Direct FY18 and After]])</f>
        <v>4312.8231999999998</v>
      </c>
      <c r="BS508" s="17">
        <v>0</v>
      </c>
      <c r="BT508" s="17">
        <v>79.285899999999998</v>
      </c>
      <c r="BU508" s="17">
        <v>0</v>
      </c>
      <c r="BV508" s="18">
        <f>SUM(Table2[[#This Row],[Sales Tax Exemption Through FY17]:[Sales Tax Exemption FY18 and After]])</f>
        <v>79.285899999999998</v>
      </c>
      <c r="BW508" s="17">
        <v>0</v>
      </c>
      <c r="BX508" s="17">
        <v>0</v>
      </c>
      <c r="BY508" s="17">
        <v>0</v>
      </c>
      <c r="BZ508" s="17">
        <f>SUM(Table2[[#This Row],[Energy Tax Savings Through FY17]:[Energy Tax Savings FY18 and After]])</f>
        <v>0</v>
      </c>
      <c r="CA508" s="17">
        <v>0</v>
      </c>
      <c r="CB508" s="17">
        <v>0</v>
      </c>
      <c r="CC508" s="17">
        <v>0</v>
      </c>
      <c r="CD508" s="18">
        <f>SUM(Table2[[#This Row],[Tax Exempt Bond Savings Through FY17]:[Tax Exempt Bond Savings FY18 and After]])</f>
        <v>0</v>
      </c>
      <c r="CE508" s="17">
        <v>144.04740000000001</v>
      </c>
      <c r="CF508" s="17">
        <v>386.93579999999997</v>
      </c>
      <c r="CG508" s="17">
        <v>2175.0180999999998</v>
      </c>
      <c r="CH508" s="18">
        <f>SUM(Table2[[#This Row],[Indirect and Induced Through FY17]:[Indirect and Induced FY18 and After]])</f>
        <v>2561.9538999999995</v>
      </c>
      <c r="CI508" s="17">
        <v>386.34019999999998</v>
      </c>
      <c r="CJ508" s="17">
        <v>962.01750000000004</v>
      </c>
      <c r="CK508" s="17">
        <v>5833.4736999999996</v>
      </c>
      <c r="CL508" s="18">
        <f>SUM(Table2[[#This Row],[TOTAL Income Consumption Use Taxes Through FY17]:[TOTAL Income Consumption Use Taxes FY18 and After]])</f>
        <v>6795.4911999999995</v>
      </c>
      <c r="CM508" s="17">
        <v>71.232500000000002</v>
      </c>
      <c r="CN508" s="17">
        <v>178.51730000000001</v>
      </c>
      <c r="CO508" s="17">
        <v>1075.5618999999999</v>
      </c>
      <c r="CP508" s="18">
        <f>SUM(Table2[[#This Row],[Assistance Provided Through FY17]:[Assistance Provided FY18 and After]])</f>
        <v>1254.0791999999999</v>
      </c>
      <c r="CQ508" s="17">
        <v>0</v>
      </c>
      <c r="CR508" s="17">
        <v>0</v>
      </c>
      <c r="CS508" s="17">
        <v>0</v>
      </c>
      <c r="CT508" s="18">
        <f>SUM(Table2[[#This Row],[Recapture Cancellation Reduction Amount Through FY17]:[Recapture Cancellation Reduction Amount FY18 and After]])</f>
        <v>0</v>
      </c>
      <c r="CU508" s="17">
        <v>0</v>
      </c>
      <c r="CV508" s="17">
        <v>0</v>
      </c>
      <c r="CW508" s="17">
        <v>0</v>
      </c>
      <c r="CX508" s="18">
        <f>SUM(Table2[[#This Row],[Penalty Paid Through FY17]:[Penalty Paid FY18 and After]])</f>
        <v>0</v>
      </c>
      <c r="CY508" s="17">
        <v>71.232500000000002</v>
      </c>
      <c r="CZ508" s="17">
        <v>178.51730000000001</v>
      </c>
      <c r="DA508" s="17">
        <v>1075.5618999999999</v>
      </c>
      <c r="DB508" s="18">
        <f>SUM(Table2[[#This Row],[TOTAL Assistance Net of Recapture Penalties Through FY17]:[TOTAL Assistance Net of Recapture Penalties FY18 and After]])</f>
        <v>1254.0791999999999</v>
      </c>
      <c r="DC508" s="17">
        <v>379.45940000000002</v>
      </c>
      <c r="DD508" s="17">
        <v>1083.9657</v>
      </c>
      <c r="DE508" s="17">
        <v>5729.5758999999998</v>
      </c>
      <c r="DF508" s="18">
        <f>SUM(Table2[[#This Row],[Company Direct Tax Revenue Before Assistance Through FY17]:[Company Direct Tax Revenue Before Assistance FY18 and After]])</f>
        <v>6813.5415999999996</v>
      </c>
      <c r="DG508" s="17">
        <v>274.45679999999999</v>
      </c>
      <c r="DH508" s="17">
        <v>732.71130000000005</v>
      </c>
      <c r="DI508" s="17">
        <v>4144.1117999999997</v>
      </c>
      <c r="DJ508" s="18">
        <f>SUM(Table2[[#This Row],[Indirect and Induced Tax Revenues Through FY17]:[Indirect and Induced Tax Revenues FY18 and After]])</f>
        <v>4876.8230999999996</v>
      </c>
      <c r="DK508" s="17">
        <v>653.9162</v>
      </c>
      <c r="DL508" s="17">
        <v>1816.6769999999999</v>
      </c>
      <c r="DM508" s="17">
        <v>9873.6877000000004</v>
      </c>
      <c r="DN508" s="17">
        <f>SUM(Table2[[#This Row],[TOTAL Tax Revenues Before Assistance Through FY17]:[TOTAL Tax Revenues Before Assistance FY18 and After]])</f>
        <v>11690.3647</v>
      </c>
      <c r="DO508" s="17">
        <v>582.68370000000004</v>
      </c>
      <c r="DP508" s="17">
        <v>1638.1596999999999</v>
      </c>
      <c r="DQ508" s="17">
        <v>8798.1257999999998</v>
      </c>
      <c r="DR508" s="20">
        <f>SUM(Table2[[#This Row],[TOTAL Tax Revenues Net of Assistance Recapture and Penalty Through FY17]:[TOTAL Tax Revenues Net of Assistance Recapture and Penalty FY18 and After]])</f>
        <v>10436.2855</v>
      </c>
      <c r="DS508" s="20">
        <v>0</v>
      </c>
      <c r="DT508" s="20">
        <v>0</v>
      </c>
      <c r="DU508" s="20">
        <v>0</v>
      </c>
      <c r="DV508" s="20">
        <v>0</v>
      </c>
      <c r="DW508" s="15">
        <v>0</v>
      </c>
      <c r="DX508" s="15">
        <v>0</v>
      </c>
      <c r="DY508" s="15">
        <v>162</v>
      </c>
      <c r="DZ508" s="15">
        <v>0</v>
      </c>
      <c r="EA508" s="15">
        <v>0</v>
      </c>
      <c r="EB508" s="15">
        <v>0</v>
      </c>
      <c r="EC508" s="15">
        <v>11</v>
      </c>
      <c r="ED508" s="15">
        <v>0</v>
      </c>
      <c r="EE508" s="15">
        <v>0</v>
      </c>
      <c r="EF508" s="15">
        <v>0</v>
      </c>
      <c r="EG508" s="15">
        <v>6.79</v>
      </c>
      <c r="EH508" s="15">
        <v>0</v>
      </c>
      <c r="EI508" s="15">
        <f>SUM(Table2[[#This Row],[Total Industrial Employees FY17]:[Total Other Employees FY17]])</f>
        <v>162</v>
      </c>
      <c r="EJ508" s="15">
        <f>SUM(Table2[[#This Row],[Number of Industrial Employees Earning More than Living Wage FY17]:[Number of Other Employees Earning More than Living Wage FY17]])</f>
        <v>11</v>
      </c>
      <c r="EK508" s="15">
        <v>6.7901234567901234</v>
      </c>
    </row>
    <row r="509" spans="1:141" x14ac:dyDescent="0.2">
      <c r="A509" s="6">
        <v>92471</v>
      </c>
      <c r="B509" s="6" t="s">
        <v>111</v>
      </c>
      <c r="C509" s="7" t="s">
        <v>112</v>
      </c>
      <c r="D509" s="7" t="s">
        <v>6</v>
      </c>
      <c r="E509" s="33">
        <v>8</v>
      </c>
      <c r="F509" s="8" t="s">
        <v>1949</v>
      </c>
      <c r="G509" s="41" t="s">
        <v>1950</v>
      </c>
      <c r="H509" s="35">
        <v>50075</v>
      </c>
      <c r="I509" s="35">
        <v>66300</v>
      </c>
      <c r="J509" s="39" t="s">
        <v>3218</v>
      </c>
      <c r="K509" s="11" t="s">
        <v>2453</v>
      </c>
      <c r="L509" s="13" t="s">
        <v>2543</v>
      </c>
      <c r="M509" s="13" t="s">
        <v>2493</v>
      </c>
      <c r="N509" s="23">
        <v>2675000</v>
      </c>
      <c r="O509" s="6" t="s">
        <v>2458</v>
      </c>
      <c r="P509" s="15">
        <v>0</v>
      </c>
      <c r="Q509" s="15">
        <v>0</v>
      </c>
      <c r="R509" s="15">
        <v>46</v>
      </c>
      <c r="S509" s="15">
        <v>0</v>
      </c>
      <c r="T509" s="15">
        <v>0</v>
      </c>
      <c r="U509" s="15">
        <v>46</v>
      </c>
      <c r="V509" s="15">
        <v>46</v>
      </c>
      <c r="W509" s="15">
        <v>0</v>
      </c>
      <c r="X509" s="15">
        <v>0</v>
      </c>
      <c r="Y509" s="15">
        <v>0</v>
      </c>
      <c r="Z509" s="15">
        <v>8</v>
      </c>
      <c r="AA509" s="15">
        <v>91</v>
      </c>
      <c r="AB509" s="15">
        <v>0</v>
      </c>
      <c r="AC509" s="15">
        <v>0</v>
      </c>
      <c r="AD509" s="15">
        <v>0</v>
      </c>
      <c r="AE509" s="15">
        <v>0</v>
      </c>
      <c r="AF509" s="15">
        <v>91</v>
      </c>
      <c r="AG509" s="15" t="s">
        <v>1861</v>
      </c>
      <c r="AH509" s="15" t="s">
        <v>1861</v>
      </c>
      <c r="AI509" s="17">
        <v>28.184000000000001</v>
      </c>
      <c r="AJ509" s="17">
        <v>328.5668</v>
      </c>
      <c r="AK509" s="17">
        <v>53.1126</v>
      </c>
      <c r="AL509" s="17">
        <f>SUM(Table2[[#This Row],[Company Direct Land Through FY17]:[Company Direct Land FY18 and After]])</f>
        <v>381.67939999999999</v>
      </c>
      <c r="AM509" s="17">
        <v>194.09630000000001</v>
      </c>
      <c r="AN509" s="17">
        <v>510.71159999999998</v>
      </c>
      <c r="AO509" s="17">
        <v>365.77300000000002</v>
      </c>
      <c r="AP509" s="18">
        <f>SUM(Table2[[#This Row],[Company Direct Building Through FY17]:[Company Direct Building FY18 and After]])</f>
        <v>876.4846</v>
      </c>
      <c r="AQ509" s="17">
        <v>0</v>
      </c>
      <c r="AR509" s="17">
        <v>11.484</v>
      </c>
      <c r="AS509" s="17">
        <v>0</v>
      </c>
      <c r="AT509" s="18">
        <f>SUM(Table2[[#This Row],[Mortgage Recording Tax Through FY17]:[Mortgage Recording Tax FY18 and After]])</f>
        <v>11.484</v>
      </c>
      <c r="AU509" s="17">
        <v>124.1913</v>
      </c>
      <c r="AV509" s="17">
        <v>544.46140000000003</v>
      </c>
      <c r="AW509" s="17">
        <v>234.0376</v>
      </c>
      <c r="AX509" s="18">
        <f>SUM(Table2[[#This Row],[Pilot Savings Through FY17]:[Pilot Savings FY18 and After]])</f>
        <v>778.49900000000002</v>
      </c>
      <c r="AY509" s="17">
        <v>0</v>
      </c>
      <c r="AZ509" s="17">
        <v>11.484</v>
      </c>
      <c r="BA509" s="17">
        <v>0</v>
      </c>
      <c r="BB509" s="18">
        <f>SUM(Table2[[#This Row],[Mortgage Recording Tax Exemption Through FY17]:[Mortgage Recording Tax Exemption FY18 and After]])</f>
        <v>11.484</v>
      </c>
      <c r="BC509" s="17">
        <v>62.361699999999999</v>
      </c>
      <c r="BD509" s="17">
        <v>598.26520000000005</v>
      </c>
      <c r="BE509" s="17">
        <v>117.5204</v>
      </c>
      <c r="BF509" s="18">
        <f>SUM(Table2[[#This Row],[Indirect and Induced Land Through FY17]:[Indirect and Induced Land FY18 and After]])</f>
        <v>715.78560000000004</v>
      </c>
      <c r="BG509" s="17">
        <v>115.8145</v>
      </c>
      <c r="BH509" s="17">
        <v>1111.0642</v>
      </c>
      <c r="BI509" s="17">
        <v>218.2517</v>
      </c>
      <c r="BJ509" s="18">
        <f>SUM(Table2[[#This Row],[Indirect and Induced Building Through FY17]:[Indirect and Induced Building FY18 and After]])</f>
        <v>1329.3159000000001</v>
      </c>
      <c r="BK509" s="17">
        <v>276.26519999999999</v>
      </c>
      <c r="BL509" s="17">
        <v>2004.1464000000001</v>
      </c>
      <c r="BM509" s="17">
        <v>520.62009999999998</v>
      </c>
      <c r="BN509" s="18">
        <f>SUM(Table2[[#This Row],[TOTAL Real Property Related Taxes Through FY17]:[TOTAL Real Property Related Taxes FY18 and After]])</f>
        <v>2524.7665000000002</v>
      </c>
      <c r="BO509" s="17">
        <v>418.30829999999997</v>
      </c>
      <c r="BP509" s="17">
        <v>4244.5366000000004</v>
      </c>
      <c r="BQ509" s="17">
        <v>788.29920000000004</v>
      </c>
      <c r="BR509" s="18">
        <f>SUM(Table2[[#This Row],[Company Direct Through FY17]:[Company Direct FY18 and After]])</f>
        <v>5032.8358000000007</v>
      </c>
      <c r="BS509" s="17">
        <v>0</v>
      </c>
      <c r="BT509" s="17">
        <v>7.8623000000000003</v>
      </c>
      <c r="BU509" s="17">
        <v>0</v>
      </c>
      <c r="BV509" s="18">
        <f>SUM(Table2[[#This Row],[Sales Tax Exemption Through FY17]:[Sales Tax Exemption FY18 and After]])</f>
        <v>7.8623000000000003</v>
      </c>
      <c r="BW509" s="17">
        <v>0</v>
      </c>
      <c r="BX509" s="17">
        <v>0</v>
      </c>
      <c r="BY509" s="17">
        <v>0</v>
      </c>
      <c r="BZ509" s="17">
        <f>SUM(Table2[[#This Row],[Energy Tax Savings Through FY17]:[Energy Tax Savings FY18 and After]])</f>
        <v>0</v>
      </c>
      <c r="CA509" s="17">
        <v>0</v>
      </c>
      <c r="CB509" s="17">
        <v>0</v>
      </c>
      <c r="CC509" s="17">
        <v>0</v>
      </c>
      <c r="CD509" s="18">
        <f>SUM(Table2[[#This Row],[Tax Exempt Bond Savings Through FY17]:[Tax Exempt Bond Savings FY18 and After]])</f>
        <v>0</v>
      </c>
      <c r="CE509" s="17">
        <v>196.80959999999999</v>
      </c>
      <c r="CF509" s="17">
        <v>2258.8425999999999</v>
      </c>
      <c r="CG509" s="17">
        <v>370.88630000000001</v>
      </c>
      <c r="CH509" s="18">
        <f>SUM(Table2[[#This Row],[Indirect and Induced Through FY17]:[Indirect and Induced FY18 and After]])</f>
        <v>2629.7289000000001</v>
      </c>
      <c r="CI509" s="17">
        <v>615.11789999999996</v>
      </c>
      <c r="CJ509" s="17">
        <v>6495.5168999999996</v>
      </c>
      <c r="CK509" s="17">
        <v>1159.1855</v>
      </c>
      <c r="CL509" s="18">
        <f>SUM(Table2[[#This Row],[TOTAL Income Consumption Use Taxes Through FY17]:[TOTAL Income Consumption Use Taxes FY18 and After]])</f>
        <v>7654.7024000000001</v>
      </c>
      <c r="CM509" s="17">
        <v>124.1913</v>
      </c>
      <c r="CN509" s="17">
        <v>563.80769999999995</v>
      </c>
      <c r="CO509" s="17">
        <v>234.0376</v>
      </c>
      <c r="CP509" s="18">
        <f>SUM(Table2[[#This Row],[Assistance Provided Through FY17]:[Assistance Provided FY18 and After]])</f>
        <v>797.84529999999995</v>
      </c>
      <c r="CQ509" s="17">
        <v>0</v>
      </c>
      <c r="CR509" s="17">
        <v>0</v>
      </c>
      <c r="CS509" s="17">
        <v>0</v>
      </c>
      <c r="CT509" s="18">
        <f>SUM(Table2[[#This Row],[Recapture Cancellation Reduction Amount Through FY17]:[Recapture Cancellation Reduction Amount FY18 and After]])</f>
        <v>0</v>
      </c>
      <c r="CU509" s="17">
        <v>0</v>
      </c>
      <c r="CV509" s="17">
        <v>0</v>
      </c>
      <c r="CW509" s="17">
        <v>0</v>
      </c>
      <c r="CX509" s="18">
        <f>SUM(Table2[[#This Row],[Penalty Paid Through FY17]:[Penalty Paid FY18 and After]])</f>
        <v>0</v>
      </c>
      <c r="CY509" s="17">
        <v>124.1913</v>
      </c>
      <c r="CZ509" s="17">
        <v>563.80769999999995</v>
      </c>
      <c r="DA509" s="17">
        <v>234.0376</v>
      </c>
      <c r="DB509" s="18">
        <f>SUM(Table2[[#This Row],[TOTAL Assistance Net of Recapture Penalties Through FY17]:[TOTAL Assistance Net of Recapture Penalties FY18 and After]])</f>
        <v>797.84529999999995</v>
      </c>
      <c r="DC509" s="17">
        <v>640.58860000000004</v>
      </c>
      <c r="DD509" s="17">
        <v>5095.299</v>
      </c>
      <c r="DE509" s="17">
        <v>1207.1848</v>
      </c>
      <c r="DF509" s="18">
        <f>SUM(Table2[[#This Row],[Company Direct Tax Revenue Before Assistance Through FY17]:[Company Direct Tax Revenue Before Assistance FY18 and After]])</f>
        <v>6302.4838</v>
      </c>
      <c r="DG509" s="17">
        <v>374.98579999999998</v>
      </c>
      <c r="DH509" s="17">
        <v>3968.172</v>
      </c>
      <c r="DI509" s="17">
        <v>706.65840000000003</v>
      </c>
      <c r="DJ509" s="18">
        <f>SUM(Table2[[#This Row],[Indirect and Induced Tax Revenues Through FY17]:[Indirect and Induced Tax Revenues FY18 and After]])</f>
        <v>4674.8303999999998</v>
      </c>
      <c r="DK509" s="17">
        <v>1015.5744</v>
      </c>
      <c r="DL509" s="17">
        <v>9063.4709999999995</v>
      </c>
      <c r="DM509" s="17">
        <v>1913.8432</v>
      </c>
      <c r="DN509" s="17">
        <f>SUM(Table2[[#This Row],[TOTAL Tax Revenues Before Assistance Through FY17]:[TOTAL Tax Revenues Before Assistance FY18 and After]])</f>
        <v>10977.314199999999</v>
      </c>
      <c r="DO509" s="17">
        <v>891.38310000000001</v>
      </c>
      <c r="DP509" s="17">
        <v>8499.6633000000002</v>
      </c>
      <c r="DQ509" s="17">
        <v>1679.8055999999999</v>
      </c>
      <c r="DR509" s="20">
        <f>SUM(Table2[[#This Row],[TOTAL Tax Revenues Net of Assistance Recapture and Penalty Through FY17]:[TOTAL Tax Revenues Net of Assistance Recapture and Penalty FY18 and After]])</f>
        <v>10179.4689</v>
      </c>
      <c r="DS509" s="20">
        <v>0</v>
      </c>
      <c r="DT509" s="20">
        <v>0</v>
      </c>
      <c r="DU509" s="20">
        <v>0</v>
      </c>
      <c r="DV509" s="20">
        <v>0</v>
      </c>
      <c r="DW509" s="15">
        <v>33</v>
      </c>
      <c r="DX509" s="15">
        <v>0</v>
      </c>
      <c r="DY509" s="15">
        <v>0</v>
      </c>
      <c r="DZ509" s="15">
        <v>0</v>
      </c>
      <c r="EA509" s="15">
        <v>33</v>
      </c>
      <c r="EB509" s="15">
        <v>0</v>
      </c>
      <c r="EC509" s="15">
        <v>0</v>
      </c>
      <c r="ED509" s="15">
        <v>0</v>
      </c>
      <c r="EE509" s="15">
        <v>100</v>
      </c>
      <c r="EF509" s="15">
        <v>0</v>
      </c>
      <c r="EG509" s="15">
        <v>0</v>
      </c>
      <c r="EH509" s="15">
        <v>0</v>
      </c>
      <c r="EI509" s="15">
        <f>SUM(Table2[[#This Row],[Total Industrial Employees FY17]:[Total Other Employees FY17]])</f>
        <v>33</v>
      </c>
      <c r="EJ509" s="15">
        <f>SUM(Table2[[#This Row],[Number of Industrial Employees Earning More than Living Wage FY17]:[Number of Other Employees Earning More than Living Wage FY17]])</f>
        <v>33</v>
      </c>
      <c r="EK509" s="15">
        <v>100</v>
      </c>
    </row>
    <row r="510" spans="1:141" x14ac:dyDescent="0.2">
      <c r="A510" s="6">
        <v>92857</v>
      </c>
      <c r="B510" s="6" t="s">
        <v>207</v>
      </c>
      <c r="C510" s="7" t="s">
        <v>208</v>
      </c>
      <c r="D510" s="7" t="s">
        <v>9</v>
      </c>
      <c r="E510" s="33">
        <v>44</v>
      </c>
      <c r="F510" s="8" t="s">
        <v>2076</v>
      </c>
      <c r="G510" s="41" t="s">
        <v>1903</v>
      </c>
      <c r="H510" s="35">
        <v>20075</v>
      </c>
      <c r="I510" s="35">
        <v>22983</v>
      </c>
      <c r="J510" s="39" t="s">
        <v>3202</v>
      </c>
      <c r="K510" s="11" t="s">
        <v>2501</v>
      </c>
      <c r="L510" s="13" t="s">
        <v>2574</v>
      </c>
      <c r="M510" s="13" t="s">
        <v>2575</v>
      </c>
      <c r="N510" s="23">
        <v>3347700</v>
      </c>
      <c r="O510" s="6" t="s">
        <v>2518</v>
      </c>
      <c r="P510" s="15">
        <v>83</v>
      </c>
      <c r="Q510" s="15">
        <v>0</v>
      </c>
      <c r="R510" s="15">
        <v>43</v>
      </c>
      <c r="S510" s="15">
        <v>0</v>
      </c>
      <c r="T510" s="15">
        <v>98</v>
      </c>
      <c r="U510" s="15">
        <v>224</v>
      </c>
      <c r="V510" s="15">
        <v>182</v>
      </c>
      <c r="W510" s="15">
        <v>0</v>
      </c>
      <c r="X510" s="15">
        <v>0</v>
      </c>
      <c r="Y510" s="15">
        <v>17</v>
      </c>
      <c r="Z510" s="15">
        <v>0</v>
      </c>
      <c r="AA510" s="15">
        <v>91</v>
      </c>
      <c r="AB510" s="15">
        <v>0</v>
      </c>
      <c r="AC510" s="15">
        <v>0</v>
      </c>
      <c r="AD510" s="15">
        <v>0</v>
      </c>
      <c r="AE510" s="15">
        <v>0</v>
      </c>
      <c r="AF510" s="15">
        <v>91</v>
      </c>
      <c r="AG510" s="15" t="s">
        <v>1860</v>
      </c>
      <c r="AH510" s="15" t="s">
        <v>1861</v>
      </c>
      <c r="AI510" s="17">
        <v>0</v>
      </c>
      <c r="AJ510" s="17">
        <v>0</v>
      </c>
      <c r="AK510" s="17">
        <v>0</v>
      </c>
      <c r="AL510" s="17">
        <f>SUM(Table2[[#This Row],[Company Direct Land Through FY17]:[Company Direct Land FY18 and After]])</f>
        <v>0</v>
      </c>
      <c r="AM510" s="17">
        <v>0</v>
      </c>
      <c r="AN510" s="17">
        <v>0</v>
      </c>
      <c r="AO510" s="17">
        <v>0</v>
      </c>
      <c r="AP510" s="18">
        <f>SUM(Table2[[#This Row],[Company Direct Building Through FY17]:[Company Direct Building FY18 and After]])</f>
        <v>0</v>
      </c>
      <c r="AQ510" s="17">
        <v>0</v>
      </c>
      <c r="AR510" s="17">
        <v>107.4491</v>
      </c>
      <c r="AS510" s="17">
        <v>0</v>
      </c>
      <c r="AT510" s="18">
        <f>SUM(Table2[[#This Row],[Mortgage Recording Tax Through FY17]:[Mortgage Recording Tax FY18 and After]])</f>
        <v>107.4491</v>
      </c>
      <c r="AU510" s="17">
        <v>0</v>
      </c>
      <c r="AV510" s="17">
        <v>0</v>
      </c>
      <c r="AW510" s="17">
        <v>0</v>
      </c>
      <c r="AX510" s="18">
        <f>SUM(Table2[[#This Row],[Pilot Savings Through FY17]:[Pilot Savings FY18 and After]])</f>
        <v>0</v>
      </c>
      <c r="AY510" s="17">
        <v>0</v>
      </c>
      <c r="AZ510" s="17">
        <v>107.4491</v>
      </c>
      <c r="BA510" s="17">
        <v>0</v>
      </c>
      <c r="BB510" s="18">
        <f>SUM(Table2[[#This Row],[Mortgage Recording Tax Exemption Through FY17]:[Mortgage Recording Tax Exemption FY18 and After]])</f>
        <v>107.4491</v>
      </c>
      <c r="BC510" s="17">
        <v>106.9004</v>
      </c>
      <c r="BD510" s="17">
        <v>769.28599999999994</v>
      </c>
      <c r="BE510" s="17">
        <v>33.515300000000003</v>
      </c>
      <c r="BF510" s="18">
        <f>SUM(Table2[[#This Row],[Indirect and Induced Land Through FY17]:[Indirect and Induced Land FY18 and After]])</f>
        <v>802.80129999999997</v>
      </c>
      <c r="BG510" s="17">
        <v>198.52930000000001</v>
      </c>
      <c r="BH510" s="17">
        <v>1428.6736000000001</v>
      </c>
      <c r="BI510" s="17">
        <v>62.242699999999999</v>
      </c>
      <c r="BJ510" s="18">
        <f>SUM(Table2[[#This Row],[Indirect and Induced Building Through FY17]:[Indirect and Induced Building FY18 and After]])</f>
        <v>1490.9163000000001</v>
      </c>
      <c r="BK510" s="17">
        <v>305.42970000000003</v>
      </c>
      <c r="BL510" s="17">
        <v>2197.9596000000001</v>
      </c>
      <c r="BM510" s="17">
        <v>95.757999999999996</v>
      </c>
      <c r="BN510" s="18">
        <f>SUM(Table2[[#This Row],[TOTAL Real Property Related Taxes Through FY17]:[TOTAL Real Property Related Taxes FY18 and After]])</f>
        <v>2293.7175999999999</v>
      </c>
      <c r="BO510" s="17">
        <v>328.89440000000002</v>
      </c>
      <c r="BP510" s="17">
        <v>2715.5688</v>
      </c>
      <c r="BQ510" s="17">
        <v>103.1146</v>
      </c>
      <c r="BR510" s="18">
        <f>SUM(Table2[[#This Row],[Company Direct Through FY17]:[Company Direct FY18 and After]])</f>
        <v>2818.6833999999999</v>
      </c>
      <c r="BS510" s="17">
        <v>0</v>
      </c>
      <c r="BT510" s="17">
        <v>0</v>
      </c>
      <c r="BU510" s="17">
        <v>0</v>
      </c>
      <c r="BV510" s="18">
        <f>SUM(Table2[[#This Row],[Sales Tax Exemption Through FY17]:[Sales Tax Exemption FY18 and After]])</f>
        <v>0</v>
      </c>
      <c r="BW510" s="17">
        <v>0</v>
      </c>
      <c r="BX510" s="17">
        <v>0</v>
      </c>
      <c r="BY510" s="17">
        <v>0</v>
      </c>
      <c r="BZ510" s="17">
        <f>SUM(Table2[[#This Row],[Energy Tax Savings Through FY17]:[Energy Tax Savings FY18 and After]])</f>
        <v>0</v>
      </c>
      <c r="CA510" s="17">
        <v>0</v>
      </c>
      <c r="CB510" s="17">
        <v>23.735199999999999</v>
      </c>
      <c r="CC510" s="17">
        <v>0</v>
      </c>
      <c r="CD510" s="18">
        <f>SUM(Table2[[#This Row],[Tax Exempt Bond Savings Through FY17]:[Tax Exempt Bond Savings FY18 and After]])</f>
        <v>23.735199999999999</v>
      </c>
      <c r="CE510" s="17">
        <v>365.93380000000002</v>
      </c>
      <c r="CF510" s="17">
        <v>3119.0628000000002</v>
      </c>
      <c r="CG510" s="17">
        <v>114.7272</v>
      </c>
      <c r="CH510" s="18">
        <f>SUM(Table2[[#This Row],[Indirect and Induced Through FY17]:[Indirect and Induced FY18 and After]])</f>
        <v>3233.79</v>
      </c>
      <c r="CI510" s="17">
        <v>694.82820000000004</v>
      </c>
      <c r="CJ510" s="17">
        <v>5810.8963999999996</v>
      </c>
      <c r="CK510" s="17">
        <v>217.84180000000001</v>
      </c>
      <c r="CL510" s="18">
        <f>SUM(Table2[[#This Row],[TOTAL Income Consumption Use Taxes Through FY17]:[TOTAL Income Consumption Use Taxes FY18 and After]])</f>
        <v>6028.7381999999998</v>
      </c>
      <c r="CM510" s="17">
        <v>0</v>
      </c>
      <c r="CN510" s="17">
        <v>131.18430000000001</v>
      </c>
      <c r="CO510" s="17">
        <v>0</v>
      </c>
      <c r="CP510" s="18">
        <f>SUM(Table2[[#This Row],[Assistance Provided Through FY17]:[Assistance Provided FY18 and After]])</f>
        <v>131.18430000000001</v>
      </c>
      <c r="CQ510" s="17">
        <v>0</v>
      </c>
      <c r="CR510" s="17">
        <v>0</v>
      </c>
      <c r="CS510" s="17">
        <v>0</v>
      </c>
      <c r="CT510" s="18">
        <f>SUM(Table2[[#This Row],[Recapture Cancellation Reduction Amount Through FY17]:[Recapture Cancellation Reduction Amount FY18 and After]])</f>
        <v>0</v>
      </c>
      <c r="CU510" s="17">
        <v>0</v>
      </c>
      <c r="CV510" s="17">
        <v>0</v>
      </c>
      <c r="CW510" s="17">
        <v>0</v>
      </c>
      <c r="CX510" s="18">
        <f>SUM(Table2[[#This Row],[Penalty Paid Through FY17]:[Penalty Paid FY18 and After]])</f>
        <v>0</v>
      </c>
      <c r="CY510" s="17">
        <v>0</v>
      </c>
      <c r="CZ510" s="17">
        <v>131.18430000000001</v>
      </c>
      <c r="DA510" s="17">
        <v>0</v>
      </c>
      <c r="DB510" s="18">
        <f>SUM(Table2[[#This Row],[TOTAL Assistance Net of Recapture Penalties Through FY17]:[TOTAL Assistance Net of Recapture Penalties FY18 and After]])</f>
        <v>131.18430000000001</v>
      </c>
      <c r="DC510" s="17">
        <v>328.89440000000002</v>
      </c>
      <c r="DD510" s="17">
        <v>2823.0178999999998</v>
      </c>
      <c r="DE510" s="17">
        <v>103.1146</v>
      </c>
      <c r="DF510" s="18">
        <f>SUM(Table2[[#This Row],[Company Direct Tax Revenue Before Assistance Through FY17]:[Company Direct Tax Revenue Before Assistance FY18 and After]])</f>
        <v>2926.1324999999997</v>
      </c>
      <c r="DG510" s="17">
        <v>671.36350000000004</v>
      </c>
      <c r="DH510" s="17">
        <v>5317.0223999999998</v>
      </c>
      <c r="DI510" s="17">
        <v>210.48519999999999</v>
      </c>
      <c r="DJ510" s="18">
        <f>SUM(Table2[[#This Row],[Indirect and Induced Tax Revenues Through FY17]:[Indirect and Induced Tax Revenues FY18 and After]])</f>
        <v>5527.5075999999999</v>
      </c>
      <c r="DK510" s="17">
        <v>1000.2578999999999</v>
      </c>
      <c r="DL510" s="17">
        <v>8140.0402999999997</v>
      </c>
      <c r="DM510" s="17">
        <v>313.59980000000002</v>
      </c>
      <c r="DN510" s="17">
        <f>SUM(Table2[[#This Row],[TOTAL Tax Revenues Before Assistance Through FY17]:[TOTAL Tax Revenues Before Assistance FY18 and After]])</f>
        <v>8453.6401000000005</v>
      </c>
      <c r="DO510" s="17">
        <v>1000.2578999999999</v>
      </c>
      <c r="DP510" s="17">
        <v>8008.8559999999998</v>
      </c>
      <c r="DQ510" s="17">
        <v>313.59980000000002</v>
      </c>
      <c r="DR510" s="20">
        <f>SUM(Table2[[#This Row],[TOTAL Tax Revenues Net of Assistance Recapture and Penalty Through FY17]:[TOTAL Tax Revenues Net of Assistance Recapture and Penalty FY18 and After]])</f>
        <v>8322.4557999999997</v>
      </c>
      <c r="DS510" s="20">
        <v>0</v>
      </c>
      <c r="DT510" s="20">
        <v>0</v>
      </c>
      <c r="DU510" s="20">
        <v>0</v>
      </c>
      <c r="DV510" s="20">
        <v>0</v>
      </c>
      <c r="DW510" s="15">
        <v>0</v>
      </c>
      <c r="DX510" s="15">
        <v>0</v>
      </c>
      <c r="DY510" s="15">
        <v>0</v>
      </c>
      <c r="DZ510" s="15">
        <v>224</v>
      </c>
      <c r="EA510" s="15">
        <v>0</v>
      </c>
      <c r="EB510" s="15">
        <v>0</v>
      </c>
      <c r="EC510" s="15">
        <v>0</v>
      </c>
      <c r="ED510" s="15">
        <v>224</v>
      </c>
      <c r="EE510" s="15">
        <v>0</v>
      </c>
      <c r="EF510" s="15">
        <v>0</v>
      </c>
      <c r="EG510" s="15">
        <v>0</v>
      </c>
      <c r="EH510" s="15">
        <v>100</v>
      </c>
      <c r="EI510" s="15">
        <f>SUM(Table2[[#This Row],[Total Industrial Employees FY17]:[Total Other Employees FY17]])</f>
        <v>224</v>
      </c>
      <c r="EJ510" s="15">
        <f>SUM(Table2[[#This Row],[Number of Industrial Employees Earning More than Living Wage FY17]:[Number of Other Employees Earning More than Living Wage FY17]])</f>
        <v>224</v>
      </c>
      <c r="EK510" s="15">
        <v>100</v>
      </c>
    </row>
    <row r="511" spans="1:141" x14ac:dyDescent="0.2">
      <c r="A511" s="6">
        <v>92472</v>
      </c>
      <c r="B511" s="6" t="s">
        <v>124</v>
      </c>
      <c r="C511" s="7" t="s">
        <v>125</v>
      </c>
      <c r="D511" s="7" t="s">
        <v>12</v>
      </c>
      <c r="E511" s="33">
        <v>30</v>
      </c>
      <c r="F511" s="8" t="s">
        <v>1951</v>
      </c>
      <c r="G511" s="41" t="s">
        <v>1952</v>
      </c>
      <c r="H511" s="35">
        <v>34800</v>
      </c>
      <c r="I511" s="35">
        <v>26020</v>
      </c>
      <c r="J511" s="39" t="s">
        <v>3171</v>
      </c>
      <c r="K511" s="11" t="s">
        <v>2477</v>
      </c>
      <c r="L511" s="13" t="s">
        <v>2544</v>
      </c>
      <c r="M511" s="13" t="s">
        <v>2493</v>
      </c>
      <c r="N511" s="23">
        <v>2245000</v>
      </c>
      <c r="O511" s="6" t="s">
        <v>2490</v>
      </c>
      <c r="P511" s="15">
        <v>0</v>
      </c>
      <c r="Q511" s="15">
        <v>0</v>
      </c>
      <c r="R511" s="15">
        <v>27</v>
      </c>
      <c r="S511" s="15">
        <v>0</v>
      </c>
      <c r="T511" s="15">
        <v>0</v>
      </c>
      <c r="U511" s="15">
        <v>27</v>
      </c>
      <c r="V511" s="15">
        <v>27</v>
      </c>
      <c r="W511" s="15">
        <v>0</v>
      </c>
      <c r="X511" s="15">
        <v>0</v>
      </c>
      <c r="Y511" s="15">
        <v>0</v>
      </c>
      <c r="Z511" s="15">
        <v>15</v>
      </c>
      <c r="AA511" s="15">
        <v>81</v>
      </c>
      <c r="AB511" s="15">
        <v>0</v>
      </c>
      <c r="AC511" s="15">
        <v>0</v>
      </c>
      <c r="AD511" s="15">
        <v>0</v>
      </c>
      <c r="AE511" s="15">
        <v>0</v>
      </c>
      <c r="AF511" s="15">
        <v>81</v>
      </c>
      <c r="AG511" s="15" t="s">
        <v>1860</v>
      </c>
      <c r="AH511" s="15" t="s">
        <v>1861</v>
      </c>
      <c r="AI511" s="17">
        <v>24.9026</v>
      </c>
      <c r="AJ511" s="17">
        <v>334.36610000000002</v>
      </c>
      <c r="AK511" s="17">
        <v>46.928899999999999</v>
      </c>
      <c r="AL511" s="17">
        <f>SUM(Table2[[#This Row],[Company Direct Land Through FY17]:[Company Direct Land FY18 and After]])</f>
        <v>381.29500000000002</v>
      </c>
      <c r="AM511" s="17">
        <v>84.731700000000004</v>
      </c>
      <c r="AN511" s="17">
        <v>485.298</v>
      </c>
      <c r="AO511" s="17">
        <v>159.67619999999999</v>
      </c>
      <c r="AP511" s="18">
        <f>SUM(Table2[[#This Row],[Company Direct Building Through FY17]:[Company Direct Building FY18 and After]])</f>
        <v>644.9742</v>
      </c>
      <c r="AQ511" s="17">
        <v>0</v>
      </c>
      <c r="AR511" s="17">
        <v>36.406199999999998</v>
      </c>
      <c r="AS511" s="17">
        <v>0</v>
      </c>
      <c r="AT511" s="18">
        <f>SUM(Table2[[#This Row],[Mortgage Recording Tax Through FY17]:[Mortgage Recording Tax FY18 and After]])</f>
        <v>36.406199999999998</v>
      </c>
      <c r="AU511" s="17">
        <v>51.093299999999999</v>
      </c>
      <c r="AV511" s="17">
        <v>231.38509999999999</v>
      </c>
      <c r="AW511" s="17">
        <v>96.2851</v>
      </c>
      <c r="AX511" s="18">
        <f>SUM(Table2[[#This Row],[Pilot Savings Through FY17]:[Pilot Savings FY18 and After]])</f>
        <v>327.67020000000002</v>
      </c>
      <c r="AY511" s="17">
        <v>0</v>
      </c>
      <c r="AZ511" s="17">
        <v>36.406199999999998</v>
      </c>
      <c r="BA511" s="17">
        <v>0</v>
      </c>
      <c r="BB511" s="18">
        <f>SUM(Table2[[#This Row],[Mortgage Recording Tax Exemption Through FY17]:[Mortgage Recording Tax Exemption FY18 and After]])</f>
        <v>36.406199999999998</v>
      </c>
      <c r="BC511" s="17">
        <v>35.925800000000002</v>
      </c>
      <c r="BD511" s="17">
        <v>355.74860000000001</v>
      </c>
      <c r="BE511" s="17">
        <v>67.701999999999998</v>
      </c>
      <c r="BF511" s="18">
        <f>SUM(Table2[[#This Row],[Indirect and Induced Land Through FY17]:[Indirect and Induced Land FY18 and After]])</f>
        <v>423.45060000000001</v>
      </c>
      <c r="BG511" s="17">
        <v>66.719399999999993</v>
      </c>
      <c r="BH511" s="17">
        <v>660.67619999999999</v>
      </c>
      <c r="BI511" s="17">
        <v>125.7324</v>
      </c>
      <c r="BJ511" s="18">
        <f>SUM(Table2[[#This Row],[Indirect and Induced Building Through FY17]:[Indirect and Induced Building FY18 and After]])</f>
        <v>786.40859999999998</v>
      </c>
      <c r="BK511" s="17">
        <v>161.18620000000001</v>
      </c>
      <c r="BL511" s="17">
        <v>1604.7038</v>
      </c>
      <c r="BM511" s="17">
        <v>303.75439999999998</v>
      </c>
      <c r="BN511" s="18">
        <f>SUM(Table2[[#This Row],[TOTAL Real Property Related Taxes Through FY17]:[TOTAL Real Property Related Taxes FY18 and After]])</f>
        <v>1908.4582</v>
      </c>
      <c r="BO511" s="17">
        <v>349.92110000000002</v>
      </c>
      <c r="BP511" s="17">
        <v>3479.9717999999998</v>
      </c>
      <c r="BQ511" s="17">
        <v>659.42409999999995</v>
      </c>
      <c r="BR511" s="18">
        <f>SUM(Table2[[#This Row],[Company Direct Through FY17]:[Company Direct FY18 and After]])</f>
        <v>4139.3958999999995</v>
      </c>
      <c r="BS511" s="17">
        <v>0</v>
      </c>
      <c r="BT511" s="17">
        <v>0</v>
      </c>
      <c r="BU511" s="17">
        <v>0</v>
      </c>
      <c r="BV511" s="18">
        <f>SUM(Table2[[#This Row],[Sales Tax Exemption Through FY17]:[Sales Tax Exemption FY18 and After]])</f>
        <v>0</v>
      </c>
      <c r="BW511" s="17">
        <v>0</v>
      </c>
      <c r="BX511" s="17">
        <v>0</v>
      </c>
      <c r="BY511" s="17">
        <v>0</v>
      </c>
      <c r="BZ511" s="17">
        <f>SUM(Table2[[#This Row],[Energy Tax Savings Through FY17]:[Energy Tax Savings FY18 and After]])</f>
        <v>0</v>
      </c>
      <c r="CA511" s="17">
        <v>0.70509999999999995</v>
      </c>
      <c r="CB511" s="17">
        <v>18.4039</v>
      </c>
      <c r="CC511" s="17">
        <v>1.1501999999999999</v>
      </c>
      <c r="CD511" s="18">
        <f>SUM(Table2[[#This Row],[Tax Exempt Bond Savings Through FY17]:[Tax Exempt Bond Savings FY18 and After]])</f>
        <v>19.554099999999998</v>
      </c>
      <c r="CE511" s="17">
        <v>112.9624</v>
      </c>
      <c r="CF511" s="17">
        <v>1346.9426000000001</v>
      </c>
      <c r="CG511" s="17">
        <v>212.87690000000001</v>
      </c>
      <c r="CH511" s="18">
        <f>SUM(Table2[[#This Row],[Indirect and Induced Through FY17]:[Indirect and Induced FY18 and After]])</f>
        <v>1559.8195000000001</v>
      </c>
      <c r="CI511" s="17">
        <v>462.17840000000001</v>
      </c>
      <c r="CJ511" s="17">
        <v>4808.5105000000003</v>
      </c>
      <c r="CK511" s="17">
        <v>871.1508</v>
      </c>
      <c r="CL511" s="18">
        <f>SUM(Table2[[#This Row],[TOTAL Income Consumption Use Taxes Through FY17]:[TOTAL Income Consumption Use Taxes FY18 and After]])</f>
        <v>5679.6613000000007</v>
      </c>
      <c r="CM511" s="17">
        <v>51.798400000000001</v>
      </c>
      <c r="CN511" s="17">
        <v>286.1952</v>
      </c>
      <c r="CO511" s="17">
        <v>97.435299999999998</v>
      </c>
      <c r="CP511" s="18">
        <f>SUM(Table2[[#This Row],[Assistance Provided Through FY17]:[Assistance Provided FY18 and After]])</f>
        <v>383.63049999999998</v>
      </c>
      <c r="CQ511" s="17">
        <v>0</v>
      </c>
      <c r="CR511" s="17">
        <v>0</v>
      </c>
      <c r="CS511" s="17">
        <v>0</v>
      </c>
      <c r="CT511" s="18">
        <f>SUM(Table2[[#This Row],[Recapture Cancellation Reduction Amount Through FY17]:[Recapture Cancellation Reduction Amount FY18 and After]])</f>
        <v>0</v>
      </c>
      <c r="CU511" s="17">
        <v>0</v>
      </c>
      <c r="CV511" s="17">
        <v>0</v>
      </c>
      <c r="CW511" s="17">
        <v>0</v>
      </c>
      <c r="CX511" s="18">
        <f>SUM(Table2[[#This Row],[Penalty Paid Through FY17]:[Penalty Paid FY18 and After]])</f>
        <v>0</v>
      </c>
      <c r="CY511" s="17">
        <v>51.798400000000001</v>
      </c>
      <c r="CZ511" s="17">
        <v>286.1952</v>
      </c>
      <c r="DA511" s="17">
        <v>97.435299999999998</v>
      </c>
      <c r="DB511" s="18">
        <f>SUM(Table2[[#This Row],[TOTAL Assistance Net of Recapture Penalties Through FY17]:[TOTAL Assistance Net of Recapture Penalties FY18 and After]])</f>
        <v>383.63049999999998</v>
      </c>
      <c r="DC511" s="17">
        <v>459.55540000000002</v>
      </c>
      <c r="DD511" s="17">
        <v>4336.0420999999997</v>
      </c>
      <c r="DE511" s="17">
        <v>866.02919999999995</v>
      </c>
      <c r="DF511" s="18">
        <f>SUM(Table2[[#This Row],[Company Direct Tax Revenue Before Assistance Through FY17]:[Company Direct Tax Revenue Before Assistance FY18 and After]])</f>
        <v>5202.0712999999996</v>
      </c>
      <c r="DG511" s="17">
        <v>215.60759999999999</v>
      </c>
      <c r="DH511" s="17">
        <v>2363.3674000000001</v>
      </c>
      <c r="DI511" s="17">
        <v>406.31130000000002</v>
      </c>
      <c r="DJ511" s="18">
        <f>SUM(Table2[[#This Row],[Indirect and Induced Tax Revenues Through FY17]:[Indirect and Induced Tax Revenues FY18 and After]])</f>
        <v>2769.6786999999999</v>
      </c>
      <c r="DK511" s="17">
        <v>675.16300000000001</v>
      </c>
      <c r="DL511" s="17">
        <v>6699.4094999999998</v>
      </c>
      <c r="DM511" s="17">
        <v>1272.3405</v>
      </c>
      <c r="DN511" s="17">
        <f>SUM(Table2[[#This Row],[TOTAL Tax Revenues Before Assistance Through FY17]:[TOTAL Tax Revenues Before Assistance FY18 and After]])</f>
        <v>7971.75</v>
      </c>
      <c r="DO511" s="17">
        <v>623.3646</v>
      </c>
      <c r="DP511" s="17">
        <v>6413.2142999999996</v>
      </c>
      <c r="DQ511" s="17">
        <v>1174.9051999999999</v>
      </c>
      <c r="DR511" s="20">
        <f>SUM(Table2[[#This Row],[TOTAL Tax Revenues Net of Assistance Recapture and Penalty Through FY17]:[TOTAL Tax Revenues Net of Assistance Recapture and Penalty FY18 and After]])</f>
        <v>7588.1194999999998</v>
      </c>
      <c r="DS511" s="20">
        <v>0</v>
      </c>
      <c r="DT511" s="20">
        <v>0</v>
      </c>
      <c r="DU511" s="20">
        <v>0</v>
      </c>
      <c r="DV511" s="20">
        <v>0</v>
      </c>
      <c r="DW511" s="15">
        <v>27</v>
      </c>
      <c r="DX511" s="15">
        <v>0</v>
      </c>
      <c r="DY511" s="15">
        <v>0</v>
      </c>
      <c r="DZ511" s="15">
        <v>0</v>
      </c>
      <c r="EA511" s="15">
        <v>21</v>
      </c>
      <c r="EB511" s="15">
        <v>0</v>
      </c>
      <c r="EC511" s="15">
        <v>0</v>
      </c>
      <c r="ED511" s="15">
        <v>0</v>
      </c>
      <c r="EE511" s="15">
        <v>77.78</v>
      </c>
      <c r="EF511" s="15">
        <v>0</v>
      </c>
      <c r="EG511" s="15">
        <v>0</v>
      </c>
      <c r="EH511" s="15">
        <v>0</v>
      </c>
      <c r="EI511" s="15">
        <f>SUM(Table2[[#This Row],[Total Industrial Employees FY17]:[Total Other Employees FY17]])</f>
        <v>27</v>
      </c>
      <c r="EJ511" s="15">
        <f>SUM(Table2[[#This Row],[Number of Industrial Employees Earning More than Living Wage FY17]:[Number of Other Employees Earning More than Living Wage FY17]])</f>
        <v>21</v>
      </c>
      <c r="EK511" s="15">
        <v>77.777777777777786</v>
      </c>
    </row>
    <row r="512" spans="1:141" x14ac:dyDescent="0.2">
      <c r="A512" s="6">
        <v>93453</v>
      </c>
      <c r="B512" s="6" t="s">
        <v>574</v>
      </c>
      <c r="C512" s="7" t="s">
        <v>575</v>
      </c>
      <c r="D512" s="7" t="s">
        <v>9</v>
      </c>
      <c r="E512" s="33">
        <v>33</v>
      </c>
      <c r="F512" s="8" t="s">
        <v>2245</v>
      </c>
      <c r="G512" s="41" t="s">
        <v>2031</v>
      </c>
      <c r="H512" s="35">
        <v>11105</v>
      </c>
      <c r="I512" s="35">
        <v>72500</v>
      </c>
      <c r="J512" s="39" t="s">
        <v>3312</v>
      </c>
      <c r="K512" s="11" t="s">
        <v>2860</v>
      </c>
      <c r="L512" s="13" t="s">
        <v>2862</v>
      </c>
      <c r="M512" s="13" t="s">
        <v>2863</v>
      </c>
      <c r="N512" s="23">
        <v>15000000</v>
      </c>
      <c r="O512" s="6" t="s">
        <v>2503</v>
      </c>
      <c r="P512" s="15">
        <v>121</v>
      </c>
      <c r="Q512" s="15">
        <v>0</v>
      </c>
      <c r="R512" s="15">
        <v>118</v>
      </c>
      <c r="S512" s="15">
        <v>0</v>
      </c>
      <c r="T512" s="15">
        <v>19</v>
      </c>
      <c r="U512" s="15">
        <v>258</v>
      </c>
      <c r="V512" s="15">
        <v>197</v>
      </c>
      <c r="W512" s="15">
        <v>0</v>
      </c>
      <c r="X512" s="15">
        <v>0</v>
      </c>
      <c r="Y512" s="15">
        <v>0</v>
      </c>
      <c r="Z512" s="15">
        <v>33</v>
      </c>
      <c r="AA512" s="15">
        <v>97</v>
      </c>
      <c r="AB512" s="15">
        <v>0</v>
      </c>
      <c r="AC512" s="15">
        <v>0</v>
      </c>
      <c r="AD512" s="15">
        <v>0</v>
      </c>
      <c r="AE512" s="15">
        <v>0</v>
      </c>
      <c r="AF512" s="15">
        <v>97</v>
      </c>
      <c r="AG512" s="15" t="s">
        <v>1860</v>
      </c>
      <c r="AH512" s="15" t="s">
        <v>1861</v>
      </c>
      <c r="AI512" s="17">
        <v>2164.7930000000001</v>
      </c>
      <c r="AJ512" s="17">
        <v>1924.8518999999999</v>
      </c>
      <c r="AK512" s="17">
        <v>25648.257099999999</v>
      </c>
      <c r="AL512" s="17">
        <f>SUM(Table2[[#This Row],[Company Direct Land Through FY17]:[Company Direct Land FY18 and After]])</f>
        <v>27573.109</v>
      </c>
      <c r="AM512" s="17">
        <v>41.206800000000001</v>
      </c>
      <c r="AN512" s="17">
        <v>936.29160000000002</v>
      </c>
      <c r="AO512" s="17">
        <v>488.21269999999998</v>
      </c>
      <c r="AP512" s="18">
        <f>SUM(Table2[[#This Row],[Company Direct Building Through FY17]:[Company Direct Building FY18 and After]])</f>
        <v>1424.5043000000001</v>
      </c>
      <c r="AQ512" s="17">
        <v>0</v>
      </c>
      <c r="AR512" s="17">
        <v>0</v>
      </c>
      <c r="AS512" s="17">
        <v>0</v>
      </c>
      <c r="AT512" s="18">
        <f>SUM(Table2[[#This Row],[Mortgage Recording Tax Through FY17]:[Mortgage Recording Tax FY18 and After]])</f>
        <v>0</v>
      </c>
      <c r="AU512" s="17">
        <v>0</v>
      </c>
      <c r="AV512" s="17">
        <v>0</v>
      </c>
      <c r="AW512" s="17">
        <v>0</v>
      </c>
      <c r="AX512" s="18">
        <f>SUM(Table2[[#This Row],[Pilot Savings Through FY17]:[Pilot Savings FY18 and After]])</f>
        <v>0</v>
      </c>
      <c r="AY512" s="17">
        <v>0</v>
      </c>
      <c r="AZ512" s="17">
        <v>0</v>
      </c>
      <c r="BA512" s="17">
        <v>0</v>
      </c>
      <c r="BB512" s="18">
        <f>SUM(Table2[[#This Row],[Mortgage Recording Tax Exemption Through FY17]:[Mortgage Recording Tax Exemption FY18 and After]])</f>
        <v>0</v>
      </c>
      <c r="BC512" s="17">
        <v>154.81489999999999</v>
      </c>
      <c r="BD512" s="17">
        <v>628.34280000000001</v>
      </c>
      <c r="BE512" s="17">
        <v>1834.2325000000001</v>
      </c>
      <c r="BF512" s="18">
        <f>SUM(Table2[[#This Row],[Indirect and Induced Land Through FY17]:[Indirect and Induced Land FY18 and After]])</f>
        <v>2462.5753</v>
      </c>
      <c r="BG512" s="17">
        <v>287.51339999999999</v>
      </c>
      <c r="BH512" s="17">
        <v>1166.9224999999999</v>
      </c>
      <c r="BI512" s="17">
        <v>3406.4315999999999</v>
      </c>
      <c r="BJ512" s="18">
        <f>SUM(Table2[[#This Row],[Indirect and Induced Building Through FY17]:[Indirect and Induced Building FY18 and After]])</f>
        <v>4573.3540999999996</v>
      </c>
      <c r="BK512" s="17">
        <v>2648.3281000000002</v>
      </c>
      <c r="BL512" s="17">
        <v>4656.4088000000002</v>
      </c>
      <c r="BM512" s="17">
        <v>31377.133900000001</v>
      </c>
      <c r="BN512" s="18">
        <f>SUM(Table2[[#This Row],[TOTAL Real Property Related Taxes Through FY17]:[TOTAL Real Property Related Taxes FY18 and After]])</f>
        <v>36033.542699999998</v>
      </c>
      <c r="BO512" s="17">
        <v>864.03139999999996</v>
      </c>
      <c r="BP512" s="17">
        <v>3503.3188</v>
      </c>
      <c r="BQ512" s="17">
        <v>10236.958699999999</v>
      </c>
      <c r="BR512" s="18">
        <f>SUM(Table2[[#This Row],[Company Direct Through FY17]:[Company Direct FY18 and After]])</f>
        <v>13740.2775</v>
      </c>
      <c r="BS512" s="17">
        <v>0</v>
      </c>
      <c r="BT512" s="17">
        <v>0</v>
      </c>
      <c r="BU512" s="17">
        <v>0</v>
      </c>
      <c r="BV512" s="18">
        <f>SUM(Table2[[#This Row],[Sales Tax Exemption Through FY17]:[Sales Tax Exemption FY18 and After]])</f>
        <v>0</v>
      </c>
      <c r="BW512" s="17">
        <v>0</v>
      </c>
      <c r="BX512" s="17">
        <v>0</v>
      </c>
      <c r="BY512" s="17">
        <v>0</v>
      </c>
      <c r="BZ512" s="17">
        <f>SUM(Table2[[#This Row],[Energy Tax Savings Through FY17]:[Energy Tax Savings FY18 and After]])</f>
        <v>0</v>
      </c>
      <c r="CA512" s="17">
        <v>15.786799999999999</v>
      </c>
      <c r="CB512" s="17">
        <v>35.052999999999997</v>
      </c>
      <c r="CC512" s="17">
        <v>132.0274</v>
      </c>
      <c r="CD512" s="18">
        <f>SUM(Table2[[#This Row],[Tax Exempt Bond Savings Through FY17]:[Tax Exempt Bond Savings FY18 and After]])</f>
        <v>167.0804</v>
      </c>
      <c r="CE512" s="17">
        <v>529.95140000000004</v>
      </c>
      <c r="CF512" s="17">
        <v>2219.6343999999999</v>
      </c>
      <c r="CG512" s="17">
        <v>6278.8128999999999</v>
      </c>
      <c r="CH512" s="18">
        <f>SUM(Table2[[#This Row],[Indirect and Induced Through FY17]:[Indirect and Induced FY18 and After]])</f>
        <v>8498.4472999999998</v>
      </c>
      <c r="CI512" s="17">
        <v>1378.1959999999999</v>
      </c>
      <c r="CJ512" s="17">
        <v>5687.9002</v>
      </c>
      <c r="CK512" s="17">
        <v>16383.744199999999</v>
      </c>
      <c r="CL512" s="18">
        <f>SUM(Table2[[#This Row],[TOTAL Income Consumption Use Taxes Through FY17]:[TOTAL Income Consumption Use Taxes FY18 and After]])</f>
        <v>22071.644399999997</v>
      </c>
      <c r="CM512" s="17">
        <v>15.786799999999999</v>
      </c>
      <c r="CN512" s="17">
        <v>35.052999999999997</v>
      </c>
      <c r="CO512" s="17">
        <v>132.0274</v>
      </c>
      <c r="CP512" s="18">
        <f>SUM(Table2[[#This Row],[Assistance Provided Through FY17]:[Assistance Provided FY18 and After]])</f>
        <v>167.0804</v>
      </c>
      <c r="CQ512" s="17">
        <v>0</v>
      </c>
      <c r="CR512" s="17">
        <v>0</v>
      </c>
      <c r="CS512" s="17">
        <v>0</v>
      </c>
      <c r="CT512" s="18">
        <f>SUM(Table2[[#This Row],[Recapture Cancellation Reduction Amount Through FY17]:[Recapture Cancellation Reduction Amount FY18 and After]])</f>
        <v>0</v>
      </c>
      <c r="CU512" s="17">
        <v>0</v>
      </c>
      <c r="CV512" s="17">
        <v>0</v>
      </c>
      <c r="CW512" s="17">
        <v>0</v>
      </c>
      <c r="CX512" s="18">
        <f>SUM(Table2[[#This Row],[Penalty Paid Through FY17]:[Penalty Paid FY18 and After]])</f>
        <v>0</v>
      </c>
      <c r="CY512" s="17">
        <v>15.786799999999999</v>
      </c>
      <c r="CZ512" s="17">
        <v>35.052999999999997</v>
      </c>
      <c r="DA512" s="17">
        <v>132.0274</v>
      </c>
      <c r="DB512" s="18">
        <f>SUM(Table2[[#This Row],[TOTAL Assistance Net of Recapture Penalties Through FY17]:[TOTAL Assistance Net of Recapture Penalties FY18 and After]])</f>
        <v>167.0804</v>
      </c>
      <c r="DC512" s="17">
        <v>3070.0311999999999</v>
      </c>
      <c r="DD512" s="17">
        <v>6364.4623000000001</v>
      </c>
      <c r="DE512" s="17">
        <v>36373.428500000002</v>
      </c>
      <c r="DF512" s="18">
        <f>SUM(Table2[[#This Row],[Company Direct Tax Revenue Before Assistance Through FY17]:[Company Direct Tax Revenue Before Assistance FY18 and After]])</f>
        <v>42737.890800000001</v>
      </c>
      <c r="DG512" s="17">
        <v>972.27970000000005</v>
      </c>
      <c r="DH512" s="17">
        <v>4014.8996999999999</v>
      </c>
      <c r="DI512" s="17">
        <v>11519.477000000001</v>
      </c>
      <c r="DJ512" s="18">
        <f>SUM(Table2[[#This Row],[Indirect and Induced Tax Revenues Through FY17]:[Indirect and Induced Tax Revenues FY18 and After]])</f>
        <v>15534.376700000001</v>
      </c>
      <c r="DK512" s="17">
        <v>4042.3108999999999</v>
      </c>
      <c r="DL512" s="17">
        <v>10379.361999999999</v>
      </c>
      <c r="DM512" s="17">
        <v>47892.905500000001</v>
      </c>
      <c r="DN512" s="17">
        <f>SUM(Table2[[#This Row],[TOTAL Tax Revenues Before Assistance Through FY17]:[TOTAL Tax Revenues Before Assistance FY18 and After]])</f>
        <v>58272.267500000002</v>
      </c>
      <c r="DO512" s="17">
        <v>4026.5241000000001</v>
      </c>
      <c r="DP512" s="17">
        <v>10344.308999999999</v>
      </c>
      <c r="DQ512" s="17">
        <v>47760.878100000002</v>
      </c>
      <c r="DR512" s="20">
        <f>SUM(Table2[[#This Row],[TOTAL Tax Revenues Net of Assistance Recapture and Penalty Through FY17]:[TOTAL Tax Revenues Net of Assistance Recapture and Penalty FY18 and After]])</f>
        <v>58105.187100000003</v>
      </c>
      <c r="DS512" s="20">
        <v>0</v>
      </c>
      <c r="DT512" s="20">
        <v>0</v>
      </c>
      <c r="DU512" s="20">
        <v>0</v>
      </c>
      <c r="DV512" s="20">
        <v>0</v>
      </c>
      <c r="DW512" s="15">
        <v>0</v>
      </c>
      <c r="DX512" s="15">
        <v>207</v>
      </c>
      <c r="DY512" s="15">
        <v>0</v>
      </c>
      <c r="DZ512" s="15">
        <v>51</v>
      </c>
      <c r="EA512" s="15">
        <v>0</v>
      </c>
      <c r="EB512" s="15">
        <v>181</v>
      </c>
      <c r="EC512" s="15">
        <v>0</v>
      </c>
      <c r="ED512" s="15">
        <v>50</v>
      </c>
      <c r="EE512" s="15">
        <v>0</v>
      </c>
      <c r="EF512" s="15">
        <v>87.44</v>
      </c>
      <c r="EG512" s="15">
        <v>0</v>
      </c>
      <c r="EH512" s="15">
        <v>98.04</v>
      </c>
      <c r="EI512" s="15">
        <f>SUM(Table2[[#This Row],[Total Industrial Employees FY17]:[Total Other Employees FY17]])</f>
        <v>258</v>
      </c>
      <c r="EJ512" s="15">
        <f>SUM(Table2[[#This Row],[Number of Industrial Employees Earning More than Living Wage FY17]:[Number of Other Employees Earning More than Living Wage FY17]])</f>
        <v>231</v>
      </c>
      <c r="EK512" s="15">
        <v>89.534883720930239</v>
      </c>
    </row>
    <row r="513" spans="1:141" x14ac:dyDescent="0.2">
      <c r="A513" s="6">
        <v>94109</v>
      </c>
      <c r="B513" s="6" t="s">
        <v>1624</v>
      </c>
      <c r="C513" s="7" t="s">
        <v>1664</v>
      </c>
      <c r="D513" s="7" t="s">
        <v>9</v>
      </c>
      <c r="E513" s="33">
        <v>43</v>
      </c>
      <c r="F513" s="8" t="s">
        <v>2427</v>
      </c>
      <c r="G513" s="41" t="s">
        <v>1863</v>
      </c>
      <c r="H513" s="35">
        <v>94919</v>
      </c>
      <c r="I513" s="35">
        <v>125250</v>
      </c>
      <c r="J513" s="39" t="s">
        <v>3204</v>
      </c>
      <c r="K513" s="11" t="s">
        <v>2804</v>
      </c>
      <c r="L513" s="13" t="s">
        <v>3130</v>
      </c>
      <c r="M513" s="13" t="s">
        <v>3131</v>
      </c>
      <c r="N513" s="23">
        <v>15000000</v>
      </c>
      <c r="O513" s="6" t="s">
        <v>2518</v>
      </c>
      <c r="P513" s="15">
        <v>2</v>
      </c>
      <c r="Q513" s="15">
        <v>2</v>
      </c>
      <c r="R513" s="15">
        <v>145</v>
      </c>
      <c r="S513" s="15">
        <v>0</v>
      </c>
      <c r="T513" s="15">
        <v>145</v>
      </c>
      <c r="U513" s="15">
        <v>294</v>
      </c>
      <c r="V513" s="15">
        <v>292</v>
      </c>
      <c r="W513" s="15">
        <v>0</v>
      </c>
      <c r="X513" s="15">
        <v>0</v>
      </c>
      <c r="Y513" s="15">
        <v>142</v>
      </c>
      <c r="Z513" s="15">
        <v>31</v>
      </c>
      <c r="AA513" s="15">
        <v>87</v>
      </c>
      <c r="AB513" s="15">
        <v>0</v>
      </c>
      <c r="AC513" s="15">
        <v>0</v>
      </c>
      <c r="AD513" s="15">
        <v>0</v>
      </c>
      <c r="AE513" s="15">
        <v>0</v>
      </c>
      <c r="AF513" s="15">
        <v>87</v>
      </c>
      <c r="AG513" s="15" t="s">
        <v>1860</v>
      </c>
      <c r="AH513" s="15" t="s">
        <v>1861</v>
      </c>
      <c r="AI513" s="17">
        <v>0</v>
      </c>
      <c r="AJ513" s="17">
        <v>0</v>
      </c>
      <c r="AK513" s="17">
        <v>0</v>
      </c>
      <c r="AL513" s="17">
        <f>SUM(Table2[[#This Row],[Company Direct Land Through FY17]:[Company Direct Land FY18 and After]])</f>
        <v>0</v>
      </c>
      <c r="AM513" s="17">
        <v>0</v>
      </c>
      <c r="AN513" s="17">
        <v>0</v>
      </c>
      <c r="AO513" s="17">
        <v>0</v>
      </c>
      <c r="AP513" s="18">
        <f>SUM(Table2[[#This Row],[Company Direct Building Through FY17]:[Company Direct Building FY18 and After]])</f>
        <v>0</v>
      </c>
      <c r="AQ513" s="17">
        <v>0</v>
      </c>
      <c r="AR513" s="17">
        <v>245.7</v>
      </c>
      <c r="AS513" s="17">
        <v>0</v>
      </c>
      <c r="AT513" s="18">
        <f>SUM(Table2[[#This Row],[Mortgage Recording Tax Through FY17]:[Mortgage Recording Tax FY18 and After]])</f>
        <v>245.7</v>
      </c>
      <c r="AU513" s="17">
        <v>0</v>
      </c>
      <c r="AV513" s="17">
        <v>0</v>
      </c>
      <c r="AW513" s="17">
        <v>0</v>
      </c>
      <c r="AX513" s="18">
        <f>SUM(Table2[[#This Row],[Pilot Savings Through FY17]:[Pilot Savings FY18 and After]])</f>
        <v>0</v>
      </c>
      <c r="AY513" s="17">
        <v>0</v>
      </c>
      <c r="AZ513" s="17">
        <v>245.7</v>
      </c>
      <c r="BA513" s="17">
        <v>0</v>
      </c>
      <c r="BB513" s="18">
        <f>SUM(Table2[[#This Row],[Mortgage Recording Tax Exemption Through FY17]:[Mortgage Recording Tax Exemption FY18 and After]])</f>
        <v>245.7</v>
      </c>
      <c r="BC513" s="17">
        <v>194.43469999999999</v>
      </c>
      <c r="BD513" s="17">
        <v>366.70949999999999</v>
      </c>
      <c r="BE513" s="17">
        <v>3667.8917000000001</v>
      </c>
      <c r="BF513" s="18">
        <f>SUM(Table2[[#This Row],[Indirect and Induced Land Through FY17]:[Indirect and Induced Land FY18 and After]])</f>
        <v>4034.6012000000001</v>
      </c>
      <c r="BG513" s="17">
        <v>361.09300000000002</v>
      </c>
      <c r="BH513" s="17">
        <v>681.03179999999998</v>
      </c>
      <c r="BI513" s="17">
        <v>6811.8018000000002</v>
      </c>
      <c r="BJ513" s="18">
        <f>SUM(Table2[[#This Row],[Indirect and Induced Building Through FY17]:[Indirect and Induced Building FY18 and After]])</f>
        <v>7492.8335999999999</v>
      </c>
      <c r="BK513" s="17">
        <v>555.52769999999998</v>
      </c>
      <c r="BL513" s="17">
        <v>1047.7412999999999</v>
      </c>
      <c r="BM513" s="17">
        <v>10479.693499999999</v>
      </c>
      <c r="BN513" s="18">
        <f>SUM(Table2[[#This Row],[TOTAL Real Property Related Taxes Through FY17]:[TOTAL Real Property Related Taxes FY18 and After]])</f>
        <v>11527.434799999999</v>
      </c>
      <c r="BO513" s="17">
        <v>577.88199999999995</v>
      </c>
      <c r="BP513" s="17">
        <v>1093.1185</v>
      </c>
      <c r="BQ513" s="17">
        <v>10901.3963</v>
      </c>
      <c r="BR513" s="18">
        <f>SUM(Table2[[#This Row],[Company Direct Through FY17]:[Company Direct FY18 and After]])</f>
        <v>11994.514800000001</v>
      </c>
      <c r="BS513" s="17">
        <v>0</v>
      </c>
      <c r="BT513" s="17">
        <v>0</v>
      </c>
      <c r="BU513" s="17">
        <v>0</v>
      </c>
      <c r="BV513" s="18">
        <f>SUM(Table2[[#This Row],[Sales Tax Exemption Through FY17]:[Sales Tax Exemption FY18 and After]])</f>
        <v>0</v>
      </c>
      <c r="BW513" s="17">
        <v>0</v>
      </c>
      <c r="BX513" s="17">
        <v>0</v>
      </c>
      <c r="BY513" s="17">
        <v>0</v>
      </c>
      <c r="BZ513" s="17">
        <f>SUM(Table2[[#This Row],[Energy Tax Savings Through FY17]:[Energy Tax Savings FY18 and After]])</f>
        <v>0</v>
      </c>
      <c r="CA513" s="17">
        <v>7.0472000000000001</v>
      </c>
      <c r="CB513" s="17">
        <v>10.1563</v>
      </c>
      <c r="CC513" s="17">
        <v>87.830100000000002</v>
      </c>
      <c r="CD513" s="18">
        <f>SUM(Table2[[#This Row],[Tax Exempt Bond Savings Through FY17]:[Tax Exempt Bond Savings FY18 and After]])</f>
        <v>97.986400000000003</v>
      </c>
      <c r="CE513" s="17">
        <v>665.57510000000002</v>
      </c>
      <c r="CF513" s="17">
        <v>1262.9201</v>
      </c>
      <c r="CG513" s="17">
        <v>12555.6702</v>
      </c>
      <c r="CH513" s="18">
        <f>SUM(Table2[[#This Row],[Indirect and Induced Through FY17]:[Indirect and Induced FY18 and After]])</f>
        <v>13818.5903</v>
      </c>
      <c r="CI513" s="17">
        <v>1236.4099000000001</v>
      </c>
      <c r="CJ513" s="17">
        <v>2345.8823000000002</v>
      </c>
      <c r="CK513" s="17">
        <v>23369.236400000002</v>
      </c>
      <c r="CL513" s="18">
        <f>SUM(Table2[[#This Row],[TOTAL Income Consumption Use Taxes Through FY17]:[TOTAL Income Consumption Use Taxes FY18 and After]])</f>
        <v>25715.118700000003</v>
      </c>
      <c r="CM513" s="17">
        <v>7.0472000000000001</v>
      </c>
      <c r="CN513" s="17">
        <v>255.8563</v>
      </c>
      <c r="CO513" s="17">
        <v>87.830100000000002</v>
      </c>
      <c r="CP513" s="18">
        <f>SUM(Table2[[#This Row],[Assistance Provided Through FY17]:[Assistance Provided FY18 and After]])</f>
        <v>343.68639999999999</v>
      </c>
      <c r="CQ513" s="17">
        <v>0</v>
      </c>
      <c r="CR513" s="17">
        <v>0</v>
      </c>
      <c r="CS513" s="17">
        <v>0</v>
      </c>
      <c r="CT513" s="18">
        <f>SUM(Table2[[#This Row],[Recapture Cancellation Reduction Amount Through FY17]:[Recapture Cancellation Reduction Amount FY18 and After]])</f>
        <v>0</v>
      </c>
      <c r="CU513" s="17">
        <v>0</v>
      </c>
      <c r="CV513" s="17">
        <v>0</v>
      </c>
      <c r="CW513" s="17">
        <v>0</v>
      </c>
      <c r="CX513" s="18">
        <f>SUM(Table2[[#This Row],[Penalty Paid Through FY17]:[Penalty Paid FY18 and After]])</f>
        <v>0</v>
      </c>
      <c r="CY513" s="17">
        <v>7.0472000000000001</v>
      </c>
      <c r="CZ513" s="17">
        <v>255.8563</v>
      </c>
      <c r="DA513" s="17">
        <v>87.830100000000002</v>
      </c>
      <c r="DB513" s="18">
        <f>SUM(Table2[[#This Row],[TOTAL Assistance Net of Recapture Penalties Through FY17]:[TOTAL Assistance Net of Recapture Penalties FY18 and After]])</f>
        <v>343.68639999999999</v>
      </c>
      <c r="DC513" s="17">
        <v>577.88199999999995</v>
      </c>
      <c r="DD513" s="17">
        <v>1338.8185000000001</v>
      </c>
      <c r="DE513" s="17">
        <v>10901.3963</v>
      </c>
      <c r="DF513" s="18">
        <f>SUM(Table2[[#This Row],[Company Direct Tax Revenue Before Assistance Through FY17]:[Company Direct Tax Revenue Before Assistance FY18 and After]])</f>
        <v>12240.2148</v>
      </c>
      <c r="DG513" s="17">
        <v>1221.1027999999999</v>
      </c>
      <c r="DH513" s="17">
        <v>2310.6614</v>
      </c>
      <c r="DI513" s="17">
        <v>23035.363700000002</v>
      </c>
      <c r="DJ513" s="18">
        <f>SUM(Table2[[#This Row],[Indirect and Induced Tax Revenues Through FY17]:[Indirect and Induced Tax Revenues FY18 and After]])</f>
        <v>25346.025100000003</v>
      </c>
      <c r="DK513" s="17">
        <v>1798.9848</v>
      </c>
      <c r="DL513" s="17">
        <v>3649.4798999999998</v>
      </c>
      <c r="DM513" s="17">
        <v>33936.76</v>
      </c>
      <c r="DN513" s="17">
        <f>SUM(Table2[[#This Row],[TOTAL Tax Revenues Before Assistance Through FY17]:[TOTAL Tax Revenues Before Assistance FY18 and After]])</f>
        <v>37586.2399</v>
      </c>
      <c r="DO513" s="17">
        <v>1791.9376</v>
      </c>
      <c r="DP513" s="17">
        <v>3393.6235999999999</v>
      </c>
      <c r="DQ513" s="17">
        <v>33848.929900000003</v>
      </c>
      <c r="DR513" s="20">
        <f>SUM(Table2[[#This Row],[TOTAL Tax Revenues Net of Assistance Recapture and Penalty Through FY17]:[TOTAL Tax Revenues Net of Assistance Recapture and Penalty FY18 and After]])</f>
        <v>37242.553500000002</v>
      </c>
      <c r="DS513" s="20">
        <v>0</v>
      </c>
      <c r="DT513" s="20">
        <v>0</v>
      </c>
      <c r="DU513" s="20">
        <v>0</v>
      </c>
      <c r="DV513" s="20">
        <v>0</v>
      </c>
      <c r="DW513" s="15">
        <v>0</v>
      </c>
      <c r="DX513" s="15">
        <v>0</v>
      </c>
      <c r="DY513" s="15">
        <v>0</v>
      </c>
      <c r="DZ513" s="15">
        <v>149</v>
      </c>
      <c r="EA513" s="15">
        <v>0</v>
      </c>
      <c r="EB513" s="15">
        <v>0</v>
      </c>
      <c r="EC513" s="15">
        <v>0</v>
      </c>
      <c r="ED513" s="15">
        <v>149</v>
      </c>
      <c r="EE513" s="15">
        <v>0</v>
      </c>
      <c r="EF513" s="15">
        <v>0</v>
      </c>
      <c r="EG513" s="15">
        <v>0</v>
      </c>
      <c r="EH513" s="15">
        <v>100</v>
      </c>
      <c r="EI513" s="15">
        <f>SUM(Table2[[#This Row],[Total Industrial Employees FY17]:[Total Other Employees FY17]])</f>
        <v>149</v>
      </c>
      <c r="EJ513" s="15">
        <f>SUM(Table2[[#This Row],[Number of Industrial Employees Earning More than Living Wage FY17]:[Number of Other Employees Earning More than Living Wage FY17]])</f>
        <v>149</v>
      </c>
      <c r="EK513" s="15">
        <v>100</v>
      </c>
    </row>
    <row r="514" spans="1:141" x14ac:dyDescent="0.2">
      <c r="A514" s="6">
        <v>93177</v>
      </c>
      <c r="B514" s="6" t="s">
        <v>411</v>
      </c>
      <c r="C514" s="7" t="s">
        <v>412</v>
      </c>
      <c r="D514" s="7" t="s">
        <v>6</v>
      </c>
      <c r="E514" s="33">
        <v>16</v>
      </c>
      <c r="F514" s="8" t="s">
        <v>2148</v>
      </c>
      <c r="G514" s="41" t="s">
        <v>1863</v>
      </c>
      <c r="H514" s="35">
        <v>634335</v>
      </c>
      <c r="I514" s="35">
        <v>1290000</v>
      </c>
      <c r="J514" s="39" t="s">
        <v>3297</v>
      </c>
      <c r="K514" s="11" t="s">
        <v>2743</v>
      </c>
      <c r="L514" s="13" t="s">
        <v>2744</v>
      </c>
      <c r="M514" s="13" t="s">
        <v>2746</v>
      </c>
      <c r="N514" s="23">
        <v>1633968000</v>
      </c>
      <c r="O514" s="6" t="s">
        <v>2490</v>
      </c>
      <c r="P514" s="15">
        <v>46</v>
      </c>
      <c r="Q514" s="15">
        <v>744</v>
      </c>
      <c r="R514" s="15">
        <v>273</v>
      </c>
      <c r="S514" s="15">
        <v>64</v>
      </c>
      <c r="T514" s="15">
        <v>3492</v>
      </c>
      <c r="U514" s="15">
        <v>4619</v>
      </c>
      <c r="V514" s="15">
        <v>4224</v>
      </c>
      <c r="W514" s="15">
        <v>0</v>
      </c>
      <c r="X514" s="15">
        <v>0</v>
      </c>
      <c r="Y514" s="15">
        <v>0</v>
      </c>
      <c r="Z514" s="15">
        <v>2534</v>
      </c>
      <c r="AA514" s="15">
        <v>0</v>
      </c>
      <c r="AB514" s="15">
        <v>0</v>
      </c>
      <c r="AC514" s="15">
        <v>0</v>
      </c>
      <c r="AD514" s="15">
        <v>0</v>
      </c>
      <c r="AE514" s="15">
        <v>0</v>
      </c>
      <c r="AF514" s="15">
        <v>0</v>
      </c>
      <c r="AG514" s="15" t="s">
        <v>1861</v>
      </c>
      <c r="AH514" s="15" t="s">
        <v>1861</v>
      </c>
      <c r="AI514" s="17">
        <v>0</v>
      </c>
      <c r="AJ514" s="17">
        <v>0</v>
      </c>
      <c r="AK514" s="17">
        <v>0</v>
      </c>
      <c r="AL514" s="17">
        <f>SUM(Table2[[#This Row],[Company Direct Land Through FY17]:[Company Direct Land FY18 and After]])</f>
        <v>0</v>
      </c>
      <c r="AM514" s="17">
        <v>0</v>
      </c>
      <c r="AN514" s="17">
        <v>0</v>
      </c>
      <c r="AO514" s="17">
        <v>0</v>
      </c>
      <c r="AP514" s="18">
        <f>SUM(Table2[[#This Row],[Company Direct Building Through FY17]:[Company Direct Building FY18 and After]])</f>
        <v>0</v>
      </c>
      <c r="AQ514" s="17">
        <v>0</v>
      </c>
      <c r="AR514" s="17">
        <v>38132.494400000003</v>
      </c>
      <c r="AS514" s="17">
        <v>0</v>
      </c>
      <c r="AT514" s="18">
        <f>SUM(Table2[[#This Row],[Mortgage Recording Tax Through FY17]:[Mortgage Recording Tax FY18 and After]])</f>
        <v>38132.494400000003</v>
      </c>
      <c r="AU514" s="17">
        <v>9379.2911000000004</v>
      </c>
      <c r="AV514" s="17">
        <v>10648.1741</v>
      </c>
      <c r="AW514" s="17">
        <v>104859.62549999999</v>
      </c>
      <c r="AX514" s="18">
        <f>SUM(Table2[[#This Row],[Pilot Savings Through FY17]:[Pilot Savings FY18 and After]])</f>
        <v>115507.7996</v>
      </c>
      <c r="AY514" s="17">
        <v>0</v>
      </c>
      <c r="AZ514" s="17">
        <v>38132.494400000003</v>
      </c>
      <c r="BA514" s="17">
        <v>0</v>
      </c>
      <c r="BB514" s="18">
        <f>SUM(Table2[[#This Row],[Mortgage Recording Tax Exemption Through FY17]:[Mortgage Recording Tax Exemption FY18 and After]])</f>
        <v>38132.494400000003</v>
      </c>
      <c r="BC514" s="17">
        <v>4279.5745999999999</v>
      </c>
      <c r="BD514" s="17">
        <v>22310.783800000001</v>
      </c>
      <c r="BE514" s="17">
        <v>47845.256999999998</v>
      </c>
      <c r="BF514" s="18">
        <f>SUM(Table2[[#This Row],[Indirect and Induced Land Through FY17]:[Indirect and Induced Land FY18 and After]])</f>
        <v>70156.040800000002</v>
      </c>
      <c r="BG514" s="17">
        <v>7947.7813999999998</v>
      </c>
      <c r="BH514" s="17">
        <v>41434.312599999997</v>
      </c>
      <c r="BI514" s="17">
        <v>88855.478300000002</v>
      </c>
      <c r="BJ514" s="18">
        <f>SUM(Table2[[#This Row],[Indirect and Induced Building Through FY17]:[Indirect and Induced Building FY18 and After]])</f>
        <v>130289.79089999999</v>
      </c>
      <c r="BK514" s="17">
        <v>2848.0648999999999</v>
      </c>
      <c r="BL514" s="17">
        <v>53096.922299999998</v>
      </c>
      <c r="BM514" s="17">
        <v>31841.109799999998</v>
      </c>
      <c r="BN514" s="18">
        <f>SUM(Table2[[#This Row],[TOTAL Real Property Related Taxes Through FY17]:[TOTAL Real Property Related Taxes FY18 and After]])</f>
        <v>84938.032099999997</v>
      </c>
      <c r="BO514" s="17">
        <v>14471.0105</v>
      </c>
      <c r="BP514" s="17">
        <v>83122.465800000005</v>
      </c>
      <c r="BQ514" s="17">
        <v>161784.58989999999</v>
      </c>
      <c r="BR514" s="18">
        <f>SUM(Table2[[#This Row],[Company Direct Through FY17]:[Company Direct FY18 and After]])</f>
        <v>244907.0557</v>
      </c>
      <c r="BS514" s="17">
        <v>102.9228</v>
      </c>
      <c r="BT514" s="17">
        <v>9430.7016000000003</v>
      </c>
      <c r="BU514" s="17">
        <v>0</v>
      </c>
      <c r="BV514" s="18">
        <f>SUM(Table2[[#This Row],[Sales Tax Exemption Through FY17]:[Sales Tax Exemption FY18 and After]])</f>
        <v>9430.7016000000003</v>
      </c>
      <c r="BW514" s="17">
        <v>0</v>
      </c>
      <c r="BX514" s="17">
        <v>0</v>
      </c>
      <c r="BY514" s="17">
        <v>0</v>
      </c>
      <c r="BZ514" s="17">
        <f>SUM(Table2[[#This Row],[Energy Tax Savings Through FY17]:[Energy Tax Savings FY18 and After]])</f>
        <v>0</v>
      </c>
      <c r="CA514" s="17">
        <v>375.65280000000001</v>
      </c>
      <c r="CB514" s="17">
        <v>2842.2768000000001</v>
      </c>
      <c r="CC514" s="17">
        <v>2746.2613000000001</v>
      </c>
      <c r="CD514" s="18">
        <f>SUM(Table2[[#This Row],[Tax Exempt Bond Savings Through FY17]:[Tax Exempt Bond Savings FY18 and After]])</f>
        <v>5588.5380999999998</v>
      </c>
      <c r="CE514" s="17">
        <v>13506.0777</v>
      </c>
      <c r="CF514" s="17">
        <v>77767.511700000003</v>
      </c>
      <c r="CG514" s="17">
        <v>150996.72810000001</v>
      </c>
      <c r="CH514" s="18">
        <f>SUM(Table2[[#This Row],[Indirect and Induced Through FY17]:[Indirect and Induced FY18 and After]])</f>
        <v>228764.23980000001</v>
      </c>
      <c r="CI514" s="17">
        <v>27498.512599999998</v>
      </c>
      <c r="CJ514" s="17">
        <v>148616.99909999999</v>
      </c>
      <c r="CK514" s="17">
        <v>310035.05670000002</v>
      </c>
      <c r="CL514" s="18">
        <f>SUM(Table2[[#This Row],[TOTAL Income Consumption Use Taxes Through FY17]:[TOTAL Income Consumption Use Taxes FY18 and After]])</f>
        <v>458652.05579999997</v>
      </c>
      <c r="CM514" s="17">
        <v>9857.8667000000005</v>
      </c>
      <c r="CN514" s="17">
        <v>61053.6469</v>
      </c>
      <c r="CO514" s="17">
        <v>107605.88679999999</v>
      </c>
      <c r="CP514" s="18">
        <f>SUM(Table2[[#This Row],[Assistance Provided Through FY17]:[Assistance Provided FY18 and After]])</f>
        <v>168659.5337</v>
      </c>
      <c r="CQ514" s="17">
        <v>0</v>
      </c>
      <c r="CR514" s="17">
        <v>0</v>
      </c>
      <c r="CS514" s="17">
        <v>0</v>
      </c>
      <c r="CT514" s="18">
        <f>SUM(Table2[[#This Row],[Recapture Cancellation Reduction Amount Through FY17]:[Recapture Cancellation Reduction Amount FY18 and After]])</f>
        <v>0</v>
      </c>
      <c r="CU514" s="17">
        <v>0</v>
      </c>
      <c r="CV514" s="17">
        <v>0</v>
      </c>
      <c r="CW514" s="17">
        <v>0</v>
      </c>
      <c r="CX514" s="18">
        <f>SUM(Table2[[#This Row],[Penalty Paid Through FY17]:[Penalty Paid FY18 and After]])</f>
        <v>0</v>
      </c>
      <c r="CY514" s="17">
        <v>9857.8667000000005</v>
      </c>
      <c r="CZ514" s="17">
        <v>61053.6469</v>
      </c>
      <c r="DA514" s="17">
        <v>107605.88679999999</v>
      </c>
      <c r="DB514" s="18">
        <f>SUM(Table2[[#This Row],[TOTAL Assistance Net of Recapture Penalties Through FY17]:[TOTAL Assistance Net of Recapture Penalties FY18 and After]])</f>
        <v>168659.5337</v>
      </c>
      <c r="DC514" s="17">
        <v>14471.0105</v>
      </c>
      <c r="DD514" s="17">
        <v>121254.9602</v>
      </c>
      <c r="DE514" s="17">
        <v>161784.58989999999</v>
      </c>
      <c r="DF514" s="18">
        <f>SUM(Table2[[#This Row],[Company Direct Tax Revenue Before Assistance Through FY17]:[Company Direct Tax Revenue Before Assistance FY18 and After]])</f>
        <v>283039.55009999999</v>
      </c>
      <c r="DG514" s="17">
        <v>25733.433700000001</v>
      </c>
      <c r="DH514" s="17">
        <v>141512.60810000001</v>
      </c>
      <c r="DI514" s="17">
        <v>287697.46340000001</v>
      </c>
      <c r="DJ514" s="18">
        <f>SUM(Table2[[#This Row],[Indirect and Induced Tax Revenues Through FY17]:[Indirect and Induced Tax Revenues FY18 and After]])</f>
        <v>429210.07150000002</v>
      </c>
      <c r="DK514" s="17">
        <v>40204.444199999998</v>
      </c>
      <c r="DL514" s="17">
        <v>262767.56829999998</v>
      </c>
      <c r="DM514" s="17">
        <v>449482.05330000003</v>
      </c>
      <c r="DN514" s="17">
        <f>SUM(Table2[[#This Row],[TOTAL Tax Revenues Before Assistance Through FY17]:[TOTAL Tax Revenues Before Assistance FY18 and After]])</f>
        <v>712249.62159999995</v>
      </c>
      <c r="DO514" s="17">
        <v>30346.577499999999</v>
      </c>
      <c r="DP514" s="17">
        <v>201713.92139999999</v>
      </c>
      <c r="DQ514" s="17">
        <v>341876.16649999999</v>
      </c>
      <c r="DR514" s="20">
        <f>SUM(Table2[[#This Row],[TOTAL Tax Revenues Net of Assistance Recapture and Penalty Through FY17]:[TOTAL Tax Revenues Net of Assistance Recapture and Penalty FY18 and After]])</f>
        <v>543590.08789999993</v>
      </c>
      <c r="DS514" s="20">
        <v>0</v>
      </c>
      <c r="DT514" s="20">
        <v>0</v>
      </c>
      <c r="DU514" s="20">
        <v>0</v>
      </c>
      <c r="DV514" s="20">
        <v>0</v>
      </c>
      <c r="DW514" s="15">
        <v>0</v>
      </c>
      <c r="DX514" s="15">
        <v>0</v>
      </c>
      <c r="DY514" s="15">
        <v>0</v>
      </c>
      <c r="DZ514" s="15">
        <v>0</v>
      </c>
      <c r="EA514" s="15">
        <v>0</v>
      </c>
      <c r="EB514" s="15">
        <v>0</v>
      </c>
      <c r="EC514" s="15">
        <v>0</v>
      </c>
      <c r="ED514" s="15">
        <v>0</v>
      </c>
      <c r="EE514" s="15">
        <v>0</v>
      </c>
      <c r="EF514" s="15">
        <v>0</v>
      </c>
      <c r="EG514" s="15">
        <v>0</v>
      </c>
      <c r="EH514" s="15">
        <v>0</v>
      </c>
      <c r="EI514" s="15">
        <f>SUM(Table2[[#This Row],[Total Industrial Employees FY17]:[Total Other Employees FY17]])</f>
        <v>0</v>
      </c>
      <c r="EJ514" s="15">
        <f>SUM(Table2[[#This Row],[Number of Industrial Employees Earning More than Living Wage FY17]:[Number of Other Employees Earning More than Living Wage FY17]])</f>
        <v>0</v>
      </c>
      <c r="EK514" s="15">
        <v>0</v>
      </c>
    </row>
    <row r="515" spans="1:141" x14ac:dyDescent="0.2">
      <c r="A515" s="6">
        <v>93221</v>
      </c>
      <c r="B515" s="6" t="s">
        <v>482</v>
      </c>
      <c r="C515" s="7" t="s">
        <v>483</v>
      </c>
      <c r="D515" s="7" t="s">
        <v>9</v>
      </c>
      <c r="E515" s="33">
        <v>39</v>
      </c>
      <c r="F515" s="8" t="s">
        <v>2187</v>
      </c>
      <c r="G515" s="41" t="s">
        <v>2016</v>
      </c>
      <c r="H515" s="35">
        <v>58794</v>
      </c>
      <c r="I515" s="35">
        <v>125727</v>
      </c>
      <c r="J515" s="39" t="s">
        <v>3236</v>
      </c>
      <c r="K515" s="11" t="s">
        <v>2519</v>
      </c>
      <c r="L515" s="13" t="s">
        <v>2784</v>
      </c>
      <c r="M515" s="13" t="s">
        <v>2785</v>
      </c>
      <c r="N515" s="23">
        <v>32790000</v>
      </c>
      <c r="O515" s="6" t="s">
        <v>2518</v>
      </c>
      <c r="P515" s="15">
        <v>217</v>
      </c>
      <c r="Q515" s="15">
        <v>1287</v>
      </c>
      <c r="R515" s="15">
        <v>440</v>
      </c>
      <c r="S515" s="15">
        <v>0</v>
      </c>
      <c r="T515" s="15">
        <v>178</v>
      </c>
      <c r="U515" s="15">
        <v>2122</v>
      </c>
      <c r="V515" s="15">
        <v>1369</v>
      </c>
      <c r="W515" s="15">
        <v>0</v>
      </c>
      <c r="X515" s="15">
        <v>0</v>
      </c>
      <c r="Y515" s="15">
        <v>0</v>
      </c>
      <c r="Z515" s="15">
        <v>158</v>
      </c>
      <c r="AA515" s="15">
        <v>92</v>
      </c>
      <c r="AB515" s="15">
        <v>8</v>
      </c>
      <c r="AC515" s="15">
        <v>9</v>
      </c>
      <c r="AD515" s="15">
        <v>2</v>
      </c>
      <c r="AE515" s="15">
        <v>1</v>
      </c>
      <c r="AF515" s="15">
        <v>92</v>
      </c>
      <c r="AG515" s="15" t="s">
        <v>1860</v>
      </c>
      <c r="AH515" s="15" t="s">
        <v>1861</v>
      </c>
      <c r="AI515" s="17">
        <v>0</v>
      </c>
      <c r="AJ515" s="17">
        <v>0</v>
      </c>
      <c r="AK515" s="17">
        <v>0</v>
      </c>
      <c r="AL515" s="17">
        <f>SUM(Table2[[#This Row],[Company Direct Land Through FY17]:[Company Direct Land FY18 and After]])</f>
        <v>0</v>
      </c>
      <c r="AM515" s="17">
        <v>0</v>
      </c>
      <c r="AN515" s="17">
        <v>0</v>
      </c>
      <c r="AO515" s="17">
        <v>0</v>
      </c>
      <c r="AP515" s="18">
        <f>SUM(Table2[[#This Row],[Company Direct Building Through FY17]:[Company Direct Building FY18 and After]])</f>
        <v>0</v>
      </c>
      <c r="AQ515" s="17">
        <v>0</v>
      </c>
      <c r="AR515" s="17">
        <v>575.30060000000003</v>
      </c>
      <c r="AS515" s="17">
        <v>0</v>
      </c>
      <c r="AT515" s="18">
        <f>SUM(Table2[[#This Row],[Mortgage Recording Tax Through FY17]:[Mortgage Recording Tax FY18 and After]])</f>
        <v>575.30060000000003</v>
      </c>
      <c r="AU515" s="17">
        <v>0</v>
      </c>
      <c r="AV515" s="17">
        <v>0</v>
      </c>
      <c r="AW515" s="17">
        <v>0</v>
      </c>
      <c r="AX515" s="18">
        <f>SUM(Table2[[#This Row],[Pilot Savings Through FY17]:[Pilot Savings FY18 and After]])</f>
        <v>0</v>
      </c>
      <c r="AY515" s="17">
        <v>0</v>
      </c>
      <c r="AZ515" s="17">
        <v>575.30060000000003</v>
      </c>
      <c r="BA515" s="17">
        <v>0</v>
      </c>
      <c r="BB515" s="18">
        <f>SUM(Table2[[#This Row],[Mortgage Recording Tax Exemption Through FY17]:[Mortgage Recording Tax Exemption FY18 and After]])</f>
        <v>575.30060000000003</v>
      </c>
      <c r="BC515" s="17">
        <v>647.36270000000002</v>
      </c>
      <c r="BD515" s="17">
        <v>3714.0079999999998</v>
      </c>
      <c r="BE515" s="17">
        <v>5626.8383000000003</v>
      </c>
      <c r="BF515" s="18">
        <f>SUM(Table2[[#This Row],[Indirect and Induced Land Through FY17]:[Indirect and Induced Land FY18 and After]])</f>
        <v>9340.8463000000011</v>
      </c>
      <c r="BG515" s="17">
        <v>1202.2449999999999</v>
      </c>
      <c r="BH515" s="17">
        <v>6897.4435999999996</v>
      </c>
      <c r="BI515" s="17">
        <v>10449.8426</v>
      </c>
      <c r="BJ515" s="18">
        <f>SUM(Table2[[#This Row],[Indirect and Induced Building Through FY17]:[Indirect and Induced Building FY18 and After]])</f>
        <v>17347.286199999999</v>
      </c>
      <c r="BK515" s="17">
        <v>1849.6077</v>
      </c>
      <c r="BL515" s="17">
        <v>10611.4516</v>
      </c>
      <c r="BM515" s="17">
        <v>16076.680899999999</v>
      </c>
      <c r="BN515" s="18">
        <f>SUM(Table2[[#This Row],[TOTAL Real Property Related Taxes Through FY17]:[TOTAL Real Property Related Taxes FY18 and After]])</f>
        <v>26688.1325</v>
      </c>
      <c r="BO515" s="17">
        <v>1882.5590999999999</v>
      </c>
      <c r="BP515" s="17">
        <v>11255.1288</v>
      </c>
      <c r="BQ515" s="17">
        <v>16363.0934</v>
      </c>
      <c r="BR515" s="18">
        <f>SUM(Table2[[#This Row],[Company Direct Through FY17]:[Company Direct FY18 and After]])</f>
        <v>27618.2222</v>
      </c>
      <c r="BS515" s="17">
        <v>0</v>
      </c>
      <c r="BT515" s="17">
        <v>0</v>
      </c>
      <c r="BU515" s="17">
        <v>0</v>
      </c>
      <c r="BV515" s="18">
        <f>SUM(Table2[[#This Row],[Sales Tax Exemption Through FY17]:[Sales Tax Exemption FY18 and After]])</f>
        <v>0</v>
      </c>
      <c r="BW515" s="17">
        <v>0</v>
      </c>
      <c r="BX515" s="17">
        <v>0</v>
      </c>
      <c r="BY515" s="17">
        <v>0</v>
      </c>
      <c r="BZ515" s="17">
        <f>SUM(Table2[[#This Row],[Energy Tax Savings Through FY17]:[Energy Tax Savings FY18 and After]])</f>
        <v>0</v>
      </c>
      <c r="CA515" s="17">
        <v>26.964300000000001</v>
      </c>
      <c r="CB515" s="17">
        <v>227.8152</v>
      </c>
      <c r="CC515" s="17">
        <v>169.42509999999999</v>
      </c>
      <c r="CD515" s="18">
        <f>SUM(Table2[[#This Row],[Tax Exempt Bond Savings Through FY17]:[Tax Exempt Bond Savings FY18 and After]])</f>
        <v>397.24029999999999</v>
      </c>
      <c r="CE515" s="17">
        <v>2216.0061999999998</v>
      </c>
      <c r="CF515" s="17">
        <v>14240.2207</v>
      </c>
      <c r="CG515" s="17">
        <v>19261.395199999999</v>
      </c>
      <c r="CH515" s="18">
        <f>SUM(Table2[[#This Row],[Indirect and Induced Through FY17]:[Indirect and Induced FY18 and After]])</f>
        <v>33501.615899999997</v>
      </c>
      <c r="CI515" s="17">
        <v>4071.6010000000001</v>
      </c>
      <c r="CJ515" s="17">
        <v>25267.534299999999</v>
      </c>
      <c r="CK515" s="17">
        <v>35455.063499999997</v>
      </c>
      <c r="CL515" s="18">
        <f>SUM(Table2[[#This Row],[TOTAL Income Consumption Use Taxes Through FY17]:[TOTAL Income Consumption Use Taxes FY18 and After]])</f>
        <v>60722.597799999996</v>
      </c>
      <c r="CM515" s="17">
        <v>26.964300000000001</v>
      </c>
      <c r="CN515" s="17">
        <v>803.11580000000004</v>
      </c>
      <c r="CO515" s="17">
        <v>169.42509999999999</v>
      </c>
      <c r="CP515" s="18">
        <f>SUM(Table2[[#This Row],[Assistance Provided Through FY17]:[Assistance Provided FY18 and After]])</f>
        <v>972.54089999999997</v>
      </c>
      <c r="CQ515" s="17">
        <v>0</v>
      </c>
      <c r="CR515" s="17">
        <v>0</v>
      </c>
      <c r="CS515" s="17">
        <v>0</v>
      </c>
      <c r="CT515" s="18">
        <f>SUM(Table2[[#This Row],[Recapture Cancellation Reduction Amount Through FY17]:[Recapture Cancellation Reduction Amount FY18 and After]])</f>
        <v>0</v>
      </c>
      <c r="CU515" s="17">
        <v>0</v>
      </c>
      <c r="CV515" s="17">
        <v>0</v>
      </c>
      <c r="CW515" s="17">
        <v>0</v>
      </c>
      <c r="CX515" s="18">
        <f>SUM(Table2[[#This Row],[Penalty Paid Through FY17]:[Penalty Paid FY18 and After]])</f>
        <v>0</v>
      </c>
      <c r="CY515" s="17">
        <v>26.964300000000001</v>
      </c>
      <c r="CZ515" s="17">
        <v>803.11580000000004</v>
      </c>
      <c r="DA515" s="17">
        <v>169.42509999999999</v>
      </c>
      <c r="DB515" s="18">
        <f>SUM(Table2[[#This Row],[TOTAL Assistance Net of Recapture Penalties Through FY17]:[TOTAL Assistance Net of Recapture Penalties FY18 and After]])</f>
        <v>972.54089999999997</v>
      </c>
      <c r="DC515" s="17">
        <v>1882.5590999999999</v>
      </c>
      <c r="DD515" s="17">
        <v>11830.429400000001</v>
      </c>
      <c r="DE515" s="17">
        <v>16363.0934</v>
      </c>
      <c r="DF515" s="18">
        <f>SUM(Table2[[#This Row],[Company Direct Tax Revenue Before Assistance Through FY17]:[Company Direct Tax Revenue Before Assistance FY18 and After]])</f>
        <v>28193.522799999999</v>
      </c>
      <c r="DG515" s="17">
        <v>4065.6138999999998</v>
      </c>
      <c r="DH515" s="17">
        <v>24851.672299999998</v>
      </c>
      <c r="DI515" s="17">
        <v>35338.076099999998</v>
      </c>
      <c r="DJ515" s="18">
        <f>SUM(Table2[[#This Row],[Indirect and Induced Tax Revenues Through FY17]:[Indirect and Induced Tax Revenues FY18 and After]])</f>
        <v>60189.748399999997</v>
      </c>
      <c r="DK515" s="17">
        <v>5948.1729999999998</v>
      </c>
      <c r="DL515" s="17">
        <v>36682.101699999999</v>
      </c>
      <c r="DM515" s="17">
        <v>51701.169500000004</v>
      </c>
      <c r="DN515" s="17">
        <f>SUM(Table2[[#This Row],[TOTAL Tax Revenues Before Assistance Through FY17]:[TOTAL Tax Revenues Before Assistance FY18 and After]])</f>
        <v>88383.271200000003</v>
      </c>
      <c r="DO515" s="17">
        <v>5921.2087000000001</v>
      </c>
      <c r="DP515" s="17">
        <v>35878.9859</v>
      </c>
      <c r="DQ515" s="17">
        <v>51531.744400000003</v>
      </c>
      <c r="DR515" s="20">
        <f>SUM(Table2[[#This Row],[TOTAL Tax Revenues Net of Assistance Recapture and Penalty Through FY17]:[TOTAL Tax Revenues Net of Assistance Recapture and Penalty FY18 and After]])</f>
        <v>87410.730299999996</v>
      </c>
      <c r="DS515" s="20">
        <v>0</v>
      </c>
      <c r="DT515" s="20">
        <v>0</v>
      </c>
      <c r="DU515" s="20">
        <v>0</v>
      </c>
      <c r="DV515" s="20">
        <v>0</v>
      </c>
      <c r="DW515" s="15">
        <v>0</v>
      </c>
      <c r="DX515" s="15">
        <v>0</v>
      </c>
      <c r="DY515" s="15">
        <v>0</v>
      </c>
      <c r="DZ515" s="15">
        <v>2122</v>
      </c>
      <c r="EA515" s="15">
        <v>0</v>
      </c>
      <c r="EB515" s="15">
        <v>0</v>
      </c>
      <c r="EC515" s="15">
        <v>0</v>
      </c>
      <c r="ED515" s="15">
        <v>2114</v>
      </c>
      <c r="EE515" s="15">
        <v>0</v>
      </c>
      <c r="EF515" s="15">
        <v>0</v>
      </c>
      <c r="EG515" s="15">
        <v>0</v>
      </c>
      <c r="EH515" s="15">
        <v>99.62</v>
      </c>
      <c r="EI515" s="15">
        <f>SUM(Table2[[#This Row],[Total Industrial Employees FY17]:[Total Other Employees FY17]])</f>
        <v>2122</v>
      </c>
      <c r="EJ515" s="15">
        <f>SUM(Table2[[#This Row],[Number of Industrial Employees Earning More than Living Wage FY17]:[Number of Other Employees Earning More than Living Wage FY17]])</f>
        <v>2114</v>
      </c>
      <c r="EK515" s="15">
        <v>99.62299717247879</v>
      </c>
    </row>
    <row r="516" spans="1:141" x14ac:dyDescent="0.2">
      <c r="A516" s="6">
        <v>93942</v>
      </c>
      <c r="B516" s="6" t="s">
        <v>624</v>
      </c>
      <c r="C516" s="7" t="s">
        <v>625</v>
      </c>
      <c r="D516" s="7" t="s">
        <v>12</v>
      </c>
      <c r="E516" s="33">
        <v>23</v>
      </c>
      <c r="F516" s="8" t="s">
        <v>2320</v>
      </c>
      <c r="G516" s="41" t="s">
        <v>1918</v>
      </c>
      <c r="H516" s="35">
        <v>46292</v>
      </c>
      <c r="I516" s="35">
        <v>55000</v>
      </c>
      <c r="J516" s="39" t="s">
        <v>3204</v>
      </c>
      <c r="K516" s="11" t="s">
        <v>2804</v>
      </c>
      <c r="L516" s="13" t="s">
        <v>2961</v>
      </c>
      <c r="M516" s="13" t="s">
        <v>2564</v>
      </c>
      <c r="N516" s="23">
        <v>3600000</v>
      </c>
      <c r="O516" s="6" t="s">
        <v>2518</v>
      </c>
      <c r="P516" s="15">
        <v>41</v>
      </c>
      <c r="Q516" s="15">
        <v>14</v>
      </c>
      <c r="R516" s="15">
        <v>66</v>
      </c>
      <c r="S516" s="15">
        <v>0</v>
      </c>
      <c r="T516" s="15">
        <v>121</v>
      </c>
      <c r="U516" s="15">
        <v>242</v>
      </c>
      <c r="V516" s="15">
        <v>214</v>
      </c>
      <c r="W516" s="15">
        <v>0</v>
      </c>
      <c r="X516" s="15">
        <v>0</v>
      </c>
      <c r="Y516" s="15">
        <v>60</v>
      </c>
      <c r="Z516" s="15">
        <v>3</v>
      </c>
      <c r="AA516" s="15">
        <v>41</v>
      </c>
      <c r="AB516" s="15">
        <v>0</v>
      </c>
      <c r="AC516" s="15">
        <v>0</v>
      </c>
      <c r="AD516" s="15">
        <v>0</v>
      </c>
      <c r="AE516" s="15">
        <v>0</v>
      </c>
      <c r="AF516" s="15">
        <v>41</v>
      </c>
      <c r="AG516" s="15" t="s">
        <v>1860</v>
      </c>
      <c r="AH516" s="15" t="s">
        <v>1861</v>
      </c>
      <c r="AI516" s="17">
        <v>0</v>
      </c>
      <c r="AJ516" s="17">
        <v>0</v>
      </c>
      <c r="AK516" s="17">
        <v>0</v>
      </c>
      <c r="AL516" s="17">
        <f>SUM(Table2[[#This Row],[Company Direct Land Through FY17]:[Company Direct Land FY18 and After]])</f>
        <v>0</v>
      </c>
      <c r="AM516" s="17">
        <v>0</v>
      </c>
      <c r="AN516" s="17">
        <v>0</v>
      </c>
      <c r="AO516" s="17">
        <v>0</v>
      </c>
      <c r="AP516" s="18">
        <f>SUM(Table2[[#This Row],[Company Direct Building Through FY17]:[Company Direct Building FY18 and After]])</f>
        <v>0</v>
      </c>
      <c r="AQ516" s="17">
        <v>0</v>
      </c>
      <c r="AR516" s="17">
        <v>59.6736</v>
      </c>
      <c r="AS516" s="17">
        <v>0</v>
      </c>
      <c r="AT516" s="18">
        <f>SUM(Table2[[#This Row],[Mortgage Recording Tax Through FY17]:[Mortgage Recording Tax FY18 and After]])</f>
        <v>59.6736</v>
      </c>
      <c r="AU516" s="17">
        <v>0</v>
      </c>
      <c r="AV516" s="17">
        <v>0</v>
      </c>
      <c r="AW516" s="17">
        <v>0</v>
      </c>
      <c r="AX516" s="18">
        <f>SUM(Table2[[#This Row],[Pilot Savings Through FY17]:[Pilot Savings FY18 and After]])</f>
        <v>0</v>
      </c>
      <c r="AY516" s="17">
        <v>0</v>
      </c>
      <c r="AZ516" s="17">
        <v>59.6736</v>
      </c>
      <c r="BA516" s="17">
        <v>0</v>
      </c>
      <c r="BB516" s="18">
        <f>SUM(Table2[[#This Row],[Mortgage Recording Tax Exemption Through FY17]:[Mortgage Recording Tax Exemption FY18 and After]])</f>
        <v>59.6736</v>
      </c>
      <c r="BC516" s="17">
        <v>142.4966</v>
      </c>
      <c r="BD516" s="17">
        <v>332.24419999999998</v>
      </c>
      <c r="BE516" s="17">
        <v>992.45989999999995</v>
      </c>
      <c r="BF516" s="18">
        <f>SUM(Table2[[#This Row],[Indirect and Induced Land Through FY17]:[Indirect and Induced Land FY18 and After]])</f>
        <v>1324.7040999999999</v>
      </c>
      <c r="BG516" s="17">
        <v>264.63650000000001</v>
      </c>
      <c r="BH516" s="17">
        <v>617.02480000000003</v>
      </c>
      <c r="BI516" s="17">
        <v>1843.1411000000001</v>
      </c>
      <c r="BJ516" s="18">
        <f>SUM(Table2[[#This Row],[Indirect and Induced Building Through FY17]:[Indirect and Induced Building FY18 and After]])</f>
        <v>2460.1659</v>
      </c>
      <c r="BK516" s="17">
        <v>407.13310000000001</v>
      </c>
      <c r="BL516" s="17">
        <v>949.26900000000001</v>
      </c>
      <c r="BM516" s="17">
        <v>2835.6010000000001</v>
      </c>
      <c r="BN516" s="18">
        <f>SUM(Table2[[#This Row],[TOTAL Real Property Related Taxes Through FY17]:[TOTAL Real Property Related Taxes FY18 and After]])</f>
        <v>3784.87</v>
      </c>
      <c r="BO516" s="17">
        <v>389.02170000000001</v>
      </c>
      <c r="BP516" s="17">
        <v>908.2364</v>
      </c>
      <c r="BQ516" s="17">
        <v>2709.4580999999998</v>
      </c>
      <c r="BR516" s="18">
        <f>SUM(Table2[[#This Row],[Company Direct Through FY17]:[Company Direct FY18 and After]])</f>
        <v>3617.6944999999996</v>
      </c>
      <c r="BS516" s="17">
        <v>0</v>
      </c>
      <c r="BT516" s="17">
        <v>0</v>
      </c>
      <c r="BU516" s="17">
        <v>0</v>
      </c>
      <c r="BV516" s="18">
        <f>SUM(Table2[[#This Row],[Sales Tax Exemption Through FY17]:[Sales Tax Exemption FY18 and After]])</f>
        <v>0</v>
      </c>
      <c r="BW516" s="17">
        <v>0</v>
      </c>
      <c r="BX516" s="17">
        <v>0</v>
      </c>
      <c r="BY516" s="17">
        <v>0</v>
      </c>
      <c r="BZ516" s="17">
        <f>SUM(Table2[[#This Row],[Energy Tax Savings Through FY17]:[Energy Tax Savings FY18 and After]])</f>
        <v>0</v>
      </c>
      <c r="CA516" s="17">
        <v>2.8191000000000002</v>
      </c>
      <c r="CB516" s="17">
        <v>15.6868</v>
      </c>
      <c r="CC516" s="17">
        <v>16.212</v>
      </c>
      <c r="CD516" s="18">
        <f>SUM(Table2[[#This Row],[Tax Exempt Bond Savings Through FY17]:[Tax Exempt Bond Savings FY18 and After]])</f>
        <v>31.898800000000001</v>
      </c>
      <c r="CE516" s="17">
        <v>448.05520000000001</v>
      </c>
      <c r="CF516" s="17">
        <v>1068.691</v>
      </c>
      <c r="CG516" s="17">
        <v>3120.6145000000001</v>
      </c>
      <c r="CH516" s="18">
        <f>SUM(Table2[[#This Row],[Indirect and Induced Through FY17]:[Indirect and Induced FY18 and After]])</f>
        <v>4189.3055000000004</v>
      </c>
      <c r="CI516" s="17">
        <v>834.25779999999997</v>
      </c>
      <c r="CJ516" s="17">
        <v>1961.2406000000001</v>
      </c>
      <c r="CK516" s="17">
        <v>5813.8606</v>
      </c>
      <c r="CL516" s="18">
        <f>SUM(Table2[[#This Row],[TOTAL Income Consumption Use Taxes Through FY17]:[TOTAL Income Consumption Use Taxes FY18 and After]])</f>
        <v>7775.1012000000001</v>
      </c>
      <c r="CM516" s="17">
        <v>2.8191000000000002</v>
      </c>
      <c r="CN516" s="17">
        <v>75.360399999999998</v>
      </c>
      <c r="CO516" s="17">
        <v>16.212</v>
      </c>
      <c r="CP516" s="18">
        <f>SUM(Table2[[#This Row],[Assistance Provided Through FY17]:[Assistance Provided FY18 and After]])</f>
        <v>91.572400000000002</v>
      </c>
      <c r="CQ516" s="17">
        <v>0</v>
      </c>
      <c r="CR516" s="17">
        <v>0</v>
      </c>
      <c r="CS516" s="17">
        <v>0</v>
      </c>
      <c r="CT516" s="18">
        <f>SUM(Table2[[#This Row],[Recapture Cancellation Reduction Amount Through FY17]:[Recapture Cancellation Reduction Amount FY18 and After]])</f>
        <v>0</v>
      </c>
      <c r="CU516" s="17">
        <v>0</v>
      </c>
      <c r="CV516" s="17">
        <v>0</v>
      </c>
      <c r="CW516" s="17">
        <v>0</v>
      </c>
      <c r="CX516" s="18">
        <f>SUM(Table2[[#This Row],[Penalty Paid Through FY17]:[Penalty Paid FY18 and After]])</f>
        <v>0</v>
      </c>
      <c r="CY516" s="17">
        <v>2.8191000000000002</v>
      </c>
      <c r="CZ516" s="17">
        <v>75.360399999999998</v>
      </c>
      <c r="DA516" s="17">
        <v>16.212</v>
      </c>
      <c r="DB516" s="18">
        <f>SUM(Table2[[#This Row],[TOTAL Assistance Net of Recapture Penalties Through FY17]:[TOTAL Assistance Net of Recapture Penalties FY18 and After]])</f>
        <v>91.572400000000002</v>
      </c>
      <c r="DC516" s="17">
        <v>389.02170000000001</v>
      </c>
      <c r="DD516" s="17">
        <v>967.91</v>
      </c>
      <c r="DE516" s="17">
        <v>2709.4580999999998</v>
      </c>
      <c r="DF516" s="18">
        <f>SUM(Table2[[#This Row],[Company Direct Tax Revenue Before Assistance Through FY17]:[Company Direct Tax Revenue Before Assistance FY18 and After]])</f>
        <v>3677.3680999999997</v>
      </c>
      <c r="DG516" s="17">
        <v>855.18830000000003</v>
      </c>
      <c r="DH516" s="17">
        <v>2017.96</v>
      </c>
      <c r="DI516" s="17">
        <v>5956.2155000000002</v>
      </c>
      <c r="DJ516" s="18">
        <f>SUM(Table2[[#This Row],[Indirect and Induced Tax Revenues Through FY17]:[Indirect and Induced Tax Revenues FY18 and After]])</f>
        <v>7974.1755000000003</v>
      </c>
      <c r="DK516" s="17">
        <v>1244.21</v>
      </c>
      <c r="DL516" s="17">
        <v>2985.87</v>
      </c>
      <c r="DM516" s="17">
        <v>8665.6736000000001</v>
      </c>
      <c r="DN516" s="17">
        <f>SUM(Table2[[#This Row],[TOTAL Tax Revenues Before Assistance Through FY17]:[TOTAL Tax Revenues Before Assistance FY18 and After]])</f>
        <v>11651.543600000001</v>
      </c>
      <c r="DO516" s="17">
        <v>1241.3909000000001</v>
      </c>
      <c r="DP516" s="17">
        <v>2910.5095999999999</v>
      </c>
      <c r="DQ516" s="17">
        <v>8649.4616000000005</v>
      </c>
      <c r="DR516" s="20">
        <f>SUM(Table2[[#This Row],[TOTAL Tax Revenues Net of Assistance Recapture and Penalty Through FY17]:[TOTAL Tax Revenues Net of Assistance Recapture and Penalty FY18 and After]])</f>
        <v>11559.9712</v>
      </c>
      <c r="DS516" s="20">
        <v>0</v>
      </c>
      <c r="DT516" s="20">
        <v>0</v>
      </c>
      <c r="DU516" s="20">
        <v>0</v>
      </c>
      <c r="DV516" s="20">
        <v>0</v>
      </c>
      <c r="DW516" s="15">
        <v>0</v>
      </c>
      <c r="DX516" s="15">
        <v>0</v>
      </c>
      <c r="DY516" s="15">
        <v>0</v>
      </c>
      <c r="DZ516" s="15">
        <v>121</v>
      </c>
      <c r="EA516" s="15">
        <v>0</v>
      </c>
      <c r="EB516" s="15">
        <v>0</v>
      </c>
      <c r="EC516" s="15">
        <v>0</v>
      </c>
      <c r="ED516" s="15">
        <v>118</v>
      </c>
      <c r="EE516" s="15">
        <v>0</v>
      </c>
      <c r="EF516" s="15">
        <v>0</v>
      </c>
      <c r="EG516" s="15">
        <v>0</v>
      </c>
      <c r="EH516" s="15">
        <v>97.52</v>
      </c>
      <c r="EI516" s="15">
        <f>SUM(Table2[[#This Row],[Total Industrial Employees FY17]:[Total Other Employees FY17]])</f>
        <v>121</v>
      </c>
      <c r="EJ516" s="15">
        <f>SUM(Table2[[#This Row],[Number of Industrial Employees Earning More than Living Wage FY17]:[Number of Other Employees Earning More than Living Wage FY17]])</f>
        <v>118</v>
      </c>
      <c r="EK516" s="15">
        <v>97.52066115702479</v>
      </c>
    </row>
    <row r="517" spans="1:141" x14ac:dyDescent="0.2">
      <c r="A517" s="6">
        <v>94117</v>
      </c>
      <c r="B517" s="6" t="s">
        <v>1702</v>
      </c>
      <c r="C517" s="7" t="s">
        <v>1759</v>
      </c>
      <c r="D517" s="7" t="s">
        <v>9</v>
      </c>
      <c r="E517" s="33">
        <v>44</v>
      </c>
      <c r="F517" s="8" t="s">
        <v>2432</v>
      </c>
      <c r="G517" s="41" t="s">
        <v>1876</v>
      </c>
      <c r="H517" s="35">
        <v>44000</v>
      </c>
      <c r="I517" s="35">
        <v>125000</v>
      </c>
      <c r="J517" s="39" t="s">
        <v>3362</v>
      </c>
      <c r="K517" s="11" t="s">
        <v>2804</v>
      </c>
      <c r="L517" s="13" t="s">
        <v>3139</v>
      </c>
      <c r="M517" s="13" t="s">
        <v>3140</v>
      </c>
      <c r="N517" s="23">
        <v>29000000</v>
      </c>
      <c r="O517" s="6" t="s">
        <v>2518</v>
      </c>
      <c r="P517" s="15">
        <v>46</v>
      </c>
      <c r="Q517" s="15">
        <v>83</v>
      </c>
      <c r="R517" s="15">
        <v>434</v>
      </c>
      <c r="S517" s="15">
        <v>0</v>
      </c>
      <c r="T517" s="15">
        <v>0</v>
      </c>
      <c r="U517" s="15">
        <v>563</v>
      </c>
      <c r="V517" s="15">
        <v>498</v>
      </c>
      <c r="W517" s="15">
        <v>0</v>
      </c>
      <c r="X517" s="15">
        <v>0</v>
      </c>
      <c r="Y517" s="15">
        <v>325</v>
      </c>
      <c r="Z517" s="15">
        <v>8</v>
      </c>
      <c r="AA517" s="15">
        <v>97</v>
      </c>
      <c r="AB517" s="15">
        <v>27</v>
      </c>
      <c r="AC517" s="15">
        <v>11</v>
      </c>
      <c r="AD517" s="15">
        <v>5</v>
      </c>
      <c r="AE517" s="15">
        <v>0</v>
      </c>
      <c r="AF517" s="15">
        <v>97</v>
      </c>
      <c r="AG517" s="15" t="s">
        <v>1860</v>
      </c>
      <c r="AH517" s="15" t="s">
        <v>1861</v>
      </c>
      <c r="AI517" s="17">
        <v>0</v>
      </c>
      <c r="AJ517" s="17">
        <v>0</v>
      </c>
      <c r="AK517" s="17">
        <v>0</v>
      </c>
      <c r="AL517" s="17">
        <f>SUM(Table2[[#This Row],[Company Direct Land Through FY17]:[Company Direct Land FY18 and After]])</f>
        <v>0</v>
      </c>
      <c r="AM517" s="17">
        <v>0</v>
      </c>
      <c r="AN517" s="17">
        <v>0</v>
      </c>
      <c r="AO517" s="17">
        <v>0</v>
      </c>
      <c r="AP517" s="18">
        <f>SUM(Table2[[#This Row],[Company Direct Building Through FY17]:[Company Direct Building FY18 and After]])</f>
        <v>0</v>
      </c>
      <c r="AQ517" s="17">
        <v>474.20800000000003</v>
      </c>
      <c r="AR517" s="17">
        <v>474.20800000000003</v>
      </c>
      <c r="AS517" s="17">
        <v>0</v>
      </c>
      <c r="AT517" s="18">
        <f>SUM(Table2[[#This Row],[Mortgage Recording Tax Through FY17]:[Mortgage Recording Tax FY18 and After]])</f>
        <v>474.20800000000003</v>
      </c>
      <c r="AU517" s="17">
        <v>0</v>
      </c>
      <c r="AV517" s="17">
        <v>0</v>
      </c>
      <c r="AW517" s="17">
        <v>0</v>
      </c>
      <c r="AX517" s="18">
        <f>SUM(Table2[[#This Row],[Pilot Savings Through FY17]:[Pilot Savings FY18 and After]])</f>
        <v>0</v>
      </c>
      <c r="AY517" s="17">
        <v>474.20800000000003</v>
      </c>
      <c r="AZ517" s="17">
        <v>474.20800000000003</v>
      </c>
      <c r="BA517" s="17">
        <v>0</v>
      </c>
      <c r="BB517" s="18">
        <f>SUM(Table2[[#This Row],[Mortgage Recording Tax Exemption Through FY17]:[Mortgage Recording Tax Exemption FY18 and After]])</f>
        <v>474.20800000000003</v>
      </c>
      <c r="BC517" s="17">
        <v>331.60340000000002</v>
      </c>
      <c r="BD517" s="17">
        <v>331.60340000000002</v>
      </c>
      <c r="BE517" s="17">
        <v>6001.2864</v>
      </c>
      <c r="BF517" s="18">
        <f>SUM(Table2[[#This Row],[Indirect and Induced Land Through FY17]:[Indirect and Induced Land FY18 and After]])</f>
        <v>6332.8897999999999</v>
      </c>
      <c r="BG517" s="17">
        <v>615.83489999999995</v>
      </c>
      <c r="BH517" s="17">
        <v>615.83489999999995</v>
      </c>
      <c r="BI517" s="17">
        <v>11145.247600000001</v>
      </c>
      <c r="BJ517" s="18">
        <f>SUM(Table2[[#This Row],[Indirect and Induced Building Through FY17]:[Indirect and Induced Building FY18 and After]])</f>
        <v>11761.0825</v>
      </c>
      <c r="BK517" s="17">
        <v>947.43830000000003</v>
      </c>
      <c r="BL517" s="17">
        <v>947.43830000000003</v>
      </c>
      <c r="BM517" s="17">
        <v>17146.534</v>
      </c>
      <c r="BN517" s="18">
        <f>SUM(Table2[[#This Row],[TOTAL Real Property Related Taxes Through FY17]:[TOTAL Real Property Related Taxes FY18 and After]])</f>
        <v>18093.972300000001</v>
      </c>
      <c r="BO517" s="17">
        <v>985.56590000000006</v>
      </c>
      <c r="BP517" s="17">
        <v>985.56590000000006</v>
      </c>
      <c r="BQ517" s="17">
        <v>17836.5609</v>
      </c>
      <c r="BR517" s="18">
        <f>SUM(Table2[[#This Row],[Company Direct Through FY17]:[Company Direct FY18 and After]])</f>
        <v>18822.126800000002</v>
      </c>
      <c r="BS517" s="17">
        <v>0</v>
      </c>
      <c r="BT517" s="17">
        <v>0</v>
      </c>
      <c r="BU517" s="17">
        <v>0</v>
      </c>
      <c r="BV517" s="18">
        <f>SUM(Table2[[#This Row],[Sales Tax Exemption Through FY17]:[Sales Tax Exemption FY18 and After]])</f>
        <v>0</v>
      </c>
      <c r="BW517" s="17">
        <v>0</v>
      </c>
      <c r="BX517" s="17">
        <v>0</v>
      </c>
      <c r="BY517" s="17">
        <v>0</v>
      </c>
      <c r="BZ517" s="17">
        <f>SUM(Table2[[#This Row],[Energy Tax Savings Through FY17]:[Energy Tax Savings FY18 and After]])</f>
        <v>0</v>
      </c>
      <c r="CA517" s="17">
        <v>15.2605</v>
      </c>
      <c r="CB517" s="17">
        <v>15.2605</v>
      </c>
      <c r="CC517" s="17">
        <v>190.53100000000001</v>
      </c>
      <c r="CD517" s="18">
        <f>SUM(Table2[[#This Row],[Tax Exempt Bond Savings Through FY17]:[Tax Exempt Bond Savings FY18 and After]])</f>
        <v>205.79150000000001</v>
      </c>
      <c r="CE517" s="17">
        <v>1135.1213</v>
      </c>
      <c r="CF517" s="17">
        <v>1135.1213</v>
      </c>
      <c r="CG517" s="17">
        <v>20543.182499999999</v>
      </c>
      <c r="CH517" s="18">
        <f>SUM(Table2[[#This Row],[Indirect and Induced Through FY17]:[Indirect and Induced FY18 and After]])</f>
        <v>21678.303799999998</v>
      </c>
      <c r="CI517" s="17">
        <v>2105.4267</v>
      </c>
      <c r="CJ517" s="17">
        <v>2105.4267</v>
      </c>
      <c r="CK517" s="17">
        <v>38189.212399999997</v>
      </c>
      <c r="CL517" s="18">
        <f>SUM(Table2[[#This Row],[TOTAL Income Consumption Use Taxes Through FY17]:[TOTAL Income Consumption Use Taxes FY18 and After]])</f>
        <v>40294.6391</v>
      </c>
      <c r="CM517" s="17">
        <v>489.46850000000001</v>
      </c>
      <c r="CN517" s="17">
        <v>489.46850000000001</v>
      </c>
      <c r="CO517" s="17">
        <v>190.53100000000001</v>
      </c>
      <c r="CP517" s="18">
        <f>SUM(Table2[[#This Row],[Assistance Provided Through FY17]:[Assistance Provided FY18 and After]])</f>
        <v>679.99950000000001</v>
      </c>
      <c r="CQ517" s="17">
        <v>0</v>
      </c>
      <c r="CR517" s="17">
        <v>0</v>
      </c>
      <c r="CS517" s="17">
        <v>0</v>
      </c>
      <c r="CT517" s="18">
        <f>SUM(Table2[[#This Row],[Recapture Cancellation Reduction Amount Through FY17]:[Recapture Cancellation Reduction Amount FY18 and After]])</f>
        <v>0</v>
      </c>
      <c r="CU517" s="17">
        <v>0</v>
      </c>
      <c r="CV517" s="17">
        <v>0</v>
      </c>
      <c r="CW517" s="17">
        <v>0</v>
      </c>
      <c r="CX517" s="18">
        <f>SUM(Table2[[#This Row],[Penalty Paid Through FY17]:[Penalty Paid FY18 and After]])</f>
        <v>0</v>
      </c>
      <c r="CY517" s="17">
        <v>489.46850000000001</v>
      </c>
      <c r="CZ517" s="17">
        <v>489.46850000000001</v>
      </c>
      <c r="DA517" s="17">
        <v>190.53100000000001</v>
      </c>
      <c r="DB517" s="18">
        <f>SUM(Table2[[#This Row],[TOTAL Assistance Net of Recapture Penalties Through FY17]:[TOTAL Assistance Net of Recapture Penalties FY18 and After]])</f>
        <v>679.99950000000001</v>
      </c>
      <c r="DC517" s="17">
        <v>1459.7738999999999</v>
      </c>
      <c r="DD517" s="17">
        <v>1459.7738999999999</v>
      </c>
      <c r="DE517" s="17">
        <v>17836.5609</v>
      </c>
      <c r="DF517" s="18">
        <f>SUM(Table2[[#This Row],[Company Direct Tax Revenue Before Assistance Through FY17]:[Company Direct Tax Revenue Before Assistance FY18 and After]])</f>
        <v>19296.334800000001</v>
      </c>
      <c r="DG517" s="17">
        <v>2082.5596</v>
      </c>
      <c r="DH517" s="17">
        <v>2082.5596</v>
      </c>
      <c r="DI517" s="17">
        <v>37689.716500000002</v>
      </c>
      <c r="DJ517" s="18">
        <f>SUM(Table2[[#This Row],[Indirect and Induced Tax Revenues Through FY17]:[Indirect and Induced Tax Revenues FY18 and After]])</f>
        <v>39772.276100000003</v>
      </c>
      <c r="DK517" s="17">
        <v>3542.3335000000002</v>
      </c>
      <c r="DL517" s="17">
        <v>3542.3335000000002</v>
      </c>
      <c r="DM517" s="17">
        <v>55526.277399999999</v>
      </c>
      <c r="DN517" s="17">
        <f>SUM(Table2[[#This Row],[TOTAL Tax Revenues Before Assistance Through FY17]:[TOTAL Tax Revenues Before Assistance FY18 and After]])</f>
        <v>59068.6109</v>
      </c>
      <c r="DO517" s="17">
        <v>3052.8649999999998</v>
      </c>
      <c r="DP517" s="17">
        <v>3052.8649999999998</v>
      </c>
      <c r="DQ517" s="17">
        <v>55335.746400000004</v>
      </c>
      <c r="DR517" s="20">
        <f>SUM(Table2[[#This Row],[TOTAL Tax Revenues Net of Assistance Recapture and Penalty Through FY17]:[TOTAL Tax Revenues Net of Assistance Recapture and Penalty FY18 and After]])</f>
        <v>58388.611400000002</v>
      </c>
      <c r="DS517" s="20">
        <v>29000</v>
      </c>
      <c r="DT517" s="20">
        <v>0</v>
      </c>
      <c r="DU517" s="20">
        <v>0</v>
      </c>
      <c r="DV517" s="20">
        <v>0</v>
      </c>
      <c r="DW517" s="15">
        <v>0</v>
      </c>
      <c r="DX517" s="15">
        <v>0</v>
      </c>
      <c r="DY517" s="15">
        <v>0</v>
      </c>
      <c r="DZ517" s="15">
        <v>563</v>
      </c>
      <c r="EA517" s="15">
        <v>0</v>
      </c>
      <c r="EB517" s="15">
        <v>0</v>
      </c>
      <c r="EC517" s="15">
        <v>0</v>
      </c>
      <c r="ED517" s="15">
        <v>563</v>
      </c>
      <c r="EE517" s="15">
        <v>0</v>
      </c>
      <c r="EF517" s="15">
        <v>0</v>
      </c>
      <c r="EG517" s="15">
        <v>0</v>
      </c>
      <c r="EH517" s="15">
        <v>100</v>
      </c>
      <c r="EI517" s="15">
        <f>SUM(Table2[[#This Row],[Total Industrial Employees FY17]:[Total Other Employees FY17]])</f>
        <v>563</v>
      </c>
      <c r="EJ517" s="15">
        <f>SUM(Table2[[#This Row],[Number of Industrial Employees Earning More than Living Wage FY17]:[Number of Other Employees Earning More than Living Wage FY17]])</f>
        <v>563</v>
      </c>
      <c r="EK517" s="15">
        <v>100</v>
      </c>
    </row>
    <row r="518" spans="1:141" x14ac:dyDescent="0.2">
      <c r="A518" s="6">
        <v>94056</v>
      </c>
      <c r="B518" s="6" t="s">
        <v>1026</v>
      </c>
      <c r="C518" s="7" t="s">
        <v>1059</v>
      </c>
      <c r="D518" s="7" t="s">
        <v>9</v>
      </c>
      <c r="E518" s="33">
        <v>44</v>
      </c>
      <c r="F518" s="8" t="s">
        <v>2382</v>
      </c>
      <c r="G518" s="41" t="s">
        <v>1959</v>
      </c>
      <c r="H518" s="35">
        <v>12700</v>
      </c>
      <c r="I518" s="35">
        <v>67000</v>
      </c>
      <c r="J518" s="39" t="s">
        <v>3204</v>
      </c>
      <c r="K518" s="11" t="s">
        <v>2804</v>
      </c>
      <c r="L518" s="13" t="s">
        <v>3067</v>
      </c>
      <c r="M518" s="13" t="s">
        <v>3068</v>
      </c>
      <c r="N518" s="23">
        <v>10000000</v>
      </c>
      <c r="O518" s="6" t="s">
        <v>2518</v>
      </c>
      <c r="P518" s="15">
        <v>6</v>
      </c>
      <c r="Q518" s="15">
        <v>0</v>
      </c>
      <c r="R518" s="15">
        <v>67</v>
      </c>
      <c r="S518" s="15">
        <v>0</v>
      </c>
      <c r="T518" s="15">
        <v>0</v>
      </c>
      <c r="U518" s="15">
        <v>73</v>
      </c>
      <c r="V518" s="15">
        <v>70</v>
      </c>
      <c r="W518" s="15">
        <v>0</v>
      </c>
      <c r="X518" s="15">
        <v>0</v>
      </c>
      <c r="Y518" s="15">
        <v>0</v>
      </c>
      <c r="Z518" s="15">
        <v>16</v>
      </c>
      <c r="AA518" s="15">
        <v>100</v>
      </c>
      <c r="AB518" s="15">
        <v>0</v>
      </c>
      <c r="AC518" s="15">
        <v>0</v>
      </c>
      <c r="AD518" s="15">
        <v>0</v>
      </c>
      <c r="AE518" s="15">
        <v>0</v>
      </c>
      <c r="AF518" s="15">
        <v>100</v>
      </c>
      <c r="AG518" s="15" t="s">
        <v>1861</v>
      </c>
      <c r="AH518" s="15" t="s">
        <v>1861</v>
      </c>
      <c r="AI518" s="17">
        <v>0</v>
      </c>
      <c r="AJ518" s="17">
        <v>0</v>
      </c>
      <c r="AK518" s="17">
        <v>0</v>
      </c>
      <c r="AL518" s="17">
        <f>SUM(Table2[[#This Row],[Company Direct Land Through FY17]:[Company Direct Land FY18 and After]])</f>
        <v>0</v>
      </c>
      <c r="AM518" s="17">
        <v>0</v>
      </c>
      <c r="AN518" s="17">
        <v>0</v>
      </c>
      <c r="AO518" s="17">
        <v>0</v>
      </c>
      <c r="AP518" s="18">
        <f>SUM(Table2[[#This Row],[Company Direct Building Through FY17]:[Company Direct Building FY18 and After]])</f>
        <v>0</v>
      </c>
      <c r="AQ518" s="17">
        <v>0</v>
      </c>
      <c r="AR518" s="17">
        <v>163.80000000000001</v>
      </c>
      <c r="AS518" s="17">
        <v>0</v>
      </c>
      <c r="AT518" s="18">
        <f>SUM(Table2[[#This Row],[Mortgage Recording Tax Through FY17]:[Mortgage Recording Tax FY18 and After]])</f>
        <v>163.80000000000001</v>
      </c>
      <c r="AU518" s="17">
        <v>0</v>
      </c>
      <c r="AV518" s="17">
        <v>0</v>
      </c>
      <c r="AW518" s="17">
        <v>0</v>
      </c>
      <c r="AX518" s="18">
        <f>SUM(Table2[[#This Row],[Pilot Savings Through FY17]:[Pilot Savings FY18 and After]])</f>
        <v>0</v>
      </c>
      <c r="AY518" s="17">
        <v>0</v>
      </c>
      <c r="AZ518" s="17">
        <v>163.80000000000001</v>
      </c>
      <c r="BA518" s="17">
        <v>0</v>
      </c>
      <c r="BB518" s="18">
        <f>SUM(Table2[[#This Row],[Mortgage Recording Tax Exemption Through FY17]:[Mortgage Recording Tax Exemption FY18 and After]])</f>
        <v>163.80000000000001</v>
      </c>
      <c r="BC518" s="17">
        <v>46.610199999999999</v>
      </c>
      <c r="BD518" s="17">
        <v>133.3458</v>
      </c>
      <c r="BE518" s="17">
        <v>703.78380000000004</v>
      </c>
      <c r="BF518" s="18">
        <f>SUM(Table2[[#This Row],[Indirect and Induced Land Through FY17]:[Indirect and Induced Land FY18 and After]])</f>
        <v>837.12959999999998</v>
      </c>
      <c r="BG518" s="17">
        <v>86.561899999999994</v>
      </c>
      <c r="BH518" s="17">
        <v>247.64240000000001</v>
      </c>
      <c r="BI518" s="17">
        <v>1307.0252</v>
      </c>
      <c r="BJ518" s="18">
        <f>SUM(Table2[[#This Row],[Indirect and Induced Building Through FY17]:[Indirect and Induced Building FY18 and After]])</f>
        <v>1554.6676</v>
      </c>
      <c r="BK518" s="17">
        <v>133.1721</v>
      </c>
      <c r="BL518" s="17">
        <v>380.98820000000001</v>
      </c>
      <c r="BM518" s="17">
        <v>2010.809</v>
      </c>
      <c r="BN518" s="18">
        <f>SUM(Table2[[#This Row],[TOTAL Real Property Related Taxes Through FY17]:[TOTAL Real Property Related Taxes FY18 and After]])</f>
        <v>2391.7972</v>
      </c>
      <c r="BO518" s="17">
        <v>138.5334</v>
      </c>
      <c r="BP518" s="17">
        <v>399.7722</v>
      </c>
      <c r="BQ518" s="17">
        <v>2091.7604999999999</v>
      </c>
      <c r="BR518" s="18">
        <f>SUM(Table2[[#This Row],[Company Direct Through FY17]:[Company Direct FY18 and After]])</f>
        <v>2491.5326999999997</v>
      </c>
      <c r="BS518" s="17">
        <v>0</v>
      </c>
      <c r="BT518" s="17">
        <v>0</v>
      </c>
      <c r="BU518" s="17">
        <v>0</v>
      </c>
      <c r="BV518" s="18">
        <f>SUM(Table2[[#This Row],[Sales Tax Exemption Through FY17]:[Sales Tax Exemption FY18 and After]])</f>
        <v>0</v>
      </c>
      <c r="BW518" s="17">
        <v>0</v>
      </c>
      <c r="BX518" s="17">
        <v>0</v>
      </c>
      <c r="BY518" s="17">
        <v>0</v>
      </c>
      <c r="BZ518" s="17">
        <f>SUM(Table2[[#This Row],[Energy Tax Savings Through FY17]:[Energy Tax Savings FY18 and After]])</f>
        <v>0</v>
      </c>
      <c r="CA518" s="17">
        <v>6.6247999999999996</v>
      </c>
      <c r="CB518" s="17">
        <v>15.551299999999999</v>
      </c>
      <c r="CC518" s="17">
        <v>70.608699999999999</v>
      </c>
      <c r="CD518" s="18">
        <f>SUM(Table2[[#This Row],[Tax Exempt Bond Savings Through FY17]:[Tax Exempt Bond Savings FY18 and After]])</f>
        <v>86.16</v>
      </c>
      <c r="CE518" s="17">
        <v>159.55289999999999</v>
      </c>
      <c r="CF518" s="17">
        <v>462.38459999999998</v>
      </c>
      <c r="CG518" s="17">
        <v>2409.1408999999999</v>
      </c>
      <c r="CH518" s="18">
        <f>SUM(Table2[[#This Row],[Indirect and Induced Through FY17]:[Indirect and Induced FY18 and After]])</f>
        <v>2871.5254999999997</v>
      </c>
      <c r="CI518" s="17">
        <v>291.4615</v>
      </c>
      <c r="CJ518" s="17">
        <v>846.60550000000001</v>
      </c>
      <c r="CK518" s="17">
        <v>4430.2927</v>
      </c>
      <c r="CL518" s="18">
        <f>SUM(Table2[[#This Row],[TOTAL Income Consumption Use Taxes Through FY17]:[TOTAL Income Consumption Use Taxes FY18 and After]])</f>
        <v>5276.8981999999996</v>
      </c>
      <c r="CM518" s="17">
        <v>6.6247999999999996</v>
      </c>
      <c r="CN518" s="17">
        <v>179.35130000000001</v>
      </c>
      <c r="CO518" s="17">
        <v>70.608699999999999</v>
      </c>
      <c r="CP518" s="18">
        <f>SUM(Table2[[#This Row],[Assistance Provided Through FY17]:[Assistance Provided FY18 and After]])</f>
        <v>249.96</v>
      </c>
      <c r="CQ518" s="17">
        <v>0</v>
      </c>
      <c r="CR518" s="17">
        <v>0</v>
      </c>
      <c r="CS518" s="17">
        <v>0</v>
      </c>
      <c r="CT518" s="18">
        <f>SUM(Table2[[#This Row],[Recapture Cancellation Reduction Amount Through FY17]:[Recapture Cancellation Reduction Amount FY18 and After]])</f>
        <v>0</v>
      </c>
      <c r="CU518" s="17">
        <v>0</v>
      </c>
      <c r="CV518" s="17">
        <v>0</v>
      </c>
      <c r="CW518" s="17">
        <v>0</v>
      </c>
      <c r="CX518" s="18">
        <f>SUM(Table2[[#This Row],[Penalty Paid Through FY17]:[Penalty Paid FY18 and After]])</f>
        <v>0</v>
      </c>
      <c r="CY518" s="17">
        <v>6.6247999999999996</v>
      </c>
      <c r="CZ518" s="17">
        <v>179.35130000000001</v>
      </c>
      <c r="DA518" s="17">
        <v>70.608699999999999</v>
      </c>
      <c r="DB518" s="18">
        <f>SUM(Table2[[#This Row],[TOTAL Assistance Net of Recapture Penalties Through FY17]:[TOTAL Assistance Net of Recapture Penalties FY18 and After]])</f>
        <v>249.96</v>
      </c>
      <c r="DC518" s="17">
        <v>138.5334</v>
      </c>
      <c r="DD518" s="17">
        <v>563.57219999999995</v>
      </c>
      <c r="DE518" s="17">
        <v>2091.7604999999999</v>
      </c>
      <c r="DF518" s="18">
        <f>SUM(Table2[[#This Row],[Company Direct Tax Revenue Before Assistance Through FY17]:[Company Direct Tax Revenue Before Assistance FY18 and After]])</f>
        <v>2655.3326999999999</v>
      </c>
      <c r="DG518" s="17">
        <v>292.72500000000002</v>
      </c>
      <c r="DH518" s="17">
        <v>843.37279999999998</v>
      </c>
      <c r="DI518" s="17">
        <v>4419.9498999999996</v>
      </c>
      <c r="DJ518" s="18">
        <f>SUM(Table2[[#This Row],[Indirect and Induced Tax Revenues Through FY17]:[Indirect and Induced Tax Revenues FY18 and After]])</f>
        <v>5263.3226999999997</v>
      </c>
      <c r="DK518" s="17">
        <v>431.25839999999999</v>
      </c>
      <c r="DL518" s="17">
        <v>1406.9449999999999</v>
      </c>
      <c r="DM518" s="17">
        <v>6511.7103999999999</v>
      </c>
      <c r="DN518" s="17">
        <f>SUM(Table2[[#This Row],[TOTAL Tax Revenues Before Assistance Through FY17]:[TOTAL Tax Revenues Before Assistance FY18 and After]])</f>
        <v>7918.6553999999996</v>
      </c>
      <c r="DO518" s="17">
        <v>424.6336</v>
      </c>
      <c r="DP518" s="17">
        <v>1227.5936999999999</v>
      </c>
      <c r="DQ518" s="17">
        <v>6441.1017000000002</v>
      </c>
      <c r="DR518" s="20">
        <f>SUM(Table2[[#This Row],[TOTAL Tax Revenues Net of Assistance Recapture and Penalty Through FY17]:[TOTAL Tax Revenues Net of Assistance Recapture and Penalty FY18 and After]])</f>
        <v>7668.6954000000005</v>
      </c>
      <c r="DS518" s="20">
        <v>0</v>
      </c>
      <c r="DT518" s="20">
        <v>0</v>
      </c>
      <c r="DU518" s="20">
        <v>0</v>
      </c>
      <c r="DV518" s="20">
        <v>0</v>
      </c>
      <c r="DW518" s="15">
        <v>0</v>
      </c>
      <c r="DX518" s="15">
        <v>0</v>
      </c>
      <c r="DY518" s="15">
        <v>0</v>
      </c>
      <c r="DZ518" s="15">
        <v>73</v>
      </c>
      <c r="EA518" s="15">
        <v>0</v>
      </c>
      <c r="EB518" s="15">
        <v>0</v>
      </c>
      <c r="EC518" s="15">
        <v>0</v>
      </c>
      <c r="ED518" s="15">
        <v>73</v>
      </c>
      <c r="EE518" s="15">
        <v>0</v>
      </c>
      <c r="EF518" s="15">
        <v>0</v>
      </c>
      <c r="EG518" s="15">
        <v>0</v>
      </c>
      <c r="EH518" s="15">
        <v>100</v>
      </c>
      <c r="EI518" s="15">
        <f>SUM(Table2[[#This Row],[Total Industrial Employees FY17]:[Total Other Employees FY17]])</f>
        <v>73</v>
      </c>
      <c r="EJ518" s="15">
        <f>SUM(Table2[[#This Row],[Number of Industrial Employees Earning More than Living Wage FY17]:[Number of Other Employees Earning More than Living Wage FY17]])</f>
        <v>73</v>
      </c>
      <c r="EK518" s="15">
        <v>100</v>
      </c>
    </row>
    <row r="519" spans="1:141" x14ac:dyDescent="0.2">
      <c r="A519" s="6">
        <v>94130</v>
      </c>
      <c r="B519" s="6" t="s">
        <v>1715</v>
      </c>
      <c r="C519" s="7" t="s">
        <v>1767</v>
      </c>
      <c r="D519" s="7" t="s">
        <v>9</v>
      </c>
      <c r="E519" s="33">
        <v>48</v>
      </c>
      <c r="F519" s="8" t="s">
        <v>2442</v>
      </c>
      <c r="G519" s="41" t="s">
        <v>2033</v>
      </c>
      <c r="H519" s="35">
        <v>37630</v>
      </c>
      <c r="I519" s="35">
        <v>25560</v>
      </c>
      <c r="J519" s="39" t="s">
        <v>3362</v>
      </c>
      <c r="K519" s="11" t="s">
        <v>2804</v>
      </c>
      <c r="L519" s="13" t="s">
        <v>3158</v>
      </c>
      <c r="M519" s="13" t="s">
        <v>2973</v>
      </c>
      <c r="N519" s="23">
        <v>11040000</v>
      </c>
      <c r="O519" s="6" t="s">
        <v>2518</v>
      </c>
      <c r="P519" s="15">
        <v>192</v>
      </c>
      <c r="Q519" s="15">
        <v>0</v>
      </c>
      <c r="R519" s="15">
        <v>77</v>
      </c>
      <c r="S519" s="15">
        <v>0</v>
      </c>
      <c r="T519" s="15">
        <v>0</v>
      </c>
      <c r="U519" s="15">
        <v>269</v>
      </c>
      <c r="V519" s="15">
        <v>173</v>
      </c>
      <c r="W519" s="15">
        <v>0</v>
      </c>
      <c r="X519" s="15">
        <v>0</v>
      </c>
      <c r="Y519" s="15">
        <v>46</v>
      </c>
      <c r="Z519" s="15">
        <v>9</v>
      </c>
      <c r="AA519" s="15">
        <v>90</v>
      </c>
      <c r="AB519" s="15">
        <v>29</v>
      </c>
      <c r="AC519" s="15">
        <v>12</v>
      </c>
      <c r="AD519" s="15">
        <v>7</v>
      </c>
      <c r="AE519" s="15">
        <v>0</v>
      </c>
      <c r="AF519" s="15">
        <v>90</v>
      </c>
      <c r="AG519" s="15" t="s">
        <v>1860</v>
      </c>
      <c r="AH519" s="15" t="s">
        <v>1861</v>
      </c>
      <c r="AI519" s="17">
        <v>0</v>
      </c>
      <c r="AJ519" s="17">
        <v>0</v>
      </c>
      <c r="AK519" s="17">
        <v>0</v>
      </c>
      <c r="AL519" s="17">
        <f>SUM(Table2[[#This Row],[Company Direct Land Through FY17]:[Company Direct Land FY18 and After]])</f>
        <v>0</v>
      </c>
      <c r="AM519" s="17">
        <v>0</v>
      </c>
      <c r="AN519" s="17">
        <v>0</v>
      </c>
      <c r="AO519" s="17">
        <v>0</v>
      </c>
      <c r="AP519" s="18">
        <f>SUM(Table2[[#This Row],[Company Direct Building Through FY17]:[Company Direct Building FY18 and After]])</f>
        <v>0</v>
      </c>
      <c r="AQ519" s="17">
        <v>233.8272</v>
      </c>
      <c r="AR519" s="17">
        <v>233.8272</v>
      </c>
      <c r="AS519" s="17">
        <v>0</v>
      </c>
      <c r="AT519" s="18">
        <f>SUM(Table2[[#This Row],[Mortgage Recording Tax Through FY17]:[Mortgage Recording Tax FY18 and After]])</f>
        <v>233.8272</v>
      </c>
      <c r="AU519" s="17">
        <v>0</v>
      </c>
      <c r="AV519" s="17">
        <v>0</v>
      </c>
      <c r="AW519" s="17">
        <v>0</v>
      </c>
      <c r="AX519" s="18">
        <f>SUM(Table2[[#This Row],[Pilot Savings Through FY17]:[Pilot Savings FY18 and After]])</f>
        <v>0</v>
      </c>
      <c r="AY519" s="17">
        <v>233.8272</v>
      </c>
      <c r="AZ519" s="17">
        <v>233.8272</v>
      </c>
      <c r="BA519" s="17">
        <v>0</v>
      </c>
      <c r="BB519" s="18">
        <f>SUM(Table2[[#This Row],[Mortgage Recording Tax Exemption Through FY17]:[Mortgage Recording Tax Exemption FY18 and After]])</f>
        <v>233.8272</v>
      </c>
      <c r="BC519" s="17">
        <v>115.1951</v>
      </c>
      <c r="BD519" s="17">
        <v>115.1951</v>
      </c>
      <c r="BE519" s="17">
        <v>2084.7750000000001</v>
      </c>
      <c r="BF519" s="18">
        <f>SUM(Table2[[#This Row],[Indirect and Induced Land Through FY17]:[Indirect and Induced Land FY18 and After]])</f>
        <v>2199.9701</v>
      </c>
      <c r="BG519" s="17">
        <v>213.93369999999999</v>
      </c>
      <c r="BH519" s="17">
        <v>213.93369999999999</v>
      </c>
      <c r="BI519" s="17">
        <v>3871.7260000000001</v>
      </c>
      <c r="BJ519" s="18">
        <f>SUM(Table2[[#This Row],[Indirect and Induced Building Through FY17]:[Indirect and Induced Building FY18 and After]])</f>
        <v>4085.6597000000002</v>
      </c>
      <c r="BK519" s="17">
        <v>329.12880000000001</v>
      </c>
      <c r="BL519" s="17">
        <v>329.12880000000001</v>
      </c>
      <c r="BM519" s="17">
        <v>5956.5010000000002</v>
      </c>
      <c r="BN519" s="18">
        <f>SUM(Table2[[#This Row],[TOTAL Real Property Related Taxes Through FY17]:[TOTAL Real Property Related Taxes FY18 and After]])</f>
        <v>6285.6298000000006</v>
      </c>
      <c r="BO519" s="17">
        <v>342.37529999999998</v>
      </c>
      <c r="BP519" s="17">
        <v>342.37529999999998</v>
      </c>
      <c r="BQ519" s="17">
        <v>6196.2326000000003</v>
      </c>
      <c r="BR519" s="18">
        <f>SUM(Table2[[#This Row],[Company Direct Through FY17]:[Company Direct FY18 and After]])</f>
        <v>6538.6079</v>
      </c>
      <c r="BS519" s="17">
        <v>0</v>
      </c>
      <c r="BT519" s="17">
        <v>0</v>
      </c>
      <c r="BU519" s="17">
        <v>0</v>
      </c>
      <c r="BV519" s="18">
        <f>SUM(Table2[[#This Row],[Sales Tax Exemption Through FY17]:[Sales Tax Exemption FY18 and After]])</f>
        <v>0</v>
      </c>
      <c r="BW519" s="17">
        <v>0</v>
      </c>
      <c r="BX519" s="17">
        <v>0</v>
      </c>
      <c r="BY519" s="17">
        <v>0</v>
      </c>
      <c r="BZ519" s="17">
        <f>SUM(Table2[[#This Row],[Energy Tax Savings Through FY17]:[Energy Tax Savings FY18 and After]])</f>
        <v>0</v>
      </c>
      <c r="CA519" s="17">
        <v>3.2793000000000001</v>
      </c>
      <c r="CB519" s="17">
        <v>3.2793000000000001</v>
      </c>
      <c r="CC519" s="17">
        <v>40.942900000000002</v>
      </c>
      <c r="CD519" s="18">
        <f>SUM(Table2[[#This Row],[Tax Exempt Bond Savings Through FY17]:[Tax Exempt Bond Savings FY18 and After]])</f>
        <v>44.222200000000001</v>
      </c>
      <c r="CE519" s="17">
        <v>394.32760000000002</v>
      </c>
      <c r="CF519" s="17">
        <v>394.32760000000002</v>
      </c>
      <c r="CG519" s="17">
        <v>7136.4570000000003</v>
      </c>
      <c r="CH519" s="18">
        <f>SUM(Table2[[#This Row],[Indirect and Induced Through FY17]:[Indirect and Induced FY18 and After]])</f>
        <v>7530.7846</v>
      </c>
      <c r="CI519" s="17">
        <v>733.42359999999996</v>
      </c>
      <c r="CJ519" s="17">
        <v>733.42359999999996</v>
      </c>
      <c r="CK519" s="17">
        <v>13291.7467</v>
      </c>
      <c r="CL519" s="18">
        <f>SUM(Table2[[#This Row],[TOTAL Income Consumption Use Taxes Through FY17]:[TOTAL Income Consumption Use Taxes FY18 and After]])</f>
        <v>14025.1703</v>
      </c>
      <c r="CM519" s="17">
        <v>237.10650000000001</v>
      </c>
      <c r="CN519" s="17">
        <v>237.10650000000001</v>
      </c>
      <c r="CO519" s="17">
        <v>40.942900000000002</v>
      </c>
      <c r="CP519" s="18">
        <f>SUM(Table2[[#This Row],[Assistance Provided Through FY17]:[Assistance Provided FY18 and After]])</f>
        <v>278.04939999999999</v>
      </c>
      <c r="CQ519" s="17">
        <v>0</v>
      </c>
      <c r="CR519" s="17">
        <v>0</v>
      </c>
      <c r="CS519" s="17">
        <v>0</v>
      </c>
      <c r="CT519" s="18">
        <f>SUM(Table2[[#This Row],[Recapture Cancellation Reduction Amount Through FY17]:[Recapture Cancellation Reduction Amount FY18 and After]])</f>
        <v>0</v>
      </c>
      <c r="CU519" s="17">
        <v>0</v>
      </c>
      <c r="CV519" s="17">
        <v>0</v>
      </c>
      <c r="CW519" s="17">
        <v>0</v>
      </c>
      <c r="CX519" s="18">
        <f>SUM(Table2[[#This Row],[Penalty Paid Through FY17]:[Penalty Paid FY18 and After]])</f>
        <v>0</v>
      </c>
      <c r="CY519" s="17">
        <v>237.10650000000001</v>
      </c>
      <c r="CZ519" s="17">
        <v>237.10650000000001</v>
      </c>
      <c r="DA519" s="17">
        <v>40.942900000000002</v>
      </c>
      <c r="DB519" s="18">
        <f>SUM(Table2[[#This Row],[TOTAL Assistance Net of Recapture Penalties Through FY17]:[TOTAL Assistance Net of Recapture Penalties FY18 and After]])</f>
        <v>278.04939999999999</v>
      </c>
      <c r="DC519" s="17">
        <v>576.20249999999999</v>
      </c>
      <c r="DD519" s="17">
        <v>576.20249999999999</v>
      </c>
      <c r="DE519" s="17">
        <v>6196.2326000000003</v>
      </c>
      <c r="DF519" s="18">
        <f>SUM(Table2[[#This Row],[Company Direct Tax Revenue Before Assistance Through FY17]:[Company Direct Tax Revenue Before Assistance FY18 and After]])</f>
        <v>6772.4351000000006</v>
      </c>
      <c r="DG519" s="17">
        <v>723.45640000000003</v>
      </c>
      <c r="DH519" s="17">
        <v>723.45640000000003</v>
      </c>
      <c r="DI519" s="17">
        <v>13092.958000000001</v>
      </c>
      <c r="DJ519" s="18">
        <f>SUM(Table2[[#This Row],[Indirect and Induced Tax Revenues Through FY17]:[Indirect and Induced Tax Revenues FY18 and After]])</f>
        <v>13816.414400000001</v>
      </c>
      <c r="DK519" s="17">
        <v>1299.6588999999999</v>
      </c>
      <c r="DL519" s="17">
        <v>1299.6588999999999</v>
      </c>
      <c r="DM519" s="17">
        <v>19289.190600000002</v>
      </c>
      <c r="DN519" s="17">
        <f>SUM(Table2[[#This Row],[TOTAL Tax Revenues Before Assistance Through FY17]:[TOTAL Tax Revenues Before Assistance FY18 and After]])</f>
        <v>20588.8495</v>
      </c>
      <c r="DO519" s="17">
        <v>1062.5524</v>
      </c>
      <c r="DP519" s="17">
        <v>1062.5524</v>
      </c>
      <c r="DQ519" s="17">
        <v>19248.2477</v>
      </c>
      <c r="DR519" s="20">
        <f>SUM(Table2[[#This Row],[TOTAL Tax Revenues Net of Assistance Recapture and Penalty Through FY17]:[TOTAL Tax Revenues Net of Assistance Recapture and Penalty FY18 and After]])</f>
        <v>20310.8001</v>
      </c>
      <c r="DS519" s="20">
        <v>10910</v>
      </c>
      <c r="DT519" s="20">
        <v>0</v>
      </c>
      <c r="DU519" s="20">
        <v>0</v>
      </c>
      <c r="DV519" s="20">
        <v>0</v>
      </c>
      <c r="DW519" s="15">
        <v>0</v>
      </c>
      <c r="DX519" s="15">
        <v>0</v>
      </c>
      <c r="DY519" s="15">
        <v>0</v>
      </c>
      <c r="DZ519" s="15">
        <v>0</v>
      </c>
      <c r="EA519" s="15">
        <v>0</v>
      </c>
      <c r="EB519" s="15">
        <v>0</v>
      </c>
      <c r="EC519" s="15">
        <v>0</v>
      </c>
      <c r="ED519" s="15">
        <v>0</v>
      </c>
      <c r="EE519" s="15">
        <v>0</v>
      </c>
      <c r="EF519" s="15">
        <v>0</v>
      </c>
      <c r="EG519" s="15">
        <v>0</v>
      </c>
      <c r="EH519" s="15">
        <v>0</v>
      </c>
      <c r="EI519" s="15">
        <f>SUM(Table2[[#This Row],[Total Industrial Employees FY17]:[Total Other Employees FY17]])</f>
        <v>0</v>
      </c>
      <c r="EJ519" s="15">
        <f>SUM(Table2[[#This Row],[Number of Industrial Employees Earning More than Living Wage FY17]:[Number of Other Employees Earning More than Living Wage FY17]])</f>
        <v>0</v>
      </c>
      <c r="EK519" s="15">
        <v>0</v>
      </c>
    </row>
    <row r="520" spans="1:141" x14ac:dyDescent="0.2">
      <c r="A520" s="6">
        <v>93941</v>
      </c>
      <c r="B520" s="6" t="s">
        <v>1697</v>
      </c>
      <c r="C520" s="7" t="s">
        <v>1746</v>
      </c>
      <c r="D520" s="7" t="s">
        <v>19</v>
      </c>
      <c r="E520" s="33">
        <v>6</v>
      </c>
      <c r="F520" s="8" t="s">
        <v>2319</v>
      </c>
      <c r="G520" s="41" t="s">
        <v>2031</v>
      </c>
      <c r="H520" s="35">
        <v>800773</v>
      </c>
      <c r="I520" s="35">
        <v>1501927</v>
      </c>
      <c r="J520" s="39" t="s">
        <v>3388</v>
      </c>
      <c r="K520" s="11" t="s">
        <v>2804</v>
      </c>
      <c r="L520" s="13" t="s">
        <v>2961</v>
      </c>
      <c r="M520" s="13" t="s">
        <v>2962</v>
      </c>
      <c r="N520" s="23">
        <v>49995000</v>
      </c>
      <c r="O520" s="6" t="s">
        <v>2503</v>
      </c>
      <c r="P520" s="15">
        <v>1371</v>
      </c>
      <c r="Q520" s="15">
        <v>22</v>
      </c>
      <c r="R520" s="15">
        <v>421</v>
      </c>
      <c r="S520" s="15">
        <v>297</v>
      </c>
      <c r="T520" s="15">
        <v>9</v>
      </c>
      <c r="U520" s="15">
        <v>2120</v>
      </c>
      <c r="V520" s="15">
        <v>1423</v>
      </c>
      <c r="W520" s="15">
        <v>0</v>
      </c>
      <c r="X520" s="15">
        <v>0</v>
      </c>
      <c r="Y520" s="15">
        <v>1286</v>
      </c>
      <c r="Z520" s="15">
        <v>9</v>
      </c>
      <c r="AA520" s="15">
        <v>92</v>
      </c>
      <c r="AB520" s="15">
        <v>76</v>
      </c>
      <c r="AC520" s="15">
        <v>9</v>
      </c>
      <c r="AD520" s="15">
        <v>2</v>
      </c>
      <c r="AE520" s="15">
        <v>1</v>
      </c>
      <c r="AF520" s="15">
        <v>92</v>
      </c>
      <c r="AG520" s="15" t="s">
        <v>1860</v>
      </c>
      <c r="AH520" s="15" t="s">
        <v>1860</v>
      </c>
      <c r="AI520" s="17">
        <v>0</v>
      </c>
      <c r="AJ520" s="17">
        <v>0</v>
      </c>
      <c r="AK520" s="17">
        <v>0</v>
      </c>
      <c r="AL520" s="17">
        <f>SUM(Table2[[#This Row],[Company Direct Land Through FY17]:[Company Direct Land FY18 and After]])</f>
        <v>0</v>
      </c>
      <c r="AM520" s="17">
        <v>0</v>
      </c>
      <c r="AN520" s="17">
        <v>0</v>
      </c>
      <c r="AO520" s="17">
        <v>0</v>
      </c>
      <c r="AP520" s="18">
        <f>SUM(Table2[[#This Row],[Company Direct Building Through FY17]:[Company Direct Building FY18 and After]])</f>
        <v>0</v>
      </c>
      <c r="AQ520" s="17">
        <v>0</v>
      </c>
      <c r="AR520" s="17">
        <v>0</v>
      </c>
      <c r="AS520" s="17">
        <v>0</v>
      </c>
      <c r="AT520" s="18">
        <f>SUM(Table2[[#This Row],[Mortgage Recording Tax Through FY17]:[Mortgage Recording Tax FY18 and After]])</f>
        <v>0</v>
      </c>
      <c r="AU520" s="17">
        <v>0</v>
      </c>
      <c r="AV520" s="17">
        <v>0</v>
      </c>
      <c r="AW520" s="17">
        <v>0</v>
      </c>
      <c r="AX520" s="18">
        <f>SUM(Table2[[#This Row],[Pilot Savings Through FY17]:[Pilot Savings FY18 and After]])</f>
        <v>0</v>
      </c>
      <c r="AY520" s="17">
        <v>0</v>
      </c>
      <c r="AZ520" s="17">
        <v>0</v>
      </c>
      <c r="BA520" s="17">
        <v>0</v>
      </c>
      <c r="BB520" s="18">
        <f>SUM(Table2[[#This Row],[Mortgage Recording Tax Exemption Through FY17]:[Mortgage Recording Tax Exemption FY18 and After]])</f>
        <v>0</v>
      </c>
      <c r="BC520" s="17">
        <v>1285.4303</v>
      </c>
      <c r="BD520" s="17">
        <v>3510.7318</v>
      </c>
      <c r="BE520" s="17">
        <v>17180.243299999998</v>
      </c>
      <c r="BF520" s="18">
        <f>SUM(Table2[[#This Row],[Indirect and Induced Land Through FY17]:[Indirect and Induced Land FY18 and After]])</f>
        <v>20690.9751</v>
      </c>
      <c r="BG520" s="17">
        <v>2387.2278000000001</v>
      </c>
      <c r="BH520" s="17">
        <v>6519.9305000000004</v>
      </c>
      <c r="BI520" s="17">
        <v>31906.166300000001</v>
      </c>
      <c r="BJ520" s="18">
        <f>SUM(Table2[[#This Row],[Indirect and Induced Building Through FY17]:[Indirect and Induced Building FY18 and After]])</f>
        <v>38426.096799999999</v>
      </c>
      <c r="BK520" s="17">
        <v>3672.6581000000001</v>
      </c>
      <c r="BL520" s="17">
        <v>10030.6623</v>
      </c>
      <c r="BM520" s="17">
        <v>49086.409599999999</v>
      </c>
      <c r="BN520" s="18">
        <f>SUM(Table2[[#This Row],[TOTAL Real Property Related Taxes Through FY17]:[TOTAL Real Property Related Taxes FY18 and After]])</f>
        <v>59117.071899999995</v>
      </c>
      <c r="BO520" s="17">
        <v>3165.4436999999998</v>
      </c>
      <c r="BP520" s="17">
        <v>8648.1384999999991</v>
      </c>
      <c r="BQ520" s="17">
        <v>42307.304600000003</v>
      </c>
      <c r="BR520" s="18">
        <f>SUM(Table2[[#This Row],[Company Direct Through FY17]:[Company Direct FY18 and After]])</f>
        <v>50955.443100000004</v>
      </c>
      <c r="BS520" s="17">
        <v>0</v>
      </c>
      <c r="BT520" s="17">
        <v>0</v>
      </c>
      <c r="BU520" s="17">
        <v>0</v>
      </c>
      <c r="BV520" s="18">
        <f>SUM(Table2[[#This Row],[Sales Tax Exemption Through FY17]:[Sales Tax Exemption FY18 and After]])</f>
        <v>0</v>
      </c>
      <c r="BW520" s="17">
        <v>0</v>
      </c>
      <c r="BX520" s="17">
        <v>0</v>
      </c>
      <c r="BY520" s="17">
        <v>0</v>
      </c>
      <c r="BZ520" s="17">
        <f>SUM(Table2[[#This Row],[Energy Tax Savings Through FY17]:[Energy Tax Savings FY18 and After]])</f>
        <v>0</v>
      </c>
      <c r="CA520" s="17">
        <v>29.340599999999998</v>
      </c>
      <c r="CB520" s="17">
        <v>151.8261</v>
      </c>
      <c r="CC520" s="17">
        <v>270.53339999999997</v>
      </c>
      <c r="CD520" s="18">
        <f>SUM(Table2[[#This Row],[Tax Exempt Bond Savings Through FY17]:[Tax Exempt Bond Savings FY18 and After]])</f>
        <v>422.35949999999997</v>
      </c>
      <c r="CE520" s="17">
        <v>3678.4429</v>
      </c>
      <c r="CF520" s="17">
        <v>10448.803099999999</v>
      </c>
      <c r="CG520" s="17">
        <v>49163.724699999999</v>
      </c>
      <c r="CH520" s="18">
        <f>SUM(Table2[[#This Row],[Indirect and Induced Through FY17]:[Indirect and Induced FY18 and After]])</f>
        <v>59612.527799999996</v>
      </c>
      <c r="CI520" s="17">
        <v>6814.5460000000003</v>
      </c>
      <c r="CJ520" s="17">
        <v>18945.1155</v>
      </c>
      <c r="CK520" s="17">
        <v>91200.495899999994</v>
      </c>
      <c r="CL520" s="18">
        <f>SUM(Table2[[#This Row],[TOTAL Income Consumption Use Taxes Through FY17]:[TOTAL Income Consumption Use Taxes FY18 and After]])</f>
        <v>110145.61139999999</v>
      </c>
      <c r="CM520" s="17">
        <v>29.340599999999998</v>
      </c>
      <c r="CN520" s="17">
        <v>151.8261</v>
      </c>
      <c r="CO520" s="17">
        <v>270.53339999999997</v>
      </c>
      <c r="CP520" s="18">
        <f>SUM(Table2[[#This Row],[Assistance Provided Through FY17]:[Assistance Provided FY18 and After]])</f>
        <v>422.35949999999997</v>
      </c>
      <c r="CQ520" s="17">
        <v>0</v>
      </c>
      <c r="CR520" s="17">
        <v>0</v>
      </c>
      <c r="CS520" s="17">
        <v>0</v>
      </c>
      <c r="CT520" s="18">
        <f>SUM(Table2[[#This Row],[Recapture Cancellation Reduction Amount Through FY17]:[Recapture Cancellation Reduction Amount FY18 and After]])</f>
        <v>0</v>
      </c>
      <c r="CU520" s="17">
        <v>0</v>
      </c>
      <c r="CV520" s="17">
        <v>0</v>
      </c>
      <c r="CW520" s="17">
        <v>0</v>
      </c>
      <c r="CX520" s="18">
        <f>SUM(Table2[[#This Row],[Penalty Paid Through FY17]:[Penalty Paid FY18 and After]])</f>
        <v>0</v>
      </c>
      <c r="CY520" s="17">
        <v>29.340599999999998</v>
      </c>
      <c r="CZ520" s="17">
        <v>151.8261</v>
      </c>
      <c r="DA520" s="17">
        <v>270.53339999999997</v>
      </c>
      <c r="DB520" s="18">
        <f>SUM(Table2[[#This Row],[TOTAL Assistance Net of Recapture Penalties Through FY17]:[TOTAL Assistance Net of Recapture Penalties FY18 and After]])</f>
        <v>422.35949999999997</v>
      </c>
      <c r="DC520" s="17">
        <v>3165.4436999999998</v>
      </c>
      <c r="DD520" s="17">
        <v>8648.1384999999991</v>
      </c>
      <c r="DE520" s="17">
        <v>42307.304600000003</v>
      </c>
      <c r="DF520" s="18">
        <f>SUM(Table2[[#This Row],[Company Direct Tax Revenue Before Assistance Through FY17]:[Company Direct Tax Revenue Before Assistance FY18 and After]])</f>
        <v>50955.443100000004</v>
      </c>
      <c r="DG520" s="17">
        <v>7351.1009999999997</v>
      </c>
      <c r="DH520" s="17">
        <v>20479.465400000001</v>
      </c>
      <c r="DI520" s="17">
        <v>98250.134300000005</v>
      </c>
      <c r="DJ520" s="18">
        <f>SUM(Table2[[#This Row],[Indirect and Induced Tax Revenues Through FY17]:[Indirect and Induced Tax Revenues FY18 and After]])</f>
        <v>118729.59970000001</v>
      </c>
      <c r="DK520" s="17">
        <v>10516.5447</v>
      </c>
      <c r="DL520" s="17">
        <v>29127.603899999998</v>
      </c>
      <c r="DM520" s="17">
        <v>140557.43890000001</v>
      </c>
      <c r="DN520" s="17">
        <f>SUM(Table2[[#This Row],[TOTAL Tax Revenues Before Assistance Through FY17]:[TOTAL Tax Revenues Before Assistance FY18 and After]])</f>
        <v>169685.0428</v>
      </c>
      <c r="DO520" s="17">
        <v>10487.204100000001</v>
      </c>
      <c r="DP520" s="17">
        <v>28975.7778</v>
      </c>
      <c r="DQ520" s="17">
        <v>140286.90549999999</v>
      </c>
      <c r="DR520" s="20">
        <f>SUM(Table2[[#This Row],[TOTAL Tax Revenues Net of Assistance Recapture and Penalty Through FY17]:[TOTAL Tax Revenues Net of Assistance Recapture and Penalty FY18 and After]])</f>
        <v>169262.6833</v>
      </c>
      <c r="DS520" s="20">
        <v>0</v>
      </c>
      <c r="DT520" s="20">
        <v>0</v>
      </c>
      <c r="DU520" s="20">
        <v>0</v>
      </c>
      <c r="DV520" s="20">
        <v>0</v>
      </c>
      <c r="DW520" s="15">
        <v>0</v>
      </c>
      <c r="DX520" s="15">
        <v>0</v>
      </c>
      <c r="DY520" s="15">
        <v>0</v>
      </c>
      <c r="DZ520" s="15">
        <v>2120</v>
      </c>
      <c r="EA520" s="15">
        <v>0</v>
      </c>
      <c r="EB520" s="15">
        <v>0</v>
      </c>
      <c r="EC520" s="15">
        <v>0</v>
      </c>
      <c r="ED520" s="15">
        <v>1295</v>
      </c>
      <c r="EE520" s="15">
        <v>0</v>
      </c>
      <c r="EF520" s="15">
        <v>0</v>
      </c>
      <c r="EG520" s="15">
        <v>0</v>
      </c>
      <c r="EH520" s="15">
        <v>61.08</v>
      </c>
      <c r="EI520" s="15">
        <f>SUM(Table2[[#This Row],[Total Industrial Employees FY17]:[Total Other Employees FY17]])</f>
        <v>2120</v>
      </c>
      <c r="EJ520" s="15">
        <f>SUM(Table2[[#This Row],[Number of Industrial Employees Earning More than Living Wage FY17]:[Number of Other Employees Earning More than Living Wage FY17]])</f>
        <v>1295</v>
      </c>
      <c r="EK520" s="15">
        <v>61.084905660377352</v>
      </c>
    </row>
    <row r="521" spans="1:141" x14ac:dyDescent="0.2">
      <c r="A521" s="6">
        <v>93095</v>
      </c>
      <c r="B521" s="6" t="s">
        <v>391</v>
      </c>
      <c r="C521" s="7" t="s">
        <v>392</v>
      </c>
      <c r="D521" s="7" t="s">
        <v>6</v>
      </c>
      <c r="E521" s="33">
        <v>8</v>
      </c>
      <c r="F521" s="8" t="s">
        <v>2125</v>
      </c>
      <c r="G521" s="41" t="s">
        <v>1892</v>
      </c>
      <c r="H521" s="35">
        <v>10000</v>
      </c>
      <c r="I521" s="35">
        <v>31281</v>
      </c>
      <c r="J521" s="39" t="s">
        <v>3295</v>
      </c>
      <c r="K521" s="11" t="s">
        <v>2453</v>
      </c>
      <c r="L521" s="13" t="s">
        <v>2715</v>
      </c>
      <c r="M521" s="13" t="s">
        <v>2668</v>
      </c>
      <c r="N521" s="23">
        <v>2210000</v>
      </c>
      <c r="O521" s="6" t="s">
        <v>2458</v>
      </c>
      <c r="P521" s="15">
        <v>0</v>
      </c>
      <c r="Q521" s="15">
        <v>0</v>
      </c>
      <c r="R521" s="15">
        <v>0</v>
      </c>
      <c r="S521" s="15">
        <v>0</v>
      </c>
      <c r="T521" s="15">
        <v>0</v>
      </c>
      <c r="U521" s="15">
        <v>0</v>
      </c>
      <c r="V521" s="15">
        <v>6</v>
      </c>
      <c r="W521" s="15">
        <v>0</v>
      </c>
      <c r="X521" s="15">
        <v>0</v>
      </c>
      <c r="Y521" s="15">
        <v>0</v>
      </c>
      <c r="Z521" s="15">
        <v>8</v>
      </c>
      <c r="AA521" s="15">
        <v>0</v>
      </c>
      <c r="AB521" s="15">
        <v>0</v>
      </c>
      <c r="AC521" s="15">
        <v>0</v>
      </c>
      <c r="AD521" s="15">
        <v>0</v>
      </c>
      <c r="AE521" s="15">
        <v>0</v>
      </c>
      <c r="AF521" s="15">
        <v>0</v>
      </c>
      <c r="AG521" s="15"/>
      <c r="AH521" s="15"/>
      <c r="AI521" s="17">
        <v>6.6139999999999999</v>
      </c>
      <c r="AJ521" s="17">
        <v>91.031999999999996</v>
      </c>
      <c r="AK521" s="17">
        <v>39.263100000000001</v>
      </c>
      <c r="AL521" s="17">
        <f>SUM(Table2[[#This Row],[Company Direct Land Through FY17]:[Company Direct Land FY18 and After]])</f>
        <v>130.29509999999999</v>
      </c>
      <c r="AM521" s="17">
        <v>90.713700000000003</v>
      </c>
      <c r="AN521" s="17">
        <v>389.66759999999999</v>
      </c>
      <c r="AO521" s="17">
        <v>538.50819999999999</v>
      </c>
      <c r="AP521" s="18">
        <f>SUM(Table2[[#This Row],[Company Direct Building Through FY17]:[Company Direct Building FY18 and After]])</f>
        <v>928.17579999999998</v>
      </c>
      <c r="AQ521" s="17">
        <v>0</v>
      </c>
      <c r="AR521" s="17">
        <v>24.124099999999999</v>
      </c>
      <c r="AS521" s="17">
        <v>0</v>
      </c>
      <c r="AT521" s="18">
        <f>SUM(Table2[[#This Row],[Mortgage Recording Tax Through FY17]:[Mortgage Recording Tax FY18 and After]])</f>
        <v>24.124099999999999</v>
      </c>
      <c r="AU521" s="17">
        <v>11.9244</v>
      </c>
      <c r="AV521" s="17">
        <v>209.9325</v>
      </c>
      <c r="AW521" s="17">
        <v>70.787599999999998</v>
      </c>
      <c r="AX521" s="18">
        <f>SUM(Table2[[#This Row],[Pilot Savings Through FY17]:[Pilot Savings FY18 and After]])</f>
        <v>280.7201</v>
      </c>
      <c r="AY521" s="17">
        <v>0</v>
      </c>
      <c r="AZ521" s="17">
        <v>24.124099999999999</v>
      </c>
      <c r="BA521" s="17">
        <v>0</v>
      </c>
      <c r="BB521" s="18">
        <f>SUM(Table2[[#This Row],[Mortgage Recording Tax Exemption Through FY17]:[Mortgage Recording Tax Exemption FY18 and After]])</f>
        <v>24.124099999999999</v>
      </c>
      <c r="BC521" s="17">
        <v>4.8205</v>
      </c>
      <c r="BD521" s="17">
        <v>41.253599999999999</v>
      </c>
      <c r="BE521" s="17">
        <v>28.616199999999999</v>
      </c>
      <c r="BF521" s="18">
        <f>SUM(Table2[[#This Row],[Indirect and Induced Land Through FY17]:[Indirect and Induced Land FY18 and After]])</f>
        <v>69.869799999999998</v>
      </c>
      <c r="BG521" s="17">
        <v>8.9524000000000008</v>
      </c>
      <c r="BH521" s="17">
        <v>76.613600000000005</v>
      </c>
      <c r="BI521" s="17">
        <v>53.1447</v>
      </c>
      <c r="BJ521" s="18">
        <f>SUM(Table2[[#This Row],[Indirect and Induced Building Through FY17]:[Indirect and Induced Building FY18 and After]])</f>
        <v>129.75830000000002</v>
      </c>
      <c r="BK521" s="17">
        <v>99.176199999999994</v>
      </c>
      <c r="BL521" s="17">
        <v>388.6343</v>
      </c>
      <c r="BM521" s="17">
        <v>588.74459999999999</v>
      </c>
      <c r="BN521" s="18">
        <f>SUM(Table2[[#This Row],[TOTAL Real Property Related Taxes Through FY17]:[TOTAL Real Property Related Taxes FY18 and After]])</f>
        <v>977.37889999999993</v>
      </c>
      <c r="BO521" s="17">
        <v>23.695699999999999</v>
      </c>
      <c r="BP521" s="17">
        <v>214.2433</v>
      </c>
      <c r="BQ521" s="17">
        <v>140.66579999999999</v>
      </c>
      <c r="BR521" s="18">
        <f>SUM(Table2[[#This Row],[Company Direct Through FY17]:[Company Direct FY18 and After]])</f>
        <v>354.90909999999997</v>
      </c>
      <c r="BS521" s="17">
        <v>0</v>
      </c>
      <c r="BT521" s="17">
        <v>0</v>
      </c>
      <c r="BU521" s="17">
        <v>0</v>
      </c>
      <c r="BV521" s="18">
        <f>SUM(Table2[[#This Row],[Sales Tax Exemption Through FY17]:[Sales Tax Exemption FY18 and After]])</f>
        <v>0</v>
      </c>
      <c r="BW521" s="17">
        <v>0</v>
      </c>
      <c r="BX521" s="17">
        <v>0</v>
      </c>
      <c r="BY521" s="17">
        <v>0</v>
      </c>
      <c r="BZ521" s="17">
        <f>SUM(Table2[[#This Row],[Energy Tax Savings Through FY17]:[Energy Tax Savings FY18 and After]])</f>
        <v>0</v>
      </c>
      <c r="CA521" s="17">
        <v>0</v>
      </c>
      <c r="CB521" s="17">
        <v>0</v>
      </c>
      <c r="CC521" s="17">
        <v>0</v>
      </c>
      <c r="CD521" s="18">
        <f>SUM(Table2[[#This Row],[Tax Exempt Bond Savings Through FY17]:[Tax Exempt Bond Savings FY18 and After]])</f>
        <v>0</v>
      </c>
      <c r="CE521" s="17">
        <v>15.213200000000001</v>
      </c>
      <c r="CF521" s="17">
        <v>146.05950000000001</v>
      </c>
      <c r="CG521" s="17">
        <v>90.311000000000007</v>
      </c>
      <c r="CH521" s="18">
        <f>SUM(Table2[[#This Row],[Indirect and Induced Through FY17]:[Indirect and Induced FY18 and After]])</f>
        <v>236.37050000000002</v>
      </c>
      <c r="CI521" s="17">
        <v>38.908900000000003</v>
      </c>
      <c r="CJ521" s="17">
        <v>360.30279999999999</v>
      </c>
      <c r="CK521" s="17">
        <v>230.9768</v>
      </c>
      <c r="CL521" s="18">
        <f>SUM(Table2[[#This Row],[TOTAL Income Consumption Use Taxes Through FY17]:[TOTAL Income Consumption Use Taxes FY18 and After]])</f>
        <v>591.27959999999996</v>
      </c>
      <c r="CM521" s="17">
        <v>11.9244</v>
      </c>
      <c r="CN521" s="17">
        <v>234.0566</v>
      </c>
      <c r="CO521" s="17">
        <v>70.787599999999998</v>
      </c>
      <c r="CP521" s="18">
        <f>SUM(Table2[[#This Row],[Assistance Provided Through FY17]:[Assistance Provided FY18 and After]])</f>
        <v>304.8442</v>
      </c>
      <c r="CQ521" s="17">
        <v>0</v>
      </c>
      <c r="CR521" s="17">
        <v>0</v>
      </c>
      <c r="CS521" s="17">
        <v>0</v>
      </c>
      <c r="CT521" s="18">
        <f>SUM(Table2[[#This Row],[Recapture Cancellation Reduction Amount Through FY17]:[Recapture Cancellation Reduction Amount FY18 and After]])</f>
        <v>0</v>
      </c>
      <c r="CU521" s="17">
        <v>0</v>
      </c>
      <c r="CV521" s="17">
        <v>0</v>
      </c>
      <c r="CW521" s="17">
        <v>0</v>
      </c>
      <c r="CX521" s="18">
        <f>SUM(Table2[[#This Row],[Penalty Paid Through FY17]:[Penalty Paid FY18 and After]])</f>
        <v>0</v>
      </c>
      <c r="CY521" s="17">
        <v>11.9244</v>
      </c>
      <c r="CZ521" s="17">
        <v>234.0566</v>
      </c>
      <c r="DA521" s="17">
        <v>70.787599999999998</v>
      </c>
      <c r="DB521" s="18">
        <f>SUM(Table2[[#This Row],[TOTAL Assistance Net of Recapture Penalties Through FY17]:[TOTAL Assistance Net of Recapture Penalties FY18 and After]])</f>
        <v>304.8442</v>
      </c>
      <c r="DC521" s="17">
        <v>121.0234</v>
      </c>
      <c r="DD521" s="17">
        <v>719.06700000000001</v>
      </c>
      <c r="DE521" s="17">
        <v>718.43709999999999</v>
      </c>
      <c r="DF521" s="18">
        <f>SUM(Table2[[#This Row],[Company Direct Tax Revenue Before Assistance Through FY17]:[Company Direct Tax Revenue Before Assistance FY18 and After]])</f>
        <v>1437.5041000000001</v>
      </c>
      <c r="DG521" s="17">
        <v>28.9861</v>
      </c>
      <c r="DH521" s="17">
        <v>263.92669999999998</v>
      </c>
      <c r="DI521" s="17">
        <v>172.0719</v>
      </c>
      <c r="DJ521" s="18">
        <f>SUM(Table2[[#This Row],[Indirect and Induced Tax Revenues Through FY17]:[Indirect and Induced Tax Revenues FY18 and After]])</f>
        <v>435.99860000000001</v>
      </c>
      <c r="DK521" s="17">
        <v>150.0095</v>
      </c>
      <c r="DL521" s="17">
        <v>982.99369999999999</v>
      </c>
      <c r="DM521" s="17">
        <v>890.50900000000001</v>
      </c>
      <c r="DN521" s="17">
        <f>SUM(Table2[[#This Row],[TOTAL Tax Revenues Before Assistance Through FY17]:[TOTAL Tax Revenues Before Assistance FY18 and After]])</f>
        <v>1873.5027</v>
      </c>
      <c r="DO521" s="17">
        <v>138.08510000000001</v>
      </c>
      <c r="DP521" s="17">
        <v>748.93709999999999</v>
      </c>
      <c r="DQ521" s="17">
        <v>819.72140000000002</v>
      </c>
      <c r="DR521" s="20">
        <f>SUM(Table2[[#This Row],[TOTAL Tax Revenues Net of Assistance Recapture and Penalty Through FY17]:[TOTAL Tax Revenues Net of Assistance Recapture and Penalty FY18 and After]])</f>
        <v>1568.6585</v>
      </c>
      <c r="DS521" s="20">
        <v>0</v>
      </c>
      <c r="DT521" s="20">
        <v>0</v>
      </c>
      <c r="DU521" s="20">
        <v>0</v>
      </c>
      <c r="DV521" s="20">
        <v>0</v>
      </c>
      <c r="DW521" s="15">
        <v>0</v>
      </c>
      <c r="DX521" s="15">
        <v>0</v>
      </c>
      <c r="DY521" s="15">
        <v>0</v>
      </c>
      <c r="DZ521" s="15">
        <v>0</v>
      </c>
      <c r="EA521" s="15">
        <v>0</v>
      </c>
      <c r="EB521" s="15">
        <v>0</v>
      </c>
      <c r="EC521" s="15">
        <v>0</v>
      </c>
      <c r="ED521" s="15">
        <v>0</v>
      </c>
      <c r="EE521" s="15">
        <v>0</v>
      </c>
      <c r="EF521" s="15">
        <v>0</v>
      </c>
      <c r="EG521" s="15">
        <v>0</v>
      </c>
      <c r="EH521" s="15">
        <v>0</v>
      </c>
      <c r="EI521" s="15">
        <v>0</v>
      </c>
      <c r="EJ521" s="15">
        <v>0</v>
      </c>
      <c r="EK521" s="15">
        <v>0</v>
      </c>
    </row>
    <row r="522" spans="1:141" x14ac:dyDescent="0.2">
      <c r="A522" s="6">
        <v>93299</v>
      </c>
      <c r="B522" s="6" t="s">
        <v>514</v>
      </c>
      <c r="C522" s="7" t="s">
        <v>515</v>
      </c>
      <c r="D522" s="7" t="s">
        <v>19</v>
      </c>
      <c r="E522" s="33">
        <v>3</v>
      </c>
      <c r="F522" s="8" t="s">
        <v>2201</v>
      </c>
      <c r="G522" s="41" t="s">
        <v>2047</v>
      </c>
      <c r="H522" s="35">
        <v>18177</v>
      </c>
      <c r="I522" s="35">
        <v>181550</v>
      </c>
      <c r="J522" s="39" t="s">
        <v>3219</v>
      </c>
      <c r="K522" s="11" t="s">
        <v>2519</v>
      </c>
      <c r="L522" s="13" t="s">
        <v>2811</v>
      </c>
      <c r="M522" s="13" t="s">
        <v>2564</v>
      </c>
      <c r="N522" s="23">
        <v>1885000</v>
      </c>
      <c r="O522" s="6" t="s">
        <v>2503</v>
      </c>
      <c r="P522" s="15">
        <v>0</v>
      </c>
      <c r="Q522" s="15">
        <v>0</v>
      </c>
      <c r="R522" s="15">
        <v>0</v>
      </c>
      <c r="S522" s="15">
        <v>0</v>
      </c>
      <c r="T522" s="15">
        <v>0</v>
      </c>
      <c r="U522" s="15">
        <v>0</v>
      </c>
      <c r="V522" s="15">
        <v>0</v>
      </c>
      <c r="W522" s="15">
        <v>0</v>
      </c>
      <c r="X522" s="15">
        <v>0</v>
      </c>
      <c r="Y522" s="15">
        <v>92</v>
      </c>
      <c r="Z522" s="15">
        <v>0</v>
      </c>
      <c r="AA522" s="15">
        <v>0</v>
      </c>
      <c r="AB522" s="15">
        <v>0</v>
      </c>
      <c r="AC522" s="15">
        <v>0</v>
      </c>
      <c r="AD522" s="15">
        <v>0</v>
      </c>
      <c r="AE522" s="15">
        <v>0</v>
      </c>
      <c r="AF522" s="15">
        <v>0</v>
      </c>
      <c r="AG522" s="15"/>
      <c r="AH522" s="15"/>
      <c r="AI522" s="17">
        <v>0</v>
      </c>
      <c r="AJ522" s="17">
        <v>0</v>
      </c>
      <c r="AK522" s="17">
        <v>0</v>
      </c>
      <c r="AL522" s="17">
        <f>SUM(Table2[[#This Row],[Company Direct Land Through FY17]:[Company Direct Land FY18 and After]])</f>
        <v>0</v>
      </c>
      <c r="AM522" s="17">
        <v>0</v>
      </c>
      <c r="AN522" s="17">
        <v>0</v>
      </c>
      <c r="AO522" s="17">
        <v>0</v>
      </c>
      <c r="AP522" s="18">
        <f>SUM(Table2[[#This Row],[Company Direct Building Through FY17]:[Company Direct Building FY18 and After]])</f>
        <v>0</v>
      </c>
      <c r="AQ522" s="17">
        <v>0</v>
      </c>
      <c r="AR522" s="17">
        <v>1.3546</v>
      </c>
      <c r="AS522" s="17">
        <v>0</v>
      </c>
      <c r="AT522" s="18">
        <f>SUM(Table2[[#This Row],[Mortgage Recording Tax Through FY17]:[Mortgage Recording Tax FY18 and After]])</f>
        <v>1.3546</v>
      </c>
      <c r="AU522" s="17">
        <v>0</v>
      </c>
      <c r="AV522" s="17">
        <v>0</v>
      </c>
      <c r="AW522" s="17">
        <v>0</v>
      </c>
      <c r="AX522" s="18">
        <f>SUM(Table2[[#This Row],[Pilot Savings Through FY17]:[Pilot Savings FY18 and After]])</f>
        <v>0</v>
      </c>
      <c r="AY522" s="17">
        <v>0</v>
      </c>
      <c r="AZ522" s="17">
        <v>0</v>
      </c>
      <c r="BA522" s="17">
        <v>0</v>
      </c>
      <c r="BB522" s="18">
        <f>SUM(Table2[[#This Row],[Mortgage Recording Tax Exemption Through FY17]:[Mortgage Recording Tax Exemption FY18 and After]])</f>
        <v>0</v>
      </c>
      <c r="BC522" s="17">
        <v>0</v>
      </c>
      <c r="BD522" s="17">
        <v>210.06829999999999</v>
      </c>
      <c r="BE522" s="17">
        <v>0</v>
      </c>
      <c r="BF522" s="18">
        <f>SUM(Table2[[#This Row],[Indirect and Induced Land Through FY17]:[Indirect and Induced Land FY18 and After]])</f>
        <v>210.06829999999999</v>
      </c>
      <c r="BG522" s="17">
        <v>0</v>
      </c>
      <c r="BH522" s="17">
        <v>390.12720000000002</v>
      </c>
      <c r="BI522" s="17">
        <v>0</v>
      </c>
      <c r="BJ522" s="18">
        <f>SUM(Table2[[#This Row],[Indirect and Induced Building Through FY17]:[Indirect and Induced Building FY18 and After]])</f>
        <v>390.12720000000002</v>
      </c>
      <c r="BK522" s="17">
        <v>0</v>
      </c>
      <c r="BL522" s="17">
        <v>601.55010000000004</v>
      </c>
      <c r="BM522" s="17">
        <v>0</v>
      </c>
      <c r="BN522" s="18">
        <f>SUM(Table2[[#This Row],[TOTAL Real Property Related Taxes Through FY17]:[TOTAL Real Property Related Taxes FY18 and After]])</f>
        <v>601.55010000000004</v>
      </c>
      <c r="BO522" s="17">
        <v>0</v>
      </c>
      <c r="BP522" s="17">
        <v>533.83119999999997</v>
      </c>
      <c r="BQ522" s="17">
        <v>0</v>
      </c>
      <c r="BR522" s="18">
        <f>SUM(Table2[[#This Row],[Company Direct Through FY17]:[Company Direct FY18 and After]])</f>
        <v>533.83119999999997</v>
      </c>
      <c r="BS522" s="17">
        <v>0</v>
      </c>
      <c r="BT522" s="17">
        <v>0</v>
      </c>
      <c r="BU522" s="17">
        <v>0</v>
      </c>
      <c r="BV522" s="18">
        <f>SUM(Table2[[#This Row],[Sales Tax Exemption Through FY17]:[Sales Tax Exemption FY18 and After]])</f>
        <v>0</v>
      </c>
      <c r="BW522" s="17">
        <v>0</v>
      </c>
      <c r="BX522" s="17">
        <v>0</v>
      </c>
      <c r="BY522" s="17">
        <v>0</v>
      </c>
      <c r="BZ522" s="17">
        <f>SUM(Table2[[#This Row],[Energy Tax Savings Through FY17]:[Energy Tax Savings FY18 and After]])</f>
        <v>0</v>
      </c>
      <c r="CA522" s="17">
        <v>0</v>
      </c>
      <c r="CB522" s="17">
        <v>4.3273000000000001</v>
      </c>
      <c r="CC522" s="17">
        <v>0</v>
      </c>
      <c r="CD522" s="18">
        <f>SUM(Table2[[#This Row],[Tax Exempt Bond Savings Through FY17]:[Tax Exempt Bond Savings FY18 and After]])</f>
        <v>4.3273000000000001</v>
      </c>
      <c r="CE522" s="17">
        <v>0</v>
      </c>
      <c r="CF522" s="17">
        <v>693.76149999999996</v>
      </c>
      <c r="CG522" s="17">
        <v>0</v>
      </c>
      <c r="CH522" s="18">
        <f>SUM(Table2[[#This Row],[Indirect and Induced Through FY17]:[Indirect and Induced FY18 and After]])</f>
        <v>693.76149999999996</v>
      </c>
      <c r="CI522" s="17">
        <v>0</v>
      </c>
      <c r="CJ522" s="17">
        <v>1223.2654</v>
      </c>
      <c r="CK522" s="17">
        <v>0</v>
      </c>
      <c r="CL522" s="18">
        <f>SUM(Table2[[#This Row],[TOTAL Income Consumption Use Taxes Through FY17]:[TOTAL Income Consumption Use Taxes FY18 and After]])</f>
        <v>1223.2654</v>
      </c>
      <c r="CM522" s="17">
        <v>0</v>
      </c>
      <c r="CN522" s="17">
        <v>4.3273000000000001</v>
      </c>
      <c r="CO522" s="17">
        <v>0</v>
      </c>
      <c r="CP522" s="18">
        <f>SUM(Table2[[#This Row],[Assistance Provided Through FY17]:[Assistance Provided FY18 and After]])</f>
        <v>4.3273000000000001</v>
      </c>
      <c r="CQ522" s="17">
        <v>0</v>
      </c>
      <c r="CR522" s="17">
        <v>0</v>
      </c>
      <c r="CS522" s="17">
        <v>0</v>
      </c>
      <c r="CT522" s="18">
        <f>SUM(Table2[[#This Row],[Recapture Cancellation Reduction Amount Through FY17]:[Recapture Cancellation Reduction Amount FY18 and After]])</f>
        <v>0</v>
      </c>
      <c r="CU522" s="17">
        <v>0</v>
      </c>
      <c r="CV522" s="17">
        <v>0</v>
      </c>
      <c r="CW522" s="17">
        <v>0</v>
      </c>
      <c r="CX522" s="18">
        <f>SUM(Table2[[#This Row],[Penalty Paid Through FY17]:[Penalty Paid FY18 and After]])</f>
        <v>0</v>
      </c>
      <c r="CY522" s="17">
        <v>0</v>
      </c>
      <c r="CZ522" s="17">
        <v>4.3273000000000001</v>
      </c>
      <c r="DA522" s="17">
        <v>0</v>
      </c>
      <c r="DB522" s="18">
        <f>SUM(Table2[[#This Row],[TOTAL Assistance Net of Recapture Penalties Through FY17]:[TOTAL Assistance Net of Recapture Penalties FY18 and After]])</f>
        <v>4.3273000000000001</v>
      </c>
      <c r="DC522" s="17">
        <v>0</v>
      </c>
      <c r="DD522" s="17">
        <v>535.18579999999997</v>
      </c>
      <c r="DE522" s="17">
        <v>0</v>
      </c>
      <c r="DF522" s="18">
        <f>SUM(Table2[[#This Row],[Company Direct Tax Revenue Before Assistance Through FY17]:[Company Direct Tax Revenue Before Assistance FY18 and After]])</f>
        <v>535.18579999999997</v>
      </c>
      <c r="DG522" s="17">
        <v>0</v>
      </c>
      <c r="DH522" s="17">
        <v>1293.9570000000001</v>
      </c>
      <c r="DI522" s="17">
        <v>0</v>
      </c>
      <c r="DJ522" s="18">
        <f>SUM(Table2[[#This Row],[Indirect and Induced Tax Revenues Through FY17]:[Indirect and Induced Tax Revenues FY18 and After]])</f>
        <v>1293.9570000000001</v>
      </c>
      <c r="DK522" s="17">
        <v>0</v>
      </c>
      <c r="DL522" s="17">
        <v>1829.1428000000001</v>
      </c>
      <c r="DM522" s="17">
        <v>0</v>
      </c>
      <c r="DN522" s="17">
        <f>SUM(Table2[[#This Row],[TOTAL Tax Revenues Before Assistance Through FY17]:[TOTAL Tax Revenues Before Assistance FY18 and After]])</f>
        <v>1829.1428000000001</v>
      </c>
      <c r="DO522" s="17">
        <v>0</v>
      </c>
      <c r="DP522" s="17">
        <v>1824.8154999999999</v>
      </c>
      <c r="DQ522" s="17">
        <v>0</v>
      </c>
      <c r="DR522" s="20">
        <f>SUM(Table2[[#This Row],[TOTAL Tax Revenues Net of Assistance Recapture and Penalty Through FY17]:[TOTAL Tax Revenues Net of Assistance Recapture and Penalty FY18 and After]])</f>
        <v>1824.8154999999999</v>
      </c>
      <c r="DS522" s="20">
        <v>0</v>
      </c>
      <c r="DT522" s="20">
        <v>0</v>
      </c>
      <c r="DU522" s="20">
        <v>0</v>
      </c>
      <c r="DV522" s="20">
        <v>0</v>
      </c>
      <c r="DW522" s="15">
        <v>0</v>
      </c>
      <c r="DX522" s="15">
        <v>0</v>
      </c>
      <c r="DY522" s="15">
        <v>0</v>
      </c>
      <c r="DZ522" s="15">
        <v>0</v>
      </c>
      <c r="EA522" s="15">
        <v>0</v>
      </c>
      <c r="EB522" s="15">
        <v>0</v>
      </c>
      <c r="EC522" s="15">
        <v>0</v>
      </c>
      <c r="ED522" s="15">
        <v>0</v>
      </c>
      <c r="EE522" s="15">
        <v>0</v>
      </c>
      <c r="EF522" s="15">
        <v>0</v>
      </c>
      <c r="EG522" s="15">
        <v>0</v>
      </c>
      <c r="EH522" s="15">
        <v>0</v>
      </c>
      <c r="EI522" s="15">
        <v>0</v>
      </c>
      <c r="EJ522" s="15">
        <v>0</v>
      </c>
      <c r="EK522" s="15">
        <v>0</v>
      </c>
    </row>
    <row r="523" spans="1:141" x14ac:dyDescent="0.2">
      <c r="A523" s="6">
        <v>92653</v>
      </c>
      <c r="B523" s="6" t="s">
        <v>209</v>
      </c>
      <c r="C523" s="7" t="s">
        <v>210</v>
      </c>
      <c r="D523" s="7" t="s">
        <v>6</v>
      </c>
      <c r="E523" s="33">
        <v>13</v>
      </c>
      <c r="F523" s="8" t="s">
        <v>2000</v>
      </c>
      <c r="G523" s="41" t="s">
        <v>2001</v>
      </c>
      <c r="H523" s="35">
        <v>6377</v>
      </c>
      <c r="I523" s="35">
        <v>5957</v>
      </c>
      <c r="J523" s="39" t="s">
        <v>3219</v>
      </c>
      <c r="K523" s="11" t="s">
        <v>2501</v>
      </c>
      <c r="L523" s="13" t="s">
        <v>2574</v>
      </c>
      <c r="M523" s="13" t="s">
        <v>2575</v>
      </c>
      <c r="N523" s="23">
        <v>1566700</v>
      </c>
      <c r="O523" s="6" t="s">
        <v>2518</v>
      </c>
      <c r="P523" s="15">
        <v>0</v>
      </c>
      <c r="Q523" s="15">
        <v>0</v>
      </c>
      <c r="R523" s="15">
        <v>0</v>
      </c>
      <c r="S523" s="15">
        <v>0</v>
      </c>
      <c r="T523" s="15">
        <v>0</v>
      </c>
      <c r="U523" s="15">
        <v>0</v>
      </c>
      <c r="V523" s="15">
        <v>46</v>
      </c>
      <c r="W523" s="15">
        <v>0</v>
      </c>
      <c r="X523" s="15">
        <v>0</v>
      </c>
      <c r="Y523" s="15">
        <v>0</v>
      </c>
      <c r="Z523" s="15">
        <v>34</v>
      </c>
      <c r="AA523" s="15">
        <v>0</v>
      </c>
      <c r="AB523" s="15">
        <v>0</v>
      </c>
      <c r="AC523" s="15">
        <v>0</v>
      </c>
      <c r="AD523" s="15">
        <v>0</v>
      </c>
      <c r="AE523" s="15">
        <v>0</v>
      </c>
      <c r="AF523" s="15">
        <v>0</v>
      </c>
      <c r="AG523" s="15"/>
      <c r="AH523" s="15"/>
      <c r="AI523" s="17">
        <v>0</v>
      </c>
      <c r="AJ523" s="17">
        <v>0</v>
      </c>
      <c r="AK523" s="17">
        <v>0</v>
      </c>
      <c r="AL523" s="17">
        <f>SUM(Table2[[#This Row],[Company Direct Land Through FY17]:[Company Direct Land FY18 and After]])</f>
        <v>0</v>
      </c>
      <c r="AM523" s="17">
        <v>0</v>
      </c>
      <c r="AN523" s="17">
        <v>0</v>
      </c>
      <c r="AO523" s="17">
        <v>0</v>
      </c>
      <c r="AP523" s="18">
        <f>SUM(Table2[[#This Row],[Company Direct Building Through FY17]:[Company Direct Building FY18 and After]])</f>
        <v>0</v>
      </c>
      <c r="AQ523" s="17">
        <v>0</v>
      </c>
      <c r="AR523" s="17">
        <v>28.061800000000002</v>
      </c>
      <c r="AS523" s="17">
        <v>0</v>
      </c>
      <c r="AT523" s="18">
        <f>SUM(Table2[[#This Row],[Mortgage Recording Tax Through FY17]:[Mortgage Recording Tax FY18 and After]])</f>
        <v>28.061800000000002</v>
      </c>
      <c r="AU523" s="17">
        <v>0</v>
      </c>
      <c r="AV523" s="17">
        <v>0</v>
      </c>
      <c r="AW523" s="17">
        <v>0</v>
      </c>
      <c r="AX523" s="18">
        <f>SUM(Table2[[#This Row],[Pilot Savings Through FY17]:[Pilot Savings FY18 and After]])</f>
        <v>0</v>
      </c>
      <c r="AY523" s="17">
        <v>0</v>
      </c>
      <c r="AZ523" s="17">
        <v>28.061800000000002</v>
      </c>
      <c r="BA523" s="17">
        <v>0</v>
      </c>
      <c r="BB523" s="18">
        <f>SUM(Table2[[#This Row],[Mortgage Recording Tax Exemption Through FY17]:[Mortgage Recording Tax Exemption FY18 and After]])</f>
        <v>28.061800000000002</v>
      </c>
      <c r="BC523" s="17">
        <v>21.751999999999999</v>
      </c>
      <c r="BD523" s="17">
        <v>113.7178</v>
      </c>
      <c r="BE523" s="17">
        <v>0</v>
      </c>
      <c r="BF523" s="18">
        <f>SUM(Table2[[#This Row],[Indirect and Induced Land Through FY17]:[Indirect and Induced Land FY18 and After]])</f>
        <v>113.7178</v>
      </c>
      <c r="BG523" s="17">
        <v>40.396500000000003</v>
      </c>
      <c r="BH523" s="17">
        <v>211.1902</v>
      </c>
      <c r="BI523" s="17">
        <v>0</v>
      </c>
      <c r="BJ523" s="18">
        <f>SUM(Table2[[#This Row],[Indirect and Induced Building Through FY17]:[Indirect and Induced Building FY18 and After]])</f>
        <v>211.1902</v>
      </c>
      <c r="BK523" s="17">
        <v>62.148499999999999</v>
      </c>
      <c r="BL523" s="17">
        <v>324.90800000000002</v>
      </c>
      <c r="BM523" s="17">
        <v>0</v>
      </c>
      <c r="BN523" s="18">
        <f>SUM(Table2[[#This Row],[TOTAL Real Property Related Taxes Through FY17]:[TOTAL Real Property Related Taxes FY18 and After]])</f>
        <v>324.90800000000002</v>
      </c>
      <c r="BO523" s="17">
        <v>58.318800000000003</v>
      </c>
      <c r="BP523" s="17">
        <v>326.9391</v>
      </c>
      <c r="BQ523" s="17">
        <v>0</v>
      </c>
      <c r="BR523" s="18">
        <f>SUM(Table2[[#This Row],[Company Direct Through FY17]:[Company Direct FY18 and After]])</f>
        <v>326.9391</v>
      </c>
      <c r="BS523" s="17">
        <v>0</v>
      </c>
      <c r="BT523" s="17">
        <v>0</v>
      </c>
      <c r="BU523" s="17">
        <v>0</v>
      </c>
      <c r="BV523" s="18">
        <f>SUM(Table2[[#This Row],[Sales Tax Exemption Through FY17]:[Sales Tax Exemption FY18 and After]])</f>
        <v>0</v>
      </c>
      <c r="BW523" s="17">
        <v>0</v>
      </c>
      <c r="BX523" s="17">
        <v>0</v>
      </c>
      <c r="BY523" s="17">
        <v>0</v>
      </c>
      <c r="BZ523" s="17">
        <f>SUM(Table2[[#This Row],[Energy Tax Savings Through FY17]:[Energy Tax Savings FY18 and After]])</f>
        <v>0</v>
      </c>
      <c r="CA523" s="17">
        <v>0</v>
      </c>
      <c r="CB523" s="17">
        <v>8.4719999999999995</v>
      </c>
      <c r="CC523" s="17">
        <v>0</v>
      </c>
      <c r="CD523" s="18">
        <f>SUM(Table2[[#This Row],[Tax Exempt Bond Savings Through FY17]:[Tax Exempt Bond Savings FY18 and After]])</f>
        <v>8.4719999999999995</v>
      </c>
      <c r="CE523" s="17">
        <v>68.647900000000007</v>
      </c>
      <c r="CF523" s="17">
        <v>406.67</v>
      </c>
      <c r="CG523" s="17">
        <v>0</v>
      </c>
      <c r="CH523" s="18">
        <f>SUM(Table2[[#This Row],[Indirect and Induced Through FY17]:[Indirect and Induced FY18 and After]])</f>
        <v>406.67</v>
      </c>
      <c r="CI523" s="17">
        <v>126.9667</v>
      </c>
      <c r="CJ523" s="17">
        <v>725.13710000000003</v>
      </c>
      <c r="CK523" s="17">
        <v>0</v>
      </c>
      <c r="CL523" s="18">
        <f>SUM(Table2[[#This Row],[TOTAL Income Consumption Use Taxes Through FY17]:[TOTAL Income Consumption Use Taxes FY18 and After]])</f>
        <v>725.13710000000003</v>
      </c>
      <c r="CM523" s="17">
        <v>0</v>
      </c>
      <c r="CN523" s="17">
        <v>36.533799999999999</v>
      </c>
      <c r="CO523" s="17">
        <v>0</v>
      </c>
      <c r="CP523" s="18">
        <f>SUM(Table2[[#This Row],[Assistance Provided Through FY17]:[Assistance Provided FY18 and After]])</f>
        <v>36.533799999999999</v>
      </c>
      <c r="CQ523" s="17">
        <v>0</v>
      </c>
      <c r="CR523" s="17">
        <v>0</v>
      </c>
      <c r="CS523" s="17">
        <v>0</v>
      </c>
      <c r="CT523" s="18">
        <f>SUM(Table2[[#This Row],[Recapture Cancellation Reduction Amount Through FY17]:[Recapture Cancellation Reduction Amount FY18 and After]])</f>
        <v>0</v>
      </c>
      <c r="CU523" s="17">
        <v>0</v>
      </c>
      <c r="CV523" s="17">
        <v>0</v>
      </c>
      <c r="CW523" s="17">
        <v>0</v>
      </c>
      <c r="CX523" s="18">
        <f>SUM(Table2[[#This Row],[Penalty Paid Through FY17]:[Penalty Paid FY18 and After]])</f>
        <v>0</v>
      </c>
      <c r="CY523" s="17">
        <v>0</v>
      </c>
      <c r="CZ523" s="17">
        <v>36.533799999999999</v>
      </c>
      <c r="DA523" s="17">
        <v>0</v>
      </c>
      <c r="DB523" s="18">
        <f>SUM(Table2[[#This Row],[TOTAL Assistance Net of Recapture Penalties Through FY17]:[TOTAL Assistance Net of Recapture Penalties FY18 and After]])</f>
        <v>36.533799999999999</v>
      </c>
      <c r="DC523" s="17">
        <v>58.318800000000003</v>
      </c>
      <c r="DD523" s="17">
        <v>355.0009</v>
      </c>
      <c r="DE523" s="17">
        <v>0</v>
      </c>
      <c r="DF523" s="18">
        <f>SUM(Table2[[#This Row],[Company Direct Tax Revenue Before Assistance Through FY17]:[Company Direct Tax Revenue Before Assistance FY18 and After]])</f>
        <v>355.0009</v>
      </c>
      <c r="DG523" s="17">
        <v>130.79640000000001</v>
      </c>
      <c r="DH523" s="17">
        <v>731.57799999999997</v>
      </c>
      <c r="DI523" s="17">
        <v>0</v>
      </c>
      <c r="DJ523" s="18">
        <f>SUM(Table2[[#This Row],[Indirect and Induced Tax Revenues Through FY17]:[Indirect and Induced Tax Revenues FY18 and After]])</f>
        <v>731.57799999999997</v>
      </c>
      <c r="DK523" s="17">
        <v>189.11519999999999</v>
      </c>
      <c r="DL523" s="17">
        <v>1086.5789</v>
      </c>
      <c r="DM523" s="17">
        <v>0</v>
      </c>
      <c r="DN523" s="17">
        <f>SUM(Table2[[#This Row],[TOTAL Tax Revenues Before Assistance Through FY17]:[TOTAL Tax Revenues Before Assistance FY18 and After]])</f>
        <v>1086.5789</v>
      </c>
      <c r="DO523" s="17">
        <v>189.11519999999999</v>
      </c>
      <c r="DP523" s="17">
        <v>1050.0451</v>
      </c>
      <c r="DQ523" s="17">
        <v>0</v>
      </c>
      <c r="DR523" s="20">
        <f>SUM(Table2[[#This Row],[TOTAL Tax Revenues Net of Assistance Recapture and Penalty Through FY17]:[TOTAL Tax Revenues Net of Assistance Recapture and Penalty FY18 and After]])</f>
        <v>1050.0451</v>
      </c>
      <c r="DS523" s="20">
        <v>0</v>
      </c>
      <c r="DT523" s="20">
        <v>0</v>
      </c>
      <c r="DU523" s="20">
        <v>0</v>
      </c>
      <c r="DV523" s="20">
        <v>0</v>
      </c>
      <c r="DW523" s="15">
        <v>0</v>
      </c>
      <c r="DX523" s="15">
        <v>0</v>
      </c>
      <c r="DY523" s="15">
        <v>0</v>
      </c>
      <c r="DZ523" s="15">
        <v>0</v>
      </c>
      <c r="EA523" s="15">
        <v>0</v>
      </c>
      <c r="EB523" s="15">
        <v>0</v>
      </c>
      <c r="EC523" s="15">
        <v>0</v>
      </c>
      <c r="ED523" s="15">
        <v>0</v>
      </c>
      <c r="EE523" s="15">
        <v>0</v>
      </c>
      <c r="EF523" s="15">
        <v>0</v>
      </c>
      <c r="EG523" s="15">
        <v>0</v>
      </c>
      <c r="EH523" s="15">
        <v>0</v>
      </c>
      <c r="EI523" s="15">
        <v>0</v>
      </c>
      <c r="EJ523" s="15">
        <v>0</v>
      </c>
      <c r="EK523" s="15">
        <v>0</v>
      </c>
    </row>
    <row r="524" spans="1:141" x14ac:dyDescent="0.2">
      <c r="A524" s="6">
        <v>92671</v>
      </c>
      <c r="B524" s="6" t="s">
        <v>252</v>
      </c>
      <c r="C524" s="7" t="s">
        <v>253</v>
      </c>
      <c r="D524" s="7" t="s">
        <v>6</v>
      </c>
      <c r="E524" s="33">
        <v>11</v>
      </c>
      <c r="F524" s="8" t="s">
        <v>2011</v>
      </c>
      <c r="G524" s="41" t="s">
        <v>2012</v>
      </c>
      <c r="H524" s="35">
        <v>2500</v>
      </c>
      <c r="I524" s="35">
        <v>4200</v>
      </c>
      <c r="J524" s="39" t="s">
        <v>3219</v>
      </c>
      <c r="K524" s="11" t="s">
        <v>2501</v>
      </c>
      <c r="L524" s="13" t="s">
        <v>2603</v>
      </c>
      <c r="M524" s="13" t="s">
        <v>2576</v>
      </c>
      <c r="N524" s="23">
        <v>1054000</v>
      </c>
      <c r="O524" s="6" t="s">
        <v>2518</v>
      </c>
      <c r="P524" s="15">
        <v>0</v>
      </c>
      <c r="Q524" s="15">
        <v>0</v>
      </c>
      <c r="R524" s="15">
        <v>6</v>
      </c>
      <c r="S524" s="15">
        <v>0</v>
      </c>
      <c r="T524" s="15">
        <v>0</v>
      </c>
      <c r="U524" s="15">
        <v>6</v>
      </c>
      <c r="V524" s="15">
        <v>6</v>
      </c>
      <c r="W524" s="15">
        <v>0</v>
      </c>
      <c r="X524" s="15">
        <v>0</v>
      </c>
      <c r="Y524" s="15">
        <v>7</v>
      </c>
      <c r="Z524" s="15">
        <v>0</v>
      </c>
      <c r="AA524" s="15">
        <v>100</v>
      </c>
      <c r="AB524" s="15">
        <v>0</v>
      </c>
      <c r="AC524" s="15">
        <v>0</v>
      </c>
      <c r="AD524" s="15">
        <v>0</v>
      </c>
      <c r="AE524" s="15">
        <v>0</v>
      </c>
      <c r="AF524" s="15">
        <v>100</v>
      </c>
      <c r="AG524" s="15" t="s">
        <v>1860</v>
      </c>
      <c r="AH524" s="15" t="s">
        <v>1860</v>
      </c>
      <c r="AI524" s="17">
        <v>0</v>
      </c>
      <c r="AJ524" s="17">
        <v>0</v>
      </c>
      <c r="AK524" s="17">
        <v>0</v>
      </c>
      <c r="AL524" s="17">
        <f>SUM(Table2[[#This Row],[Company Direct Land Through FY17]:[Company Direct Land FY18 and After]])</f>
        <v>0</v>
      </c>
      <c r="AM524" s="17">
        <v>0</v>
      </c>
      <c r="AN524" s="17">
        <v>0</v>
      </c>
      <c r="AO524" s="17">
        <v>0</v>
      </c>
      <c r="AP524" s="18">
        <f>SUM(Table2[[#This Row],[Company Direct Building Through FY17]:[Company Direct Building FY18 and After]])</f>
        <v>0</v>
      </c>
      <c r="AQ524" s="17">
        <v>0</v>
      </c>
      <c r="AR524" s="17">
        <v>18.4924</v>
      </c>
      <c r="AS524" s="17">
        <v>0</v>
      </c>
      <c r="AT524" s="18">
        <f>SUM(Table2[[#This Row],[Mortgage Recording Tax Through FY17]:[Mortgage Recording Tax FY18 and After]])</f>
        <v>18.4924</v>
      </c>
      <c r="AU524" s="17">
        <v>0</v>
      </c>
      <c r="AV524" s="17">
        <v>0</v>
      </c>
      <c r="AW524" s="17">
        <v>0</v>
      </c>
      <c r="AX524" s="18">
        <f>SUM(Table2[[#This Row],[Pilot Savings Through FY17]:[Pilot Savings FY18 and After]])</f>
        <v>0</v>
      </c>
      <c r="AY524" s="17">
        <v>0</v>
      </c>
      <c r="AZ524" s="17">
        <v>18.4924</v>
      </c>
      <c r="BA524" s="17">
        <v>0</v>
      </c>
      <c r="BB524" s="18">
        <f>SUM(Table2[[#This Row],[Mortgage Recording Tax Exemption Through FY17]:[Mortgage Recording Tax Exemption FY18 and After]])</f>
        <v>18.4924</v>
      </c>
      <c r="BC524" s="17">
        <v>2.8369</v>
      </c>
      <c r="BD524" s="17">
        <v>23.0747</v>
      </c>
      <c r="BE524" s="17">
        <v>0.88939999999999997</v>
      </c>
      <c r="BF524" s="18">
        <f>SUM(Table2[[#This Row],[Indirect and Induced Land Through FY17]:[Indirect and Induced Land FY18 and After]])</f>
        <v>23.964099999999998</v>
      </c>
      <c r="BG524" s="17">
        <v>5.2685000000000004</v>
      </c>
      <c r="BH524" s="17">
        <v>42.852600000000002</v>
      </c>
      <c r="BI524" s="17">
        <v>1.6517999999999999</v>
      </c>
      <c r="BJ524" s="18">
        <f>SUM(Table2[[#This Row],[Indirect and Induced Building Through FY17]:[Indirect and Induced Building FY18 and After]])</f>
        <v>44.504400000000004</v>
      </c>
      <c r="BK524" s="17">
        <v>8.1053999999999995</v>
      </c>
      <c r="BL524" s="17">
        <v>65.927300000000002</v>
      </c>
      <c r="BM524" s="17">
        <v>2.5411999999999999</v>
      </c>
      <c r="BN524" s="18">
        <f>SUM(Table2[[#This Row],[TOTAL Real Property Related Taxes Through FY17]:[TOTAL Real Property Related Taxes FY18 and After]])</f>
        <v>68.468500000000006</v>
      </c>
      <c r="BO524" s="17">
        <v>7.6067999999999998</v>
      </c>
      <c r="BP524" s="17">
        <v>67.5685</v>
      </c>
      <c r="BQ524" s="17">
        <v>2.3849</v>
      </c>
      <c r="BR524" s="18">
        <f>SUM(Table2[[#This Row],[Company Direct Through FY17]:[Company Direct FY18 and After]])</f>
        <v>69.953400000000002</v>
      </c>
      <c r="BS524" s="17">
        <v>0</v>
      </c>
      <c r="BT524" s="17">
        <v>0</v>
      </c>
      <c r="BU524" s="17">
        <v>0</v>
      </c>
      <c r="BV524" s="18">
        <f>SUM(Table2[[#This Row],[Sales Tax Exemption Through FY17]:[Sales Tax Exemption FY18 and After]])</f>
        <v>0</v>
      </c>
      <c r="BW524" s="17">
        <v>0</v>
      </c>
      <c r="BX524" s="17">
        <v>0</v>
      </c>
      <c r="BY524" s="17">
        <v>0</v>
      </c>
      <c r="BZ524" s="17">
        <f>SUM(Table2[[#This Row],[Energy Tax Savings Through FY17]:[Energy Tax Savings FY18 and After]])</f>
        <v>0</v>
      </c>
      <c r="CA524" s="17">
        <v>7.6999999999999999E-2</v>
      </c>
      <c r="CB524" s="17">
        <v>4.6742999999999997</v>
      </c>
      <c r="CC524" s="17">
        <v>2.3300000000000001E-2</v>
      </c>
      <c r="CD524" s="18">
        <f>SUM(Table2[[#This Row],[Tax Exempt Bond Savings Through FY17]:[Tax Exempt Bond Savings FY18 and After]])</f>
        <v>4.6975999999999996</v>
      </c>
      <c r="CE524" s="17">
        <v>8.9529999999999994</v>
      </c>
      <c r="CF524" s="17">
        <v>84.103399999999993</v>
      </c>
      <c r="CG524" s="17">
        <v>2.8069000000000002</v>
      </c>
      <c r="CH524" s="18">
        <f>SUM(Table2[[#This Row],[Indirect and Induced Through FY17]:[Indirect and Induced FY18 and After]])</f>
        <v>86.910299999999992</v>
      </c>
      <c r="CI524" s="17">
        <v>16.482800000000001</v>
      </c>
      <c r="CJ524" s="17">
        <v>146.99760000000001</v>
      </c>
      <c r="CK524" s="17">
        <v>5.1684999999999999</v>
      </c>
      <c r="CL524" s="18">
        <f>SUM(Table2[[#This Row],[TOTAL Income Consumption Use Taxes Through FY17]:[TOTAL Income Consumption Use Taxes FY18 and After]])</f>
        <v>152.1661</v>
      </c>
      <c r="CM524" s="17">
        <v>7.6999999999999999E-2</v>
      </c>
      <c r="CN524" s="17">
        <v>23.166699999999999</v>
      </c>
      <c r="CO524" s="17">
        <v>2.3300000000000001E-2</v>
      </c>
      <c r="CP524" s="18">
        <f>SUM(Table2[[#This Row],[Assistance Provided Through FY17]:[Assistance Provided FY18 and After]])</f>
        <v>23.189999999999998</v>
      </c>
      <c r="CQ524" s="17">
        <v>0</v>
      </c>
      <c r="CR524" s="17">
        <v>0</v>
      </c>
      <c r="CS524" s="17">
        <v>0</v>
      </c>
      <c r="CT524" s="18">
        <f>SUM(Table2[[#This Row],[Recapture Cancellation Reduction Amount Through FY17]:[Recapture Cancellation Reduction Amount FY18 and After]])</f>
        <v>0</v>
      </c>
      <c r="CU524" s="17">
        <v>0</v>
      </c>
      <c r="CV524" s="17">
        <v>0</v>
      </c>
      <c r="CW524" s="17">
        <v>0</v>
      </c>
      <c r="CX524" s="18">
        <f>SUM(Table2[[#This Row],[Penalty Paid Through FY17]:[Penalty Paid FY18 and After]])</f>
        <v>0</v>
      </c>
      <c r="CY524" s="17">
        <v>7.6999999999999999E-2</v>
      </c>
      <c r="CZ524" s="17">
        <v>23.166699999999999</v>
      </c>
      <c r="DA524" s="17">
        <v>2.3300000000000001E-2</v>
      </c>
      <c r="DB524" s="18">
        <f>SUM(Table2[[#This Row],[TOTAL Assistance Net of Recapture Penalties Through FY17]:[TOTAL Assistance Net of Recapture Penalties FY18 and After]])</f>
        <v>23.189999999999998</v>
      </c>
      <c r="DC524" s="17">
        <v>7.6067999999999998</v>
      </c>
      <c r="DD524" s="17">
        <v>86.060900000000004</v>
      </c>
      <c r="DE524" s="17">
        <v>2.3849</v>
      </c>
      <c r="DF524" s="18">
        <f>SUM(Table2[[#This Row],[Company Direct Tax Revenue Before Assistance Through FY17]:[Company Direct Tax Revenue Before Assistance FY18 and After]])</f>
        <v>88.445800000000006</v>
      </c>
      <c r="DG524" s="17">
        <v>17.058399999999999</v>
      </c>
      <c r="DH524" s="17">
        <v>150.0307</v>
      </c>
      <c r="DI524" s="17">
        <v>5.3480999999999996</v>
      </c>
      <c r="DJ524" s="18">
        <f>SUM(Table2[[#This Row],[Indirect and Induced Tax Revenues Through FY17]:[Indirect and Induced Tax Revenues FY18 and After]])</f>
        <v>155.37879999999998</v>
      </c>
      <c r="DK524" s="17">
        <v>24.665199999999999</v>
      </c>
      <c r="DL524" s="17">
        <v>236.0916</v>
      </c>
      <c r="DM524" s="17">
        <v>7.7329999999999997</v>
      </c>
      <c r="DN524" s="17">
        <f>SUM(Table2[[#This Row],[TOTAL Tax Revenues Before Assistance Through FY17]:[TOTAL Tax Revenues Before Assistance FY18 and After]])</f>
        <v>243.8246</v>
      </c>
      <c r="DO524" s="17">
        <v>24.588200000000001</v>
      </c>
      <c r="DP524" s="17">
        <v>212.92490000000001</v>
      </c>
      <c r="DQ524" s="17">
        <v>7.7096999999999998</v>
      </c>
      <c r="DR524" s="20">
        <f>SUM(Table2[[#This Row],[TOTAL Tax Revenues Net of Assistance Recapture and Penalty Through FY17]:[TOTAL Tax Revenues Net of Assistance Recapture and Penalty FY18 and After]])</f>
        <v>220.63460000000001</v>
      </c>
      <c r="DS524" s="20">
        <v>0</v>
      </c>
      <c r="DT524" s="20">
        <v>0</v>
      </c>
      <c r="DU524" s="20">
        <v>0</v>
      </c>
      <c r="DV524" s="20">
        <v>0</v>
      </c>
      <c r="DW524" s="15">
        <v>0</v>
      </c>
      <c r="DX524" s="15">
        <v>0</v>
      </c>
      <c r="DY524" s="15">
        <v>0</v>
      </c>
      <c r="DZ524" s="15">
        <v>6</v>
      </c>
      <c r="EA524" s="15">
        <v>0</v>
      </c>
      <c r="EB524" s="15">
        <v>0</v>
      </c>
      <c r="EC524" s="15">
        <v>0</v>
      </c>
      <c r="ED524" s="15">
        <v>6</v>
      </c>
      <c r="EE524" s="15">
        <v>0</v>
      </c>
      <c r="EF524" s="15">
        <v>0</v>
      </c>
      <c r="EG524" s="15">
        <v>0</v>
      </c>
      <c r="EH524" s="15">
        <v>100</v>
      </c>
      <c r="EI524" s="15">
        <f>SUM(Table2[[#This Row],[Total Industrial Employees FY17]:[Total Other Employees FY17]])</f>
        <v>6</v>
      </c>
      <c r="EJ524" s="15">
        <f>SUM(Table2[[#This Row],[Number of Industrial Employees Earning More than Living Wage FY17]:[Number of Other Employees Earning More than Living Wage FY17]])</f>
        <v>6</v>
      </c>
      <c r="EK524" s="15">
        <v>100</v>
      </c>
    </row>
    <row r="525" spans="1:141" x14ac:dyDescent="0.2">
      <c r="A525" s="6">
        <v>92742</v>
      </c>
      <c r="B525" s="6" t="s">
        <v>270</v>
      </c>
      <c r="C525" s="7" t="s">
        <v>271</v>
      </c>
      <c r="D525" s="7" t="s">
        <v>12</v>
      </c>
      <c r="E525" s="33">
        <v>29</v>
      </c>
      <c r="F525" s="8" t="s">
        <v>2037</v>
      </c>
      <c r="G525" s="41" t="s">
        <v>1981</v>
      </c>
      <c r="H525" s="35">
        <v>6000</v>
      </c>
      <c r="I525" s="35">
        <v>2169</v>
      </c>
      <c r="J525" s="39" t="s">
        <v>3219</v>
      </c>
      <c r="K525" s="11" t="s">
        <v>2501</v>
      </c>
      <c r="L525" s="13" t="s">
        <v>2618</v>
      </c>
      <c r="M525" s="13" t="s">
        <v>2576</v>
      </c>
      <c r="N525" s="23">
        <v>675000</v>
      </c>
      <c r="O525" s="6" t="s">
        <v>2518</v>
      </c>
      <c r="P525" s="15">
        <v>0</v>
      </c>
      <c r="Q525" s="15">
        <v>0</v>
      </c>
      <c r="R525" s="15">
        <v>14</v>
      </c>
      <c r="S525" s="15">
        <v>0</v>
      </c>
      <c r="T525" s="15">
        <v>0</v>
      </c>
      <c r="U525" s="15">
        <v>14</v>
      </c>
      <c r="V525" s="15">
        <v>14</v>
      </c>
      <c r="W525" s="15">
        <v>0</v>
      </c>
      <c r="X525" s="15">
        <v>0</v>
      </c>
      <c r="Y525" s="15">
        <v>25</v>
      </c>
      <c r="Z525" s="15">
        <v>25</v>
      </c>
      <c r="AA525" s="15">
        <v>100</v>
      </c>
      <c r="AB525" s="15">
        <v>0</v>
      </c>
      <c r="AC525" s="15">
        <v>0</v>
      </c>
      <c r="AD525" s="15">
        <v>0</v>
      </c>
      <c r="AE525" s="15">
        <v>0</v>
      </c>
      <c r="AF525" s="15">
        <v>100</v>
      </c>
      <c r="AG525" s="15" t="s">
        <v>1860</v>
      </c>
      <c r="AH525" s="15" t="s">
        <v>1860</v>
      </c>
      <c r="AI525" s="17">
        <v>0</v>
      </c>
      <c r="AJ525" s="17">
        <v>0</v>
      </c>
      <c r="AK525" s="17">
        <v>0</v>
      </c>
      <c r="AL525" s="17">
        <f>SUM(Table2[[#This Row],[Company Direct Land Through FY17]:[Company Direct Land FY18 and After]])</f>
        <v>0</v>
      </c>
      <c r="AM525" s="17">
        <v>0</v>
      </c>
      <c r="AN525" s="17">
        <v>0</v>
      </c>
      <c r="AO525" s="17">
        <v>0</v>
      </c>
      <c r="AP525" s="18">
        <f>SUM(Table2[[#This Row],[Company Direct Building Through FY17]:[Company Direct Building FY18 and After]])</f>
        <v>0</v>
      </c>
      <c r="AQ525" s="17">
        <v>0</v>
      </c>
      <c r="AR525" s="17">
        <v>11.8429</v>
      </c>
      <c r="AS525" s="17">
        <v>0</v>
      </c>
      <c r="AT525" s="18">
        <f>SUM(Table2[[#This Row],[Mortgage Recording Tax Through FY17]:[Mortgage Recording Tax FY18 and After]])</f>
        <v>11.8429</v>
      </c>
      <c r="AU525" s="17">
        <v>0</v>
      </c>
      <c r="AV525" s="17">
        <v>0</v>
      </c>
      <c r="AW525" s="17">
        <v>0</v>
      </c>
      <c r="AX525" s="18">
        <f>SUM(Table2[[#This Row],[Pilot Savings Through FY17]:[Pilot Savings FY18 and After]])</f>
        <v>0</v>
      </c>
      <c r="AY525" s="17">
        <v>0</v>
      </c>
      <c r="AZ525" s="17">
        <v>11.8429</v>
      </c>
      <c r="BA525" s="17">
        <v>0</v>
      </c>
      <c r="BB525" s="18">
        <f>SUM(Table2[[#This Row],[Mortgage Recording Tax Exemption Through FY17]:[Mortgage Recording Tax Exemption FY18 and After]])</f>
        <v>11.8429</v>
      </c>
      <c r="BC525" s="17">
        <v>6.6207000000000003</v>
      </c>
      <c r="BD525" s="17">
        <v>55.418199999999999</v>
      </c>
      <c r="BE525" s="17">
        <v>2.2366000000000001</v>
      </c>
      <c r="BF525" s="18">
        <f>SUM(Table2[[#This Row],[Indirect and Induced Land Through FY17]:[Indirect and Induced Land FY18 and After]])</f>
        <v>57.654800000000002</v>
      </c>
      <c r="BG525" s="17">
        <v>12.295500000000001</v>
      </c>
      <c r="BH525" s="17">
        <v>102.91930000000001</v>
      </c>
      <c r="BI525" s="17">
        <v>4.1536</v>
      </c>
      <c r="BJ525" s="18">
        <f>SUM(Table2[[#This Row],[Indirect and Induced Building Through FY17]:[Indirect and Induced Building FY18 and After]])</f>
        <v>107.0729</v>
      </c>
      <c r="BK525" s="17">
        <v>18.9162</v>
      </c>
      <c r="BL525" s="17">
        <v>158.33750000000001</v>
      </c>
      <c r="BM525" s="17">
        <v>6.3902000000000001</v>
      </c>
      <c r="BN525" s="18">
        <f>SUM(Table2[[#This Row],[TOTAL Real Property Related Taxes Through FY17]:[TOTAL Real Property Related Taxes FY18 and After]])</f>
        <v>164.7277</v>
      </c>
      <c r="BO525" s="17">
        <v>17.683900000000001</v>
      </c>
      <c r="BP525" s="17">
        <v>160.85570000000001</v>
      </c>
      <c r="BQ525" s="17">
        <v>5.9739000000000004</v>
      </c>
      <c r="BR525" s="18">
        <f>SUM(Table2[[#This Row],[Company Direct Through FY17]:[Company Direct FY18 and After]])</f>
        <v>166.82960000000003</v>
      </c>
      <c r="BS525" s="17">
        <v>0</v>
      </c>
      <c r="BT525" s="17">
        <v>0</v>
      </c>
      <c r="BU525" s="17">
        <v>0</v>
      </c>
      <c r="BV525" s="18">
        <f>SUM(Table2[[#This Row],[Sales Tax Exemption Through FY17]:[Sales Tax Exemption FY18 and After]])</f>
        <v>0</v>
      </c>
      <c r="BW525" s="17">
        <v>0</v>
      </c>
      <c r="BX525" s="17">
        <v>0</v>
      </c>
      <c r="BY525" s="17">
        <v>0</v>
      </c>
      <c r="BZ525" s="17">
        <f>SUM(Table2[[#This Row],[Energy Tax Savings Through FY17]:[Energy Tax Savings FY18 and After]])</f>
        <v>0</v>
      </c>
      <c r="CA525" s="17">
        <v>0.10100000000000001</v>
      </c>
      <c r="CB525" s="17">
        <v>3.8414999999999999</v>
      </c>
      <c r="CC525" s="17">
        <v>3.3000000000000002E-2</v>
      </c>
      <c r="CD525" s="18">
        <f>SUM(Table2[[#This Row],[Tax Exempt Bond Savings Through FY17]:[Tax Exempt Bond Savings FY18 and After]])</f>
        <v>3.8744999999999998</v>
      </c>
      <c r="CE525" s="17">
        <v>20.817499999999999</v>
      </c>
      <c r="CF525" s="17">
        <v>201.84350000000001</v>
      </c>
      <c r="CG525" s="17">
        <v>7.0324999999999998</v>
      </c>
      <c r="CH525" s="18">
        <f>SUM(Table2[[#This Row],[Indirect and Induced Through FY17]:[Indirect and Induced FY18 and After]])</f>
        <v>208.876</v>
      </c>
      <c r="CI525" s="17">
        <v>38.400399999999998</v>
      </c>
      <c r="CJ525" s="17">
        <v>358.85770000000002</v>
      </c>
      <c r="CK525" s="17">
        <v>12.9734</v>
      </c>
      <c r="CL525" s="18">
        <f>SUM(Table2[[#This Row],[TOTAL Income Consumption Use Taxes Through FY17]:[TOTAL Income Consumption Use Taxes FY18 and After]])</f>
        <v>371.83110000000005</v>
      </c>
      <c r="CM525" s="17">
        <v>0.10100000000000001</v>
      </c>
      <c r="CN525" s="17">
        <v>15.6844</v>
      </c>
      <c r="CO525" s="17">
        <v>3.3000000000000002E-2</v>
      </c>
      <c r="CP525" s="18">
        <f>SUM(Table2[[#This Row],[Assistance Provided Through FY17]:[Assistance Provided FY18 and After]])</f>
        <v>15.7174</v>
      </c>
      <c r="CQ525" s="17">
        <v>0</v>
      </c>
      <c r="CR525" s="17">
        <v>0</v>
      </c>
      <c r="CS525" s="17">
        <v>0</v>
      </c>
      <c r="CT525" s="18">
        <f>SUM(Table2[[#This Row],[Recapture Cancellation Reduction Amount Through FY17]:[Recapture Cancellation Reduction Amount FY18 and After]])</f>
        <v>0</v>
      </c>
      <c r="CU525" s="17">
        <v>0</v>
      </c>
      <c r="CV525" s="17">
        <v>0</v>
      </c>
      <c r="CW525" s="17">
        <v>0</v>
      </c>
      <c r="CX525" s="18">
        <f>SUM(Table2[[#This Row],[Penalty Paid Through FY17]:[Penalty Paid FY18 and After]])</f>
        <v>0</v>
      </c>
      <c r="CY525" s="17">
        <v>0.10100000000000001</v>
      </c>
      <c r="CZ525" s="17">
        <v>15.6844</v>
      </c>
      <c r="DA525" s="17">
        <v>3.3000000000000002E-2</v>
      </c>
      <c r="DB525" s="18">
        <f>SUM(Table2[[#This Row],[TOTAL Assistance Net of Recapture Penalties Through FY17]:[TOTAL Assistance Net of Recapture Penalties FY18 and After]])</f>
        <v>15.7174</v>
      </c>
      <c r="DC525" s="17">
        <v>17.683900000000001</v>
      </c>
      <c r="DD525" s="17">
        <v>172.6986</v>
      </c>
      <c r="DE525" s="17">
        <v>5.9739000000000004</v>
      </c>
      <c r="DF525" s="18">
        <f>SUM(Table2[[#This Row],[Company Direct Tax Revenue Before Assistance Through FY17]:[Company Direct Tax Revenue Before Assistance FY18 and After]])</f>
        <v>178.67250000000001</v>
      </c>
      <c r="DG525" s="17">
        <v>39.733699999999999</v>
      </c>
      <c r="DH525" s="17">
        <v>360.18099999999998</v>
      </c>
      <c r="DI525" s="17">
        <v>13.422700000000001</v>
      </c>
      <c r="DJ525" s="18">
        <f>SUM(Table2[[#This Row],[Indirect and Induced Tax Revenues Through FY17]:[Indirect and Induced Tax Revenues FY18 and After]])</f>
        <v>373.6037</v>
      </c>
      <c r="DK525" s="17">
        <v>57.4176</v>
      </c>
      <c r="DL525" s="17">
        <v>532.87959999999998</v>
      </c>
      <c r="DM525" s="17">
        <v>19.396599999999999</v>
      </c>
      <c r="DN525" s="17">
        <f>SUM(Table2[[#This Row],[TOTAL Tax Revenues Before Assistance Through FY17]:[TOTAL Tax Revenues Before Assistance FY18 and After]])</f>
        <v>552.27620000000002</v>
      </c>
      <c r="DO525" s="17">
        <v>57.316600000000001</v>
      </c>
      <c r="DP525" s="17">
        <v>517.1952</v>
      </c>
      <c r="DQ525" s="17">
        <v>19.363600000000002</v>
      </c>
      <c r="DR525" s="20">
        <f>SUM(Table2[[#This Row],[TOTAL Tax Revenues Net of Assistance Recapture and Penalty Through FY17]:[TOTAL Tax Revenues Net of Assistance Recapture and Penalty FY18 and After]])</f>
        <v>536.55880000000002</v>
      </c>
      <c r="DS525" s="20">
        <v>0</v>
      </c>
      <c r="DT525" s="20">
        <v>0</v>
      </c>
      <c r="DU525" s="20">
        <v>0</v>
      </c>
      <c r="DV525" s="20">
        <v>0</v>
      </c>
      <c r="DW525" s="15">
        <v>0</v>
      </c>
      <c r="DX525" s="15">
        <v>0</v>
      </c>
      <c r="DY525" s="15">
        <v>0</v>
      </c>
      <c r="DZ525" s="15">
        <v>14</v>
      </c>
      <c r="EA525" s="15">
        <v>0</v>
      </c>
      <c r="EB525" s="15">
        <v>0</v>
      </c>
      <c r="EC525" s="15">
        <v>0</v>
      </c>
      <c r="ED525" s="15">
        <v>14</v>
      </c>
      <c r="EE525" s="15">
        <v>0</v>
      </c>
      <c r="EF525" s="15">
        <v>0</v>
      </c>
      <c r="EG525" s="15">
        <v>0</v>
      </c>
      <c r="EH525" s="15">
        <v>100</v>
      </c>
      <c r="EI525" s="15">
        <f>SUM(Table2[[#This Row],[Total Industrial Employees FY17]:[Total Other Employees FY17]])</f>
        <v>14</v>
      </c>
      <c r="EJ525" s="15">
        <f>SUM(Table2[[#This Row],[Number of Industrial Employees Earning More than Living Wage FY17]:[Number of Other Employees Earning More than Living Wage FY17]])</f>
        <v>14</v>
      </c>
      <c r="EK525" s="15">
        <v>100</v>
      </c>
    </row>
    <row r="526" spans="1:141" ht="25.5" x14ac:dyDescent="0.2">
      <c r="A526" s="6">
        <v>92556</v>
      </c>
      <c r="B526" s="6" t="s">
        <v>188</v>
      </c>
      <c r="C526" s="7" t="s">
        <v>189</v>
      </c>
      <c r="D526" s="7" t="s">
        <v>9</v>
      </c>
      <c r="E526" s="33">
        <v>38</v>
      </c>
      <c r="F526" s="8" t="s">
        <v>1971</v>
      </c>
      <c r="G526" s="41" t="s">
        <v>1972</v>
      </c>
      <c r="H526" s="35">
        <v>86745</v>
      </c>
      <c r="I526" s="35">
        <v>93045</v>
      </c>
      <c r="J526" s="39" t="s">
        <v>3226</v>
      </c>
      <c r="K526" s="11" t="s">
        <v>2453</v>
      </c>
      <c r="L526" s="13" t="s">
        <v>2560</v>
      </c>
      <c r="M526" s="13" t="s">
        <v>2546</v>
      </c>
      <c r="N526" s="23">
        <v>7664222</v>
      </c>
      <c r="O526" s="6" t="s">
        <v>2561</v>
      </c>
      <c r="P526" s="15">
        <v>30</v>
      </c>
      <c r="Q526" s="15">
        <v>0</v>
      </c>
      <c r="R526" s="15">
        <v>51</v>
      </c>
      <c r="S526" s="15">
        <v>0</v>
      </c>
      <c r="T526" s="15">
        <v>0</v>
      </c>
      <c r="U526" s="15">
        <v>81</v>
      </c>
      <c r="V526" s="15">
        <v>66</v>
      </c>
      <c r="W526" s="15">
        <v>0</v>
      </c>
      <c r="X526" s="15">
        <v>0</v>
      </c>
      <c r="Y526" s="15">
        <v>0</v>
      </c>
      <c r="Z526" s="15">
        <v>14</v>
      </c>
      <c r="AA526" s="15">
        <v>100</v>
      </c>
      <c r="AB526" s="15">
        <v>0</v>
      </c>
      <c r="AC526" s="15">
        <v>0</v>
      </c>
      <c r="AD526" s="15">
        <v>0</v>
      </c>
      <c r="AE526" s="15">
        <v>0</v>
      </c>
      <c r="AF526" s="15">
        <v>100</v>
      </c>
      <c r="AG526" s="15" t="s">
        <v>1861</v>
      </c>
      <c r="AH526" s="15" t="s">
        <v>1861</v>
      </c>
      <c r="AI526" s="17">
        <v>121.40649999999999</v>
      </c>
      <c r="AJ526" s="17">
        <v>628.01149999999996</v>
      </c>
      <c r="AK526" s="17">
        <v>296.71530000000001</v>
      </c>
      <c r="AL526" s="17">
        <f>SUM(Table2[[#This Row],[Company Direct Land Through FY17]:[Company Direct Land FY18 and After]])</f>
        <v>924.72679999999991</v>
      </c>
      <c r="AM526" s="17">
        <v>194.63720000000001</v>
      </c>
      <c r="AN526" s="17">
        <v>953.10730000000001</v>
      </c>
      <c r="AO526" s="17">
        <v>475.68950000000001</v>
      </c>
      <c r="AP526" s="18">
        <f>SUM(Table2[[#This Row],[Company Direct Building Through FY17]:[Company Direct Building FY18 and After]])</f>
        <v>1428.7968000000001</v>
      </c>
      <c r="AQ526" s="17">
        <v>0</v>
      </c>
      <c r="AR526" s="17">
        <v>47.371499999999997</v>
      </c>
      <c r="AS526" s="17">
        <v>0</v>
      </c>
      <c r="AT526" s="18">
        <f>SUM(Table2[[#This Row],[Mortgage Recording Tax Through FY17]:[Mortgage Recording Tax FY18 and After]])</f>
        <v>47.371499999999997</v>
      </c>
      <c r="AU526" s="17">
        <v>289.983</v>
      </c>
      <c r="AV526" s="17">
        <v>1005.6818</v>
      </c>
      <c r="AW526" s="17">
        <v>708.71249999999998</v>
      </c>
      <c r="AX526" s="18">
        <f>SUM(Table2[[#This Row],[Pilot Savings Through FY17]:[Pilot Savings FY18 and After]])</f>
        <v>1714.3942999999999</v>
      </c>
      <c r="AY526" s="17">
        <v>0</v>
      </c>
      <c r="AZ526" s="17">
        <v>47.371499999999997</v>
      </c>
      <c r="BA526" s="17">
        <v>0</v>
      </c>
      <c r="BB526" s="18">
        <f>SUM(Table2[[#This Row],[Mortgage Recording Tax Exemption Through FY17]:[Mortgage Recording Tax Exemption FY18 and After]])</f>
        <v>47.371499999999997</v>
      </c>
      <c r="BC526" s="17">
        <v>125.80500000000001</v>
      </c>
      <c r="BD526" s="17">
        <v>1147.1918000000001</v>
      </c>
      <c r="BE526" s="17">
        <v>307.46499999999997</v>
      </c>
      <c r="BF526" s="18">
        <f>SUM(Table2[[#This Row],[Indirect and Induced Land Through FY17]:[Indirect and Induced Land FY18 and After]])</f>
        <v>1454.6568</v>
      </c>
      <c r="BG526" s="17">
        <v>233.6378</v>
      </c>
      <c r="BH526" s="17">
        <v>2130.4987999999998</v>
      </c>
      <c r="BI526" s="17">
        <v>571.00599999999997</v>
      </c>
      <c r="BJ526" s="18">
        <f>SUM(Table2[[#This Row],[Indirect and Induced Building Through FY17]:[Indirect and Induced Building FY18 and After]])</f>
        <v>2701.5047999999997</v>
      </c>
      <c r="BK526" s="17">
        <v>385.50349999999997</v>
      </c>
      <c r="BL526" s="17">
        <v>3853.1275999999998</v>
      </c>
      <c r="BM526" s="17">
        <v>942.16330000000005</v>
      </c>
      <c r="BN526" s="18">
        <f>SUM(Table2[[#This Row],[TOTAL Real Property Related Taxes Through FY17]:[TOTAL Real Property Related Taxes FY18 and After]])</f>
        <v>4795.2909</v>
      </c>
      <c r="BO526" s="17">
        <v>775.01710000000003</v>
      </c>
      <c r="BP526" s="17">
        <v>8474.4218999999994</v>
      </c>
      <c r="BQ526" s="17">
        <v>1894.1261</v>
      </c>
      <c r="BR526" s="18">
        <f>SUM(Table2[[#This Row],[Company Direct Through FY17]:[Company Direct FY18 and After]])</f>
        <v>10368.547999999999</v>
      </c>
      <c r="BS526" s="17">
        <v>0</v>
      </c>
      <c r="BT526" s="17">
        <v>4.2455999999999996</v>
      </c>
      <c r="BU526" s="17">
        <v>0</v>
      </c>
      <c r="BV526" s="18">
        <f>SUM(Table2[[#This Row],[Sales Tax Exemption Through FY17]:[Sales Tax Exemption FY18 and After]])</f>
        <v>4.2455999999999996</v>
      </c>
      <c r="BW526" s="17">
        <v>0</v>
      </c>
      <c r="BX526" s="17">
        <v>0</v>
      </c>
      <c r="BY526" s="17">
        <v>0</v>
      </c>
      <c r="BZ526" s="17">
        <f>SUM(Table2[[#This Row],[Energy Tax Savings Through FY17]:[Energy Tax Savings FY18 and After]])</f>
        <v>0</v>
      </c>
      <c r="CA526" s="17">
        <v>0</v>
      </c>
      <c r="CB526" s="17">
        <v>0</v>
      </c>
      <c r="CC526" s="17">
        <v>0</v>
      </c>
      <c r="CD526" s="18">
        <f>SUM(Table2[[#This Row],[Tax Exempt Bond Savings Through FY17]:[Tax Exempt Bond Savings FY18 and After]])</f>
        <v>0</v>
      </c>
      <c r="CE526" s="17">
        <v>430.64659999999998</v>
      </c>
      <c r="CF526" s="17">
        <v>4697.5032000000001</v>
      </c>
      <c r="CG526" s="17">
        <v>1052.4919</v>
      </c>
      <c r="CH526" s="18">
        <f>SUM(Table2[[#This Row],[Indirect and Induced Through FY17]:[Indirect and Induced FY18 and After]])</f>
        <v>5749.9951000000001</v>
      </c>
      <c r="CI526" s="17">
        <v>1205.6637000000001</v>
      </c>
      <c r="CJ526" s="17">
        <v>13167.6795</v>
      </c>
      <c r="CK526" s="17">
        <v>2946.6179999999999</v>
      </c>
      <c r="CL526" s="18">
        <f>SUM(Table2[[#This Row],[TOTAL Income Consumption Use Taxes Through FY17]:[TOTAL Income Consumption Use Taxes FY18 and After]])</f>
        <v>16114.297500000001</v>
      </c>
      <c r="CM526" s="17">
        <v>289.983</v>
      </c>
      <c r="CN526" s="17">
        <v>1057.2989</v>
      </c>
      <c r="CO526" s="17">
        <v>708.71249999999998</v>
      </c>
      <c r="CP526" s="18">
        <f>SUM(Table2[[#This Row],[Assistance Provided Through FY17]:[Assistance Provided FY18 and After]])</f>
        <v>1766.0113999999999</v>
      </c>
      <c r="CQ526" s="17">
        <v>0</v>
      </c>
      <c r="CR526" s="17">
        <v>0</v>
      </c>
      <c r="CS526" s="17">
        <v>0</v>
      </c>
      <c r="CT526" s="18">
        <f>SUM(Table2[[#This Row],[Recapture Cancellation Reduction Amount Through FY17]:[Recapture Cancellation Reduction Amount FY18 and After]])</f>
        <v>0</v>
      </c>
      <c r="CU526" s="17">
        <v>0</v>
      </c>
      <c r="CV526" s="17">
        <v>0</v>
      </c>
      <c r="CW526" s="17">
        <v>0</v>
      </c>
      <c r="CX526" s="18">
        <f>SUM(Table2[[#This Row],[Penalty Paid Through FY17]:[Penalty Paid FY18 and After]])</f>
        <v>0</v>
      </c>
      <c r="CY526" s="17">
        <v>289.983</v>
      </c>
      <c r="CZ526" s="17">
        <v>1057.2989</v>
      </c>
      <c r="DA526" s="17">
        <v>708.71249999999998</v>
      </c>
      <c r="DB526" s="18">
        <f>SUM(Table2[[#This Row],[TOTAL Assistance Net of Recapture Penalties Through FY17]:[TOTAL Assistance Net of Recapture Penalties FY18 and After]])</f>
        <v>1766.0113999999999</v>
      </c>
      <c r="DC526" s="17">
        <v>1091.0608</v>
      </c>
      <c r="DD526" s="17">
        <v>10102.912200000001</v>
      </c>
      <c r="DE526" s="17">
        <v>2666.5309000000002</v>
      </c>
      <c r="DF526" s="18">
        <f>SUM(Table2[[#This Row],[Company Direct Tax Revenue Before Assistance Through FY17]:[Company Direct Tax Revenue Before Assistance FY18 and After]])</f>
        <v>12769.4431</v>
      </c>
      <c r="DG526" s="17">
        <v>790.08939999999996</v>
      </c>
      <c r="DH526" s="17">
        <v>7975.1938</v>
      </c>
      <c r="DI526" s="17">
        <v>1930.9629</v>
      </c>
      <c r="DJ526" s="18">
        <f>SUM(Table2[[#This Row],[Indirect and Induced Tax Revenues Through FY17]:[Indirect and Induced Tax Revenues FY18 and After]])</f>
        <v>9906.1566999999995</v>
      </c>
      <c r="DK526" s="17">
        <v>1881.1502</v>
      </c>
      <c r="DL526" s="17">
        <v>18078.106</v>
      </c>
      <c r="DM526" s="17">
        <v>4597.4938000000002</v>
      </c>
      <c r="DN526" s="17">
        <f>SUM(Table2[[#This Row],[TOTAL Tax Revenues Before Assistance Through FY17]:[TOTAL Tax Revenues Before Assistance FY18 and After]])</f>
        <v>22675.5998</v>
      </c>
      <c r="DO526" s="17">
        <v>1591.1672000000001</v>
      </c>
      <c r="DP526" s="17">
        <v>17020.807100000002</v>
      </c>
      <c r="DQ526" s="17">
        <v>3888.7813000000001</v>
      </c>
      <c r="DR526" s="20">
        <f>SUM(Table2[[#This Row],[TOTAL Tax Revenues Net of Assistance Recapture and Penalty Through FY17]:[TOTAL Tax Revenues Net of Assistance Recapture and Penalty FY18 and After]])</f>
        <v>20909.588400000001</v>
      </c>
      <c r="DS526" s="20">
        <v>0</v>
      </c>
      <c r="DT526" s="20">
        <v>0</v>
      </c>
      <c r="DU526" s="20">
        <v>0</v>
      </c>
      <c r="DV526" s="20">
        <v>0</v>
      </c>
      <c r="DW526" s="15">
        <v>67</v>
      </c>
      <c r="DX526" s="15">
        <v>0</v>
      </c>
      <c r="DY526" s="15">
        <v>0</v>
      </c>
      <c r="DZ526" s="15">
        <v>14</v>
      </c>
      <c r="EA526" s="15">
        <v>60</v>
      </c>
      <c r="EB526" s="15">
        <v>0</v>
      </c>
      <c r="EC526" s="15">
        <v>0</v>
      </c>
      <c r="ED526" s="15">
        <v>14</v>
      </c>
      <c r="EE526" s="15">
        <v>89.55</v>
      </c>
      <c r="EF526" s="15">
        <v>0</v>
      </c>
      <c r="EG526" s="15">
        <v>0</v>
      </c>
      <c r="EH526" s="15">
        <v>100</v>
      </c>
      <c r="EI526" s="15">
        <f>SUM(Table2[[#This Row],[Total Industrial Employees FY17]:[Total Other Employees FY17]])</f>
        <v>81</v>
      </c>
      <c r="EJ526" s="15">
        <f>SUM(Table2[[#This Row],[Number of Industrial Employees Earning More than Living Wage FY17]:[Number of Other Employees Earning More than Living Wage FY17]])</f>
        <v>74</v>
      </c>
      <c r="EK526" s="15">
        <v>91.358024691358025</v>
      </c>
    </row>
  </sheetData>
  <mergeCells count="2">
    <mergeCell ref="A1:A4"/>
    <mergeCell ref="B1:B4"/>
  </mergeCells>
  <pageMargins left="0.7" right="0.7" top="0.75" bottom="0.75" header="0.3" footer="0.3"/>
  <pageSetup orientation="portrait" r:id="rId1"/>
  <ignoredErrors>
    <ignoredError sqref="F8:G526" numberStoredAsText="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311"/>
  <sheetViews>
    <sheetView workbookViewId="0">
      <selection activeCell="B16" sqref="B16"/>
    </sheetView>
  </sheetViews>
  <sheetFormatPr defaultRowHeight="12.75" x14ac:dyDescent="0.2"/>
  <cols>
    <col min="1" max="1" width="10.42578125" customWidth="1"/>
    <col min="2" max="2" width="162.5703125" bestFit="1" customWidth="1"/>
  </cols>
  <sheetData>
    <row r="2" spans="1:2" ht="27" customHeight="1" x14ac:dyDescent="0.2">
      <c r="A2" s="45" t="s">
        <v>0</v>
      </c>
      <c r="B2" s="45" t="s">
        <v>3535</v>
      </c>
    </row>
    <row r="3" spans="1:2" x14ac:dyDescent="0.2">
      <c r="A3" t="s">
        <v>1070</v>
      </c>
      <c r="B3" t="s">
        <v>764</v>
      </c>
    </row>
    <row r="4" spans="1:2" x14ac:dyDescent="0.2">
      <c r="A4" t="s">
        <v>1071</v>
      </c>
      <c r="B4" t="s">
        <v>765</v>
      </c>
    </row>
    <row r="5" spans="1:2" x14ac:dyDescent="0.2">
      <c r="A5" t="s">
        <v>1071</v>
      </c>
      <c r="B5" t="s">
        <v>766</v>
      </c>
    </row>
    <row r="6" spans="1:2" x14ac:dyDescent="0.2">
      <c r="A6" t="s">
        <v>1071</v>
      </c>
      <c r="B6" t="s">
        <v>768</v>
      </c>
    </row>
    <row r="7" spans="1:2" x14ac:dyDescent="0.2">
      <c r="A7" t="s">
        <v>1072</v>
      </c>
      <c r="B7" t="s">
        <v>767</v>
      </c>
    </row>
    <row r="8" spans="1:2" x14ac:dyDescent="0.2">
      <c r="A8" t="s">
        <v>1072</v>
      </c>
      <c r="B8" t="s">
        <v>768</v>
      </c>
    </row>
    <row r="9" spans="1:2" x14ac:dyDescent="0.2">
      <c r="A9" t="s">
        <v>1073</v>
      </c>
      <c r="B9" t="s">
        <v>769</v>
      </c>
    </row>
    <row r="10" spans="1:2" x14ac:dyDescent="0.2">
      <c r="A10" t="s">
        <v>1073</v>
      </c>
      <c r="B10" t="s">
        <v>770</v>
      </c>
    </row>
    <row r="11" spans="1:2" x14ac:dyDescent="0.2">
      <c r="A11" t="s">
        <v>1074</v>
      </c>
      <c r="B11" t="s">
        <v>3403</v>
      </c>
    </row>
    <row r="12" spans="1:2" x14ac:dyDescent="0.2">
      <c r="A12" t="s">
        <v>1074</v>
      </c>
      <c r="B12" t="s">
        <v>774</v>
      </c>
    </row>
    <row r="13" spans="1:2" x14ac:dyDescent="0.2">
      <c r="A13" t="s">
        <v>1074</v>
      </c>
      <c r="B13" t="s">
        <v>773</v>
      </c>
    </row>
    <row r="14" spans="1:2" x14ac:dyDescent="0.2">
      <c r="A14" t="s">
        <v>1075</v>
      </c>
      <c r="B14" t="s">
        <v>776</v>
      </c>
    </row>
    <row r="15" spans="1:2" x14ac:dyDescent="0.2">
      <c r="A15" t="s">
        <v>1076</v>
      </c>
      <c r="B15" t="s">
        <v>772</v>
      </c>
    </row>
    <row r="16" spans="1:2" x14ac:dyDescent="0.2">
      <c r="A16" t="s">
        <v>1076</v>
      </c>
      <c r="B16" t="s">
        <v>773</v>
      </c>
    </row>
    <row r="17" spans="1:2" x14ac:dyDescent="0.2">
      <c r="A17" t="s">
        <v>1076</v>
      </c>
      <c r="B17" t="s">
        <v>777</v>
      </c>
    </row>
    <row r="18" spans="1:2" x14ac:dyDescent="0.2">
      <c r="A18" t="s">
        <v>1077</v>
      </c>
      <c r="B18" t="s">
        <v>768</v>
      </c>
    </row>
    <row r="19" spans="1:2" x14ac:dyDescent="0.2">
      <c r="A19" t="s">
        <v>1077</v>
      </c>
      <c r="B19" t="s">
        <v>773</v>
      </c>
    </row>
    <row r="20" spans="1:2" x14ac:dyDescent="0.2">
      <c r="A20" t="s">
        <v>1078</v>
      </c>
      <c r="B20" t="s">
        <v>779</v>
      </c>
    </row>
    <row r="21" spans="1:2" x14ac:dyDescent="0.2">
      <c r="A21" t="s">
        <v>1078</v>
      </c>
      <c r="B21" t="s">
        <v>772</v>
      </c>
    </row>
    <row r="22" spans="1:2" x14ac:dyDescent="0.2">
      <c r="A22" t="s">
        <v>1079</v>
      </c>
      <c r="B22" t="s">
        <v>780</v>
      </c>
    </row>
    <row r="23" spans="1:2" x14ac:dyDescent="0.2">
      <c r="A23" t="s">
        <v>1080</v>
      </c>
      <c r="B23" t="s">
        <v>781</v>
      </c>
    </row>
    <row r="24" spans="1:2" x14ac:dyDescent="0.2">
      <c r="A24" t="s">
        <v>1080</v>
      </c>
      <c r="B24" t="s">
        <v>768</v>
      </c>
    </row>
    <row r="25" spans="1:2" x14ac:dyDescent="0.2">
      <c r="A25" t="s">
        <v>1081</v>
      </c>
      <c r="B25" t="s">
        <v>769</v>
      </c>
    </row>
    <row r="26" spans="1:2" x14ac:dyDescent="0.2">
      <c r="A26" t="s">
        <v>1081</v>
      </c>
      <c r="B26" t="s">
        <v>782</v>
      </c>
    </row>
    <row r="27" spans="1:2" x14ac:dyDescent="0.2">
      <c r="A27" t="s">
        <v>1082</v>
      </c>
      <c r="B27" t="s">
        <v>783</v>
      </c>
    </row>
    <row r="28" spans="1:2" x14ac:dyDescent="0.2">
      <c r="A28" t="s">
        <v>1082</v>
      </c>
      <c r="B28" t="s">
        <v>784</v>
      </c>
    </row>
    <row r="29" spans="1:2" x14ac:dyDescent="0.2">
      <c r="A29" t="s">
        <v>1083</v>
      </c>
      <c r="B29" t="s">
        <v>785</v>
      </c>
    </row>
    <row r="30" spans="1:2" x14ac:dyDescent="0.2">
      <c r="A30" t="s">
        <v>3404</v>
      </c>
      <c r="B30" t="s">
        <v>773</v>
      </c>
    </row>
    <row r="31" spans="1:2" x14ac:dyDescent="0.2">
      <c r="A31" t="s">
        <v>1084</v>
      </c>
      <c r="B31" t="s">
        <v>787</v>
      </c>
    </row>
    <row r="32" spans="1:2" x14ac:dyDescent="0.2">
      <c r="A32" t="s">
        <v>1084</v>
      </c>
      <c r="B32" t="s">
        <v>788</v>
      </c>
    </row>
    <row r="33" spans="1:2" x14ac:dyDescent="0.2">
      <c r="A33" t="s">
        <v>1085</v>
      </c>
      <c r="B33" t="s">
        <v>783</v>
      </c>
    </row>
    <row r="34" spans="1:2" x14ac:dyDescent="0.2">
      <c r="A34" t="s">
        <v>1085</v>
      </c>
      <c r="B34" t="s">
        <v>789</v>
      </c>
    </row>
    <row r="35" spans="1:2" x14ac:dyDescent="0.2">
      <c r="A35" t="s">
        <v>1085</v>
      </c>
      <c r="B35" t="s">
        <v>773</v>
      </c>
    </row>
    <row r="36" spans="1:2" x14ac:dyDescent="0.2">
      <c r="A36" t="s">
        <v>1086</v>
      </c>
      <c r="B36" t="s">
        <v>772</v>
      </c>
    </row>
    <row r="37" spans="1:2" x14ac:dyDescent="0.2">
      <c r="A37" t="s">
        <v>1086</v>
      </c>
      <c r="B37" t="s">
        <v>790</v>
      </c>
    </row>
    <row r="38" spans="1:2" x14ac:dyDescent="0.2">
      <c r="A38" t="s">
        <v>1087</v>
      </c>
      <c r="B38" t="s">
        <v>793</v>
      </c>
    </row>
    <row r="39" spans="1:2" x14ac:dyDescent="0.2">
      <c r="A39" t="s">
        <v>1087</v>
      </c>
      <c r="B39" t="s">
        <v>773</v>
      </c>
    </row>
    <row r="40" spans="1:2" x14ac:dyDescent="0.2">
      <c r="A40" t="s">
        <v>1088</v>
      </c>
      <c r="B40" t="s">
        <v>794</v>
      </c>
    </row>
    <row r="41" spans="1:2" x14ac:dyDescent="0.2">
      <c r="A41" t="s">
        <v>1088</v>
      </c>
      <c r="B41" t="s">
        <v>773</v>
      </c>
    </row>
    <row r="42" spans="1:2" x14ac:dyDescent="0.2">
      <c r="A42" t="s">
        <v>1088</v>
      </c>
      <c r="B42" t="s">
        <v>795</v>
      </c>
    </row>
    <row r="43" spans="1:2" x14ac:dyDescent="0.2">
      <c r="A43" t="s">
        <v>1089</v>
      </c>
      <c r="B43" t="s">
        <v>794</v>
      </c>
    </row>
    <row r="44" spans="1:2" x14ac:dyDescent="0.2">
      <c r="A44" t="s">
        <v>1089</v>
      </c>
      <c r="B44" t="s">
        <v>773</v>
      </c>
    </row>
    <row r="45" spans="1:2" x14ac:dyDescent="0.2">
      <c r="A45" t="s">
        <v>1089</v>
      </c>
      <c r="B45" t="s">
        <v>796</v>
      </c>
    </row>
    <row r="46" spans="1:2" x14ac:dyDescent="0.2">
      <c r="A46" t="s">
        <v>1090</v>
      </c>
      <c r="B46" t="s">
        <v>797</v>
      </c>
    </row>
    <row r="47" spans="1:2" x14ac:dyDescent="0.2">
      <c r="A47" t="s">
        <v>1091</v>
      </c>
      <c r="B47" t="s">
        <v>772</v>
      </c>
    </row>
    <row r="48" spans="1:2" x14ac:dyDescent="0.2">
      <c r="A48" t="s">
        <v>1092</v>
      </c>
      <c r="B48" t="s">
        <v>3405</v>
      </c>
    </row>
    <row r="49" spans="1:2" x14ac:dyDescent="0.2">
      <c r="A49" t="s">
        <v>1092</v>
      </c>
      <c r="B49" t="s">
        <v>1093</v>
      </c>
    </row>
    <row r="50" spans="1:2" x14ac:dyDescent="0.2">
      <c r="A50" t="s">
        <v>1092</v>
      </c>
      <c r="B50" t="s">
        <v>776</v>
      </c>
    </row>
    <row r="51" spans="1:2" x14ac:dyDescent="0.2">
      <c r="A51" t="s">
        <v>1094</v>
      </c>
      <c r="B51" t="s">
        <v>798</v>
      </c>
    </row>
    <row r="52" spans="1:2" x14ac:dyDescent="0.2">
      <c r="A52" t="s">
        <v>1095</v>
      </c>
      <c r="B52" t="s">
        <v>771</v>
      </c>
    </row>
    <row r="53" spans="1:2" x14ac:dyDescent="0.2">
      <c r="A53" t="s">
        <v>1095</v>
      </c>
      <c r="B53" t="s">
        <v>799</v>
      </c>
    </row>
    <row r="54" spans="1:2" x14ac:dyDescent="0.2">
      <c r="A54" t="s">
        <v>1096</v>
      </c>
      <c r="B54" t="s">
        <v>800</v>
      </c>
    </row>
    <row r="55" spans="1:2" x14ac:dyDescent="0.2">
      <c r="A55" t="s">
        <v>1096</v>
      </c>
      <c r="B55" t="s">
        <v>768</v>
      </c>
    </row>
    <row r="56" spans="1:2" x14ac:dyDescent="0.2">
      <c r="A56" t="s">
        <v>1097</v>
      </c>
      <c r="B56" t="s">
        <v>801</v>
      </c>
    </row>
    <row r="57" spans="1:2" x14ac:dyDescent="0.2">
      <c r="A57" t="s">
        <v>1098</v>
      </c>
      <c r="B57" t="s">
        <v>802</v>
      </c>
    </row>
    <row r="58" spans="1:2" x14ac:dyDescent="0.2">
      <c r="A58" t="s">
        <v>1098</v>
      </c>
      <c r="B58" t="s">
        <v>768</v>
      </c>
    </row>
    <row r="59" spans="1:2" x14ac:dyDescent="0.2">
      <c r="A59" t="s">
        <v>1466</v>
      </c>
      <c r="B59" t="s">
        <v>3405</v>
      </c>
    </row>
    <row r="60" spans="1:2" x14ac:dyDescent="0.2">
      <c r="A60" t="s">
        <v>1466</v>
      </c>
      <c r="B60" t="s">
        <v>1467</v>
      </c>
    </row>
    <row r="61" spans="1:2" x14ac:dyDescent="0.2">
      <c r="A61" t="s">
        <v>1466</v>
      </c>
      <c r="B61" t="s">
        <v>3406</v>
      </c>
    </row>
    <row r="62" spans="1:2" x14ac:dyDescent="0.2">
      <c r="A62" t="s">
        <v>1468</v>
      </c>
      <c r="B62" t="s">
        <v>792</v>
      </c>
    </row>
    <row r="63" spans="1:2" x14ac:dyDescent="0.2">
      <c r="A63" t="s">
        <v>1099</v>
      </c>
      <c r="B63" t="s">
        <v>3405</v>
      </c>
    </row>
    <row r="64" spans="1:2" x14ac:dyDescent="0.2">
      <c r="A64" t="s">
        <v>1099</v>
      </c>
      <c r="B64" t="s">
        <v>3407</v>
      </c>
    </row>
    <row r="65" spans="1:2" x14ac:dyDescent="0.2">
      <c r="A65" t="s">
        <v>1099</v>
      </c>
      <c r="B65" t="s">
        <v>772</v>
      </c>
    </row>
    <row r="66" spans="1:2" x14ac:dyDescent="0.2">
      <c r="A66" t="s">
        <v>1099</v>
      </c>
      <c r="B66" t="s">
        <v>3408</v>
      </c>
    </row>
    <row r="67" spans="1:2" x14ac:dyDescent="0.2">
      <c r="A67" t="s">
        <v>1099</v>
      </c>
      <c r="B67" t="s">
        <v>814</v>
      </c>
    </row>
    <row r="68" spans="1:2" x14ac:dyDescent="0.2">
      <c r="A68" t="s">
        <v>1100</v>
      </c>
      <c r="B68" t="s">
        <v>803</v>
      </c>
    </row>
    <row r="69" spans="1:2" x14ac:dyDescent="0.2">
      <c r="A69" t="s">
        <v>1101</v>
      </c>
      <c r="B69" t="s">
        <v>876</v>
      </c>
    </row>
    <row r="70" spans="1:2" x14ac:dyDescent="0.2">
      <c r="A70" t="s">
        <v>1101</v>
      </c>
      <c r="B70" t="s">
        <v>804</v>
      </c>
    </row>
    <row r="71" spans="1:2" x14ac:dyDescent="0.2">
      <c r="A71" t="s">
        <v>1101</v>
      </c>
      <c r="B71" t="s">
        <v>768</v>
      </c>
    </row>
    <row r="72" spans="1:2" x14ac:dyDescent="0.2">
      <c r="A72" t="s">
        <v>1102</v>
      </c>
      <c r="B72" t="s">
        <v>771</v>
      </c>
    </row>
    <row r="73" spans="1:2" x14ac:dyDescent="0.2">
      <c r="A73" t="s">
        <v>1102</v>
      </c>
      <c r="B73" t="s">
        <v>773</v>
      </c>
    </row>
    <row r="74" spans="1:2" x14ac:dyDescent="0.2">
      <c r="A74" t="s">
        <v>1103</v>
      </c>
      <c r="B74" t="s">
        <v>771</v>
      </c>
    </row>
    <row r="75" spans="1:2" x14ac:dyDescent="0.2">
      <c r="A75" t="s">
        <v>1103</v>
      </c>
      <c r="B75" t="s">
        <v>806</v>
      </c>
    </row>
    <row r="76" spans="1:2" x14ac:dyDescent="0.2">
      <c r="A76" t="s">
        <v>1103</v>
      </c>
      <c r="B76" t="s">
        <v>772</v>
      </c>
    </row>
    <row r="77" spans="1:2" x14ac:dyDescent="0.2">
      <c r="A77" t="s">
        <v>1103</v>
      </c>
      <c r="B77" t="s">
        <v>807</v>
      </c>
    </row>
    <row r="78" spans="1:2" x14ac:dyDescent="0.2">
      <c r="A78" t="s">
        <v>1104</v>
      </c>
      <c r="B78" t="s">
        <v>771</v>
      </c>
    </row>
    <row r="79" spans="1:2" x14ac:dyDescent="0.2">
      <c r="A79" t="s">
        <v>1104</v>
      </c>
      <c r="B79" t="s">
        <v>808</v>
      </c>
    </row>
    <row r="80" spans="1:2" x14ac:dyDescent="0.2">
      <c r="A80" t="s">
        <v>1105</v>
      </c>
      <c r="B80" t="s">
        <v>804</v>
      </c>
    </row>
    <row r="81" spans="1:2" x14ac:dyDescent="0.2">
      <c r="A81" t="s">
        <v>1106</v>
      </c>
      <c r="B81" t="s">
        <v>805</v>
      </c>
    </row>
    <row r="82" spans="1:2" x14ac:dyDescent="0.2">
      <c r="A82" t="s">
        <v>1106</v>
      </c>
      <c r="B82" t="s">
        <v>772</v>
      </c>
    </row>
    <row r="83" spans="1:2" x14ac:dyDescent="0.2">
      <c r="A83" t="s">
        <v>1106</v>
      </c>
      <c r="B83" t="s">
        <v>773</v>
      </c>
    </row>
    <row r="84" spans="1:2" x14ac:dyDescent="0.2">
      <c r="A84" t="s">
        <v>1106</v>
      </c>
      <c r="B84" t="s">
        <v>809</v>
      </c>
    </row>
    <row r="85" spans="1:2" x14ac:dyDescent="0.2">
      <c r="A85" t="s">
        <v>1107</v>
      </c>
      <c r="B85" t="s">
        <v>794</v>
      </c>
    </row>
    <row r="86" spans="1:2" x14ac:dyDescent="0.2">
      <c r="A86" t="s">
        <v>1107</v>
      </c>
      <c r="B86" t="s">
        <v>773</v>
      </c>
    </row>
    <row r="87" spans="1:2" x14ac:dyDescent="0.2">
      <c r="A87" t="s">
        <v>1108</v>
      </c>
      <c r="B87" t="s">
        <v>771</v>
      </c>
    </row>
    <row r="88" spans="1:2" x14ac:dyDescent="0.2">
      <c r="A88" t="s">
        <v>1108</v>
      </c>
      <c r="B88" t="s">
        <v>843</v>
      </c>
    </row>
    <row r="89" spans="1:2" x14ac:dyDescent="0.2">
      <c r="A89" t="s">
        <v>1108</v>
      </c>
      <c r="B89" t="s">
        <v>3409</v>
      </c>
    </row>
    <row r="90" spans="1:2" x14ac:dyDescent="0.2">
      <c r="A90" t="s">
        <v>1109</v>
      </c>
      <c r="B90" t="s">
        <v>812</v>
      </c>
    </row>
    <row r="91" spans="1:2" x14ac:dyDescent="0.2">
      <c r="A91" t="s">
        <v>1110</v>
      </c>
      <c r="B91" t="s">
        <v>791</v>
      </c>
    </row>
    <row r="92" spans="1:2" x14ac:dyDescent="0.2">
      <c r="A92" t="s">
        <v>1110</v>
      </c>
      <c r="B92" t="s">
        <v>3410</v>
      </c>
    </row>
    <row r="93" spans="1:2" x14ac:dyDescent="0.2">
      <c r="A93" t="s">
        <v>1110</v>
      </c>
      <c r="B93" t="s">
        <v>773</v>
      </c>
    </row>
    <row r="94" spans="1:2" x14ac:dyDescent="0.2">
      <c r="A94" t="s">
        <v>1110</v>
      </c>
      <c r="B94" t="s">
        <v>3411</v>
      </c>
    </row>
    <row r="95" spans="1:2" x14ac:dyDescent="0.2">
      <c r="A95" t="s">
        <v>1110</v>
      </c>
      <c r="B95" t="s">
        <v>792</v>
      </c>
    </row>
    <row r="96" spans="1:2" x14ac:dyDescent="0.2">
      <c r="A96" t="s">
        <v>1111</v>
      </c>
      <c r="B96" t="s">
        <v>774</v>
      </c>
    </row>
    <row r="97" spans="1:2" x14ac:dyDescent="0.2">
      <c r="A97" t="s">
        <v>1111</v>
      </c>
      <c r="B97" t="s">
        <v>3412</v>
      </c>
    </row>
    <row r="98" spans="1:2" x14ac:dyDescent="0.2">
      <c r="A98" t="s">
        <v>1111</v>
      </c>
      <c r="B98" t="s">
        <v>768</v>
      </c>
    </row>
    <row r="99" spans="1:2" x14ac:dyDescent="0.2">
      <c r="A99" t="s">
        <v>1112</v>
      </c>
      <c r="B99" t="s">
        <v>779</v>
      </c>
    </row>
    <row r="100" spans="1:2" x14ac:dyDescent="0.2">
      <c r="A100" t="s">
        <v>1112</v>
      </c>
      <c r="B100" t="s">
        <v>801</v>
      </c>
    </row>
    <row r="101" spans="1:2" x14ac:dyDescent="0.2">
      <c r="A101" t="s">
        <v>1113</v>
      </c>
      <c r="B101" t="s">
        <v>773</v>
      </c>
    </row>
    <row r="102" spans="1:2" x14ac:dyDescent="0.2">
      <c r="A102" t="s">
        <v>1113</v>
      </c>
      <c r="B102" t="s">
        <v>789</v>
      </c>
    </row>
    <row r="103" spans="1:2" x14ac:dyDescent="0.2">
      <c r="A103" t="s">
        <v>1113</v>
      </c>
      <c r="B103" t="s">
        <v>768</v>
      </c>
    </row>
    <row r="104" spans="1:2" x14ac:dyDescent="0.2">
      <c r="A104" t="s">
        <v>1114</v>
      </c>
      <c r="B104" t="s">
        <v>772</v>
      </c>
    </row>
    <row r="105" spans="1:2" x14ac:dyDescent="0.2">
      <c r="A105" t="s">
        <v>1114</v>
      </c>
      <c r="B105" t="s">
        <v>777</v>
      </c>
    </row>
    <row r="106" spans="1:2" x14ac:dyDescent="0.2">
      <c r="A106" t="s">
        <v>1115</v>
      </c>
      <c r="B106" t="s">
        <v>772</v>
      </c>
    </row>
    <row r="107" spans="1:2" x14ac:dyDescent="0.2">
      <c r="A107" t="s">
        <v>1115</v>
      </c>
      <c r="B107" t="s">
        <v>815</v>
      </c>
    </row>
    <row r="108" spans="1:2" x14ac:dyDescent="0.2">
      <c r="A108" t="s">
        <v>1116</v>
      </c>
      <c r="B108" t="s">
        <v>816</v>
      </c>
    </row>
    <row r="109" spans="1:2" x14ac:dyDescent="0.2">
      <c r="A109" t="s">
        <v>1116</v>
      </c>
      <c r="B109" t="s">
        <v>817</v>
      </c>
    </row>
    <row r="110" spans="1:2" x14ac:dyDescent="0.2">
      <c r="A110" t="s">
        <v>1117</v>
      </c>
      <c r="B110" t="s">
        <v>818</v>
      </c>
    </row>
    <row r="111" spans="1:2" x14ac:dyDescent="0.2">
      <c r="A111" t="s">
        <v>1117</v>
      </c>
      <c r="B111" t="s">
        <v>819</v>
      </c>
    </row>
    <row r="112" spans="1:2" x14ac:dyDescent="0.2">
      <c r="A112" t="s">
        <v>1118</v>
      </c>
      <c r="B112" t="s">
        <v>1119</v>
      </c>
    </row>
    <row r="113" spans="1:2" x14ac:dyDescent="0.2">
      <c r="A113" t="s">
        <v>1118</v>
      </c>
      <c r="B113" t="s">
        <v>772</v>
      </c>
    </row>
    <row r="114" spans="1:2" x14ac:dyDescent="0.2">
      <c r="A114" t="s">
        <v>1118</v>
      </c>
      <c r="B114" t="s">
        <v>820</v>
      </c>
    </row>
    <row r="115" spans="1:2" x14ac:dyDescent="0.2">
      <c r="A115" t="s">
        <v>1120</v>
      </c>
      <c r="B115" t="s">
        <v>1121</v>
      </c>
    </row>
    <row r="116" spans="1:2" x14ac:dyDescent="0.2">
      <c r="A116" t="s">
        <v>1120</v>
      </c>
      <c r="B116" t="s">
        <v>820</v>
      </c>
    </row>
    <row r="117" spans="1:2" x14ac:dyDescent="0.2">
      <c r="A117" t="s">
        <v>1122</v>
      </c>
      <c r="B117" t="s">
        <v>771</v>
      </c>
    </row>
    <row r="118" spans="1:2" x14ac:dyDescent="0.2">
      <c r="A118" t="s">
        <v>1122</v>
      </c>
      <c r="B118" t="s">
        <v>821</v>
      </c>
    </row>
    <row r="119" spans="1:2" x14ac:dyDescent="0.2">
      <c r="A119" t="s">
        <v>1122</v>
      </c>
      <c r="B119" t="s">
        <v>799</v>
      </c>
    </row>
    <row r="120" spans="1:2" x14ac:dyDescent="0.2">
      <c r="A120" t="s">
        <v>1123</v>
      </c>
      <c r="B120" t="s">
        <v>773</v>
      </c>
    </row>
    <row r="121" spans="1:2" x14ac:dyDescent="0.2">
      <c r="A121" t="s">
        <v>1123</v>
      </c>
      <c r="B121" t="s">
        <v>822</v>
      </c>
    </row>
    <row r="122" spans="1:2" x14ac:dyDescent="0.2">
      <c r="A122" t="s">
        <v>1124</v>
      </c>
      <c r="B122" t="s">
        <v>772</v>
      </c>
    </row>
    <row r="123" spans="1:2" x14ac:dyDescent="0.2">
      <c r="A123" t="s">
        <v>1124</v>
      </c>
      <c r="B123" t="s">
        <v>773</v>
      </c>
    </row>
    <row r="124" spans="1:2" x14ac:dyDescent="0.2">
      <c r="A124" t="s">
        <v>1124</v>
      </c>
      <c r="B124" t="s">
        <v>819</v>
      </c>
    </row>
    <row r="125" spans="1:2" x14ac:dyDescent="0.2">
      <c r="A125" t="s">
        <v>1125</v>
      </c>
      <c r="B125" t="s">
        <v>823</v>
      </c>
    </row>
    <row r="126" spans="1:2" x14ac:dyDescent="0.2">
      <c r="A126" t="s">
        <v>1125</v>
      </c>
      <c r="B126" t="s">
        <v>772</v>
      </c>
    </row>
    <row r="127" spans="1:2" x14ac:dyDescent="0.2">
      <c r="A127" t="s">
        <v>1125</v>
      </c>
      <c r="B127" t="s">
        <v>776</v>
      </c>
    </row>
    <row r="128" spans="1:2" x14ac:dyDescent="0.2">
      <c r="A128" t="s">
        <v>1126</v>
      </c>
      <c r="B128" t="s">
        <v>1127</v>
      </c>
    </row>
    <row r="129" spans="1:2" x14ac:dyDescent="0.2">
      <c r="A129" t="s">
        <v>1126</v>
      </c>
      <c r="B129" t="s">
        <v>792</v>
      </c>
    </row>
    <row r="130" spans="1:2" x14ac:dyDescent="0.2">
      <c r="A130" t="s">
        <v>1128</v>
      </c>
      <c r="B130" t="s">
        <v>806</v>
      </c>
    </row>
    <row r="131" spans="1:2" x14ac:dyDescent="0.2">
      <c r="A131" t="s">
        <v>1128</v>
      </c>
      <c r="B131" t="s">
        <v>768</v>
      </c>
    </row>
    <row r="132" spans="1:2" x14ac:dyDescent="0.2">
      <c r="A132" t="s">
        <v>1128</v>
      </c>
      <c r="B132" t="s">
        <v>3413</v>
      </c>
    </row>
    <row r="133" spans="1:2" x14ac:dyDescent="0.2">
      <c r="A133" t="s">
        <v>1128</v>
      </c>
      <c r="B133" t="s">
        <v>792</v>
      </c>
    </row>
    <row r="134" spans="1:2" x14ac:dyDescent="0.2">
      <c r="A134" t="s">
        <v>1129</v>
      </c>
      <c r="B134" t="s">
        <v>815</v>
      </c>
    </row>
    <row r="135" spans="1:2" x14ac:dyDescent="0.2">
      <c r="A135" t="s">
        <v>1130</v>
      </c>
      <c r="B135" t="s">
        <v>825</v>
      </c>
    </row>
    <row r="136" spans="1:2" x14ac:dyDescent="0.2">
      <c r="A136" t="s">
        <v>1130</v>
      </c>
      <c r="B136" t="s">
        <v>768</v>
      </c>
    </row>
    <row r="137" spans="1:2" x14ac:dyDescent="0.2">
      <c r="A137" t="s">
        <v>1131</v>
      </c>
      <c r="B137" t="s">
        <v>3405</v>
      </c>
    </row>
    <row r="138" spans="1:2" x14ac:dyDescent="0.2">
      <c r="A138" t="s">
        <v>1131</v>
      </c>
      <c r="B138" t="s">
        <v>3414</v>
      </c>
    </row>
    <row r="139" spans="1:2" x14ac:dyDescent="0.2">
      <c r="A139" t="s">
        <v>1131</v>
      </c>
      <c r="B139" t="s">
        <v>771</v>
      </c>
    </row>
    <row r="140" spans="1:2" x14ac:dyDescent="0.2">
      <c r="A140" t="s">
        <v>1131</v>
      </c>
      <c r="B140" t="s">
        <v>3408</v>
      </c>
    </row>
    <row r="141" spans="1:2" x14ac:dyDescent="0.2">
      <c r="A141" t="s">
        <v>1132</v>
      </c>
      <c r="B141" t="s">
        <v>771</v>
      </c>
    </row>
    <row r="142" spans="1:2" x14ac:dyDescent="0.2">
      <c r="A142" t="s">
        <v>1132</v>
      </c>
      <c r="B142" t="s">
        <v>826</v>
      </c>
    </row>
    <row r="143" spans="1:2" x14ac:dyDescent="0.2">
      <c r="A143" t="s">
        <v>1132</v>
      </c>
      <c r="B143" t="s">
        <v>786</v>
      </c>
    </row>
    <row r="144" spans="1:2" x14ac:dyDescent="0.2">
      <c r="A144" t="s">
        <v>1132</v>
      </c>
      <c r="B144" t="s">
        <v>3415</v>
      </c>
    </row>
    <row r="145" spans="1:2" x14ac:dyDescent="0.2">
      <c r="A145" t="s">
        <v>1133</v>
      </c>
      <c r="B145" t="s">
        <v>789</v>
      </c>
    </row>
    <row r="146" spans="1:2" x14ac:dyDescent="0.2">
      <c r="A146" t="s">
        <v>3416</v>
      </c>
      <c r="B146" t="s">
        <v>3405</v>
      </c>
    </row>
    <row r="147" spans="1:2" x14ac:dyDescent="0.2">
      <c r="A147" t="s">
        <v>3416</v>
      </c>
      <c r="B147" t="s">
        <v>3417</v>
      </c>
    </row>
    <row r="148" spans="1:2" x14ac:dyDescent="0.2">
      <c r="A148" t="s">
        <v>3416</v>
      </c>
      <c r="B148" t="s">
        <v>771</v>
      </c>
    </row>
    <row r="149" spans="1:2" x14ac:dyDescent="0.2">
      <c r="A149" t="s">
        <v>1134</v>
      </c>
      <c r="B149" t="s">
        <v>772</v>
      </c>
    </row>
    <row r="150" spans="1:2" x14ac:dyDescent="0.2">
      <c r="A150" t="s">
        <v>1134</v>
      </c>
      <c r="B150" t="s">
        <v>3412</v>
      </c>
    </row>
    <row r="151" spans="1:2" x14ac:dyDescent="0.2">
      <c r="A151" t="s">
        <v>1134</v>
      </c>
      <c r="B151" t="s">
        <v>820</v>
      </c>
    </row>
    <row r="152" spans="1:2" x14ac:dyDescent="0.2">
      <c r="A152" t="s">
        <v>1134</v>
      </c>
      <c r="B152" t="s">
        <v>768</v>
      </c>
    </row>
    <row r="153" spans="1:2" x14ac:dyDescent="0.2">
      <c r="A153" t="s">
        <v>1135</v>
      </c>
      <c r="B153" t="s">
        <v>771</v>
      </c>
    </row>
    <row r="154" spans="1:2" x14ac:dyDescent="0.2">
      <c r="A154" t="s">
        <v>1135</v>
      </c>
      <c r="B154" t="s">
        <v>1136</v>
      </c>
    </row>
    <row r="155" spans="1:2" x14ac:dyDescent="0.2">
      <c r="A155" t="s">
        <v>1135</v>
      </c>
      <c r="B155" t="s">
        <v>772</v>
      </c>
    </row>
    <row r="156" spans="1:2" x14ac:dyDescent="0.2">
      <c r="A156" t="s">
        <v>1135</v>
      </c>
      <c r="B156" t="s">
        <v>828</v>
      </c>
    </row>
    <row r="157" spans="1:2" x14ac:dyDescent="0.2">
      <c r="A157" t="s">
        <v>1137</v>
      </c>
      <c r="B157" t="s">
        <v>829</v>
      </c>
    </row>
    <row r="158" spans="1:2" x14ac:dyDescent="0.2">
      <c r="A158" t="s">
        <v>1138</v>
      </c>
      <c r="B158" t="s">
        <v>768</v>
      </c>
    </row>
    <row r="159" spans="1:2" x14ac:dyDescent="0.2">
      <c r="A159" t="s">
        <v>1138</v>
      </c>
      <c r="B159" t="s">
        <v>802</v>
      </c>
    </row>
    <row r="160" spans="1:2" x14ac:dyDescent="0.2">
      <c r="A160" t="s">
        <v>1138</v>
      </c>
      <c r="B160" t="s">
        <v>773</v>
      </c>
    </row>
    <row r="161" spans="1:2" x14ac:dyDescent="0.2">
      <c r="A161" t="s">
        <v>3418</v>
      </c>
      <c r="B161" t="s">
        <v>3405</v>
      </c>
    </row>
    <row r="162" spans="1:2" x14ac:dyDescent="0.2">
      <c r="A162" t="s">
        <v>3418</v>
      </c>
      <c r="B162" t="s">
        <v>3419</v>
      </c>
    </row>
    <row r="163" spans="1:2" x14ac:dyDescent="0.2">
      <c r="A163" t="s">
        <v>3418</v>
      </c>
      <c r="B163" t="s">
        <v>3408</v>
      </c>
    </row>
    <row r="164" spans="1:2" x14ac:dyDescent="0.2">
      <c r="A164" t="s">
        <v>1139</v>
      </c>
      <c r="B164" t="s">
        <v>3420</v>
      </c>
    </row>
    <row r="165" spans="1:2" x14ac:dyDescent="0.2">
      <c r="A165" t="s">
        <v>1139</v>
      </c>
      <c r="B165" t="s">
        <v>3406</v>
      </c>
    </row>
    <row r="166" spans="1:2" x14ac:dyDescent="0.2">
      <c r="A166" t="s">
        <v>1139</v>
      </c>
      <c r="B166" t="s">
        <v>768</v>
      </c>
    </row>
    <row r="167" spans="1:2" x14ac:dyDescent="0.2">
      <c r="A167" t="s">
        <v>1139</v>
      </c>
      <c r="B167" t="s">
        <v>832</v>
      </c>
    </row>
    <row r="168" spans="1:2" x14ac:dyDescent="0.2">
      <c r="A168" t="s">
        <v>1139</v>
      </c>
      <c r="B168" t="s">
        <v>3421</v>
      </c>
    </row>
    <row r="169" spans="1:2" x14ac:dyDescent="0.2">
      <c r="A169" t="s">
        <v>1139</v>
      </c>
      <c r="B169" t="s">
        <v>792</v>
      </c>
    </row>
    <row r="170" spans="1:2" x14ac:dyDescent="0.2">
      <c r="A170" t="s">
        <v>1140</v>
      </c>
      <c r="B170" t="s">
        <v>787</v>
      </c>
    </row>
    <row r="171" spans="1:2" x14ac:dyDescent="0.2">
      <c r="A171" t="s">
        <v>1140</v>
      </c>
      <c r="B171" t="s">
        <v>803</v>
      </c>
    </row>
    <row r="172" spans="1:2" x14ac:dyDescent="0.2">
      <c r="A172" t="s">
        <v>1140</v>
      </c>
      <c r="B172" t="s">
        <v>773</v>
      </c>
    </row>
    <row r="173" spans="1:2" x14ac:dyDescent="0.2">
      <c r="A173" t="s">
        <v>1141</v>
      </c>
      <c r="B173" t="s">
        <v>787</v>
      </c>
    </row>
    <row r="174" spans="1:2" x14ac:dyDescent="0.2">
      <c r="A174" t="s">
        <v>1141</v>
      </c>
      <c r="B174" t="s">
        <v>772</v>
      </c>
    </row>
    <row r="175" spans="1:2" x14ac:dyDescent="0.2">
      <c r="A175" t="s">
        <v>1141</v>
      </c>
      <c r="B175" t="s">
        <v>803</v>
      </c>
    </row>
    <row r="176" spans="1:2" x14ac:dyDescent="0.2">
      <c r="A176" t="s">
        <v>1142</v>
      </c>
      <c r="B176" t="s">
        <v>3403</v>
      </c>
    </row>
    <row r="177" spans="1:2" x14ac:dyDescent="0.2">
      <c r="A177" t="s">
        <v>1142</v>
      </c>
      <c r="B177" t="s">
        <v>816</v>
      </c>
    </row>
    <row r="178" spans="1:2" x14ac:dyDescent="0.2">
      <c r="A178" t="s">
        <v>1142</v>
      </c>
      <c r="B178" t="s">
        <v>3408</v>
      </c>
    </row>
    <row r="179" spans="1:2" x14ac:dyDescent="0.2">
      <c r="A179" t="s">
        <v>1143</v>
      </c>
      <c r="B179" t="s">
        <v>3405</v>
      </c>
    </row>
    <row r="180" spans="1:2" x14ac:dyDescent="0.2">
      <c r="A180" t="s">
        <v>1143</v>
      </c>
      <c r="B180" t="s">
        <v>3422</v>
      </c>
    </row>
    <row r="181" spans="1:2" x14ac:dyDescent="0.2">
      <c r="A181" t="s">
        <v>1143</v>
      </c>
      <c r="B181" t="s">
        <v>771</v>
      </c>
    </row>
    <row r="182" spans="1:2" x14ac:dyDescent="0.2">
      <c r="A182" t="s">
        <v>1143</v>
      </c>
      <c r="B182" t="s">
        <v>3408</v>
      </c>
    </row>
    <row r="183" spans="1:2" x14ac:dyDescent="0.2">
      <c r="A183" t="s">
        <v>1143</v>
      </c>
      <c r="B183" t="s">
        <v>797</v>
      </c>
    </row>
    <row r="184" spans="1:2" x14ac:dyDescent="0.2">
      <c r="A184" t="s">
        <v>1144</v>
      </c>
      <c r="B184" t="s">
        <v>771</v>
      </c>
    </row>
    <row r="185" spans="1:2" x14ac:dyDescent="0.2">
      <c r="A185" t="s">
        <v>1144</v>
      </c>
      <c r="B185" t="s">
        <v>834</v>
      </c>
    </row>
    <row r="186" spans="1:2" x14ac:dyDescent="0.2">
      <c r="A186" t="s">
        <v>1145</v>
      </c>
      <c r="B186" t="s">
        <v>771</v>
      </c>
    </row>
    <row r="187" spans="1:2" x14ac:dyDescent="0.2">
      <c r="A187" t="s">
        <v>1146</v>
      </c>
      <c r="B187" t="s">
        <v>771</v>
      </c>
    </row>
    <row r="188" spans="1:2" x14ac:dyDescent="0.2">
      <c r="A188" t="s">
        <v>1146</v>
      </c>
      <c r="B188" t="s">
        <v>778</v>
      </c>
    </row>
    <row r="189" spans="1:2" x14ac:dyDescent="0.2">
      <c r="A189" t="s">
        <v>1147</v>
      </c>
      <c r="B189" t="s">
        <v>771</v>
      </c>
    </row>
    <row r="190" spans="1:2" x14ac:dyDescent="0.2">
      <c r="A190" t="s">
        <v>1148</v>
      </c>
      <c r="B190" t="s">
        <v>771</v>
      </c>
    </row>
    <row r="191" spans="1:2" x14ac:dyDescent="0.2">
      <c r="A191" t="s">
        <v>1148</v>
      </c>
      <c r="B191" t="s">
        <v>836</v>
      </c>
    </row>
    <row r="192" spans="1:2" x14ac:dyDescent="0.2">
      <c r="A192" t="s">
        <v>1149</v>
      </c>
      <c r="B192" t="s">
        <v>771</v>
      </c>
    </row>
    <row r="193" spans="1:2" x14ac:dyDescent="0.2">
      <c r="A193" t="s">
        <v>1149</v>
      </c>
      <c r="B193" t="s">
        <v>837</v>
      </c>
    </row>
    <row r="194" spans="1:2" x14ac:dyDescent="0.2">
      <c r="A194" t="s">
        <v>1150</v>
      </c>
      <c r="B194" t="s">
        <v>768</v>
      </c>
    </row>
    <row r="195" spans="1:2" x14ac:dyDescent="0.2">
      <c r="A195" t="s">
        <v>1151</v>
      </c>
      <c r="B195" t="s">
        <v>770</v>
      </c>
    </row>
    <row r="196" spans="1:2" x14ac:dyDescent="0.2">
      <c r="A196" t="s">
        <v>1151</v>
      </c>
      <c r="B196" t="s">
        <v>773</v>
      </c>
    </row>
    <row r="197" spans="1:2" x14ac:dyDescent="0.2">
      <c r="A197" t="s">
        <v>1152</v>
      </c>
      <c r="B197" t="s">
        <v>772</v>
      </c>
    </row>
    <row r="198" spans="1:2" x14ac:dyDescent="0.2">
      <c r="A198" t="s">
        <v>1152</v>
      </c>
      <c r="B198" t="s">
        <v>839</v>
      </c>
    </row>
    <row r="199" spans="1:2" x14ac:dyDescent="0.2">
      <c r="A199" t="s">
        <v>1152</v>
      </c>
      <c r="B199" t="s">
        <v>768</v>
      </c>
    </row>
    <row r="200" spans="1:2" x14ac:dyDescent="0.2">
      <c r="A200" t="s">
        <v>1153</v>
      </c>
      <c r="B200" t="s">
        <v>3405</v>
      </c>
    </row>
    <row r="201" spans="1:2" x14ac:dyDescent="0.2">
      <c r="A201" t="s">
        <v>1153</v>
      </c>
      <c r="B201" t="s">
        <v>3423</v>
      </c>
    </row>
    <row r="202" spans="1:2" x14ac:dyDescent="0.2">
      <c r="A202" t="s">
        <v>1153</v>
      </c>
      <c r="B202" t="s">
        <v>771</v>
      </c>
    </row>
    <row r="203" spans="1:2" x14ac:dyDescent="0.2">
      <c r="A203" t="s">
        <v>1153</v>
      </c>
      <c r="B203" t="s">
        <v>772</v>
      </c>
    </row>
    <row r="204" spans="1:2" x14ac:dyDescent="0.2">
      <c r="A204" t="s">
        <v>1153</v>
      </c>
      <c r="B204" t="s">
        <v>3408</v>
      </c>
    </row>
    <row r="205" spans="1:2" x14ac:dyDescent="0.2">
      <c r="A205" t="s">
        <v>1153</v>
      </c>
      <c r="B205" t="s">
        <v>813</v>
      </c>
    </row>
    <row r="206" spans="1:2" x14ac:dyDescent="0.2">
      <c r="A206" t="s">
        <v>1154</v>
      </c>
      <c r="B206" t="s">
        <v>3405</v>
      </c>
    </row>
    <row r="207" spans="1:2" x14ac:dyDescent="0.2">
      <c r="A207" t="s">
        <v>1154</v>
      </c>
      <c r="B207" t="s">
        <v>3424</v>
      </c>
    </row>
    <row r="208" spans="1:2" x14ac:dyDescent="0.2">
      <c r="A208" t="s">
        <v>1154</v>
      </c>
      <c r="B208" t="s">
        <v>771</v>
      </c>
    </row>
    <row r="209" spans="1:2" x14ac:dyDescent="0.2">
      <c r="A209" t="s">
        <v>1154</v>
      </c>
      <c r="B209" t="s">
        <v>840</v>
      </c>
    </row>
    <row r="210" spans="1:2" x14ac:dyDescent="0.2">
      <c r="A210" t="s">
        <v>1154</v>
      </c>
      <c r="B210" t="s">
        <v>3408</v>
      </c>
    </row>
    <row r="211" spans="1:2" x14ac:dyDescent="0.2">
      <c r="A211" t="s">
        <v>1154</v>
      </c>
      <c r="B211" t="s">
        <v>841</v>
      </c>
    </row>
    <row r="212" spans="1:2" x14ac:dyDescent="0.2">
      <c r="A212" t="s">
        <v>1155</v>
      </c>
      <c r="B212" t="s">
        <v>772</v>
      </c>
    </row>
    <row r="213" spans="1:2" x14ac:dyDescent="0.2">
      <c r="A213" t="s">
        <v>1155</v>
      </c>
      <c r="B213" t="s">
        <v>773</v>
      </c>
    </row>
    <row r="214" spans="1:2" x14ac:dyDescent="0.2">
      <c r="A214" t="s">
        <v>1156</v>
      </c>
      <c r="B214" t="s">
        <v>772</v>
      </c>
    </row>
    <row r="215" spans="1:2" x14ac:dyDescent="0.2">
      <c r="A215" t="s">
        <v>1156</v>
      </c>
      <c r="B215" t="s">
        <v>842</v>
      </c>
    </row>
    <row r="216" spans="1:2" x14ac:dyDescent="0.2">
      <c r="A216" t="s">
        <v>1157</v>
      </c>
      <c r="B216" t="s">
        <v>3425</v>
      </c>
    </row>
    <row r="217" spans="1:2" x14ac:dyDescent="0.2">
      <c r="A217" t="s">
        <v>1157</v>
      </c>
      <c r="B217" t="s">
        <v>772</v>
      </c>
    </row>
    <row r="218" spans="1:2" x14ac:dyDescent="0.2">
      <c r="A218" t="s">
        <v>1157</v>
      </c>
      <c r="B218" t="s">
        <v>792</v>
      </c>
    </row>
    <row r="219" spans="1:2" x14ac:dyDescent="0.2">
      <c r="A219" t="s">
        <v>1157</v>
      </c>
      <c r="B219" t="s">
        <v>3426</v>
      </c>
    </row>
    <row r="220" spans="1:2" x14ac:dyDescent="0.2">
      <c r="A220" t="s">
        <v>1157</v>
      </c>
      <c r="B220" t="s">
        <v>3411</v>
      </c>
    </row>
    <row r="221" spans="1:2" x14ac:dyDescent="0.2">
      <c r="A221" t="s">
        <v>1158</v>
      </c>
      <c r="B221" t="s">
        <v>783</v>
      </c>
    </row>
    <row r="222" spans="1:2" x14ac:dyDescent="0.2">
      <c r="A222" t="s">
        <v>1158</v>
      </c>
      <c r="B222" t="s">
        <v>845</v>
      </c>
    </row>
    <row r="223" spans="1:2" x14ac:dyDescent="0.2">
      <c r="A223" t="s">
        <v>1159</v>
      </c>
      <c r="B223" t="s">
        <v>846</v>
      </c>
    </row>
    <row r="224" spans="1:2" x14ac:dyDescent="0.2">
      <c r="A224" t="s">
        <v>1159</v>
      </c>
      <c r="B224" t="s">
        <v>772</v>
      </c>
    </row>
    <row r="225" spans="1:2" x14ac:dyDescent="0.2">
      <c r="A225" t="s">
        <v>1159</v>
      </c>
      <c r="B225" t="s">
        <v>3427</v>
      </c>
    </row>
    <row r="226" spans="1:2" x14ac:dyDescent="0.2">
      <c r="A226" t="s">
        <v>1159</v>
      </c>
      <c r="B226" t="s">
        <v>792</v>
      </c>
    </row>
    <row r="227" spans="1:2" x14ac:dyDescent="0.2">
      <c r="A227" t="s">
        <v>1159</v>
      </c>
      <c r="B227" t="s">
        <v>3411</v>
      </c>
    </row>
    <row r="228" spans="1:2" x14ac:dyDescent="0.2">
      <c r="A228" t="s">
        <v>1160</v>
      </c>
      <c r="B228" t="s">
        <v>773</v>
      </c>
    </row>
    <row r="229" spans="1:2" x14ac:dyDescent="0.2">
      <c r="A229" t="s">
        <v>1160</v>
      </c>
      <c r="B229" t="s">
        <v>799</v>
      </c>
    </row>
    <row r="230" spans="1:2" x14ac:dyDescent="0.2">
      <c r="A230" t="s">
        <v>1161</v>
      </c>
      <c r="B230" t="s">
        <v>771</v>
      </c>
    </row>
    <row r="231" spans="1:2" x14ac:dyDescent="0.2">
      <c r="A231" t="s">
        <v>1162</v>
      </c>
      <c r="B231" t="s">
        <v>785</v>
      </c>
    </row>
    <row r="232" spans="1:2" x14ac:dyDescent="0.2">
      <c r="A232" t="s">
        <v>1163</v>
      </c>
      <c r="B232" t="s">
        <v>805</v>
      </c>
    </row>
    <row r="233" spans="1:2" x14ac:dyDescent="0.2">
      <c r="A233" t="s">
        <v>1163</v>
      </c>
      <c r="B233" t="s">
        <v>847</v>
      </c>
    </row>
    <row r="234" spans="1:2" x14ac:dyDescent="0.2">
      <c r="A234" t="s">
        <v>1164</v>
      </c>
      <c r="B234" t="s">
        <v>809</v>
      </c>
    </row>
    <row r="235" spans="1:2" x14ac:dyDescent="0.2">
      <c r="A235" t="s">
        <v>1165</v>
      </c>
      <c r="B235" t="s">
        <v>772</v>
      </c>
    </row>
    <row r="236" spans="1:2" x14ac:dyDescent="0.2">
      <c r="A236" t="s">
        <v>1165</v>
      </c>
      <c r="B236" t="s">
        <v>792</v>
      </c>
    </row>
    <row r="237" spans="1:2" x14ac:dyDescent="0.2">
      <c r="A237" t="s">
        <v>1166</v>
      </c>
      <c r="B237" t="s">
        <v>781</v>
      </c>
    </row>
    <row r="238" spans="1:2" x14ac:dyDescent="0.2">
      <c r="A238" t="s">
        <v>3428</v>
      </c>
      <c r="B238" t="s">
        <v>772</v>
      </c>
    </row>
    <row r="239" spans="1:2" x14ac:dyDescent="0.2">
      <c r="A239" t="s">
        <v>3428</v>
      </c>
      <c r="B239" t="s">
        <v>773</v>
      </c>
    </row>
    <row r="240" spans="1:2" x14ac:dyDescent="0.2">
      <c r="A240" t="s">
        <v>1167</v>
      </c>
      <c r="B240" t="s">
        <v>771</v>
      </c>
    </row>
    <row r="241" spans="1:2" x14ac:dyDescent="0.2">
      <c r="A241" t="s">
        <v>1168</v>
      </c>
      <c r="B241" t="s">
        <v>771</v>
      </c>
    </row>
    <row r="242" spans="1:2" x14ac:dyDescent="0.2">
      <c r="A242" t="s">
        <v>1168</v>
      </c>
      <c r="B242" t="s">
        <v>806</v>
      </c>
    </row>
    <row r="243" spans="1:2" x14ac:dyDescent="0.2">
      <c r="A243" t="s">
        <v>1169</v>
      </c>
      <c r="B243" t="s">
        <v>1170</v>
      </c>
    </row>
    <row r="244" spans="1:2" x14ac:dyDescent="0.2">
      <c r="A244" t="s">
        <v>1169</v>
      </c>
      <c r="B244" t="s">
        <v>850</v>
      </c>
    </row>
    <row r="245" spans="1:2" x14ac:dyDescent="0.2">
      <c r="A245" t="s">
        <v>1169</v>
      </c>
      <c r="B245" t="s">
        <v>831</v>
      </c>
    </row>
    <row r="246" spans="1:2" x14ac:dyDescent="0.2">
      <c r="A246" t="s">
        <v>1169</v>
      </c>
      <c r="B246" t="s">
        <v>792</v>
      </c>
    </row>
    <row r="247" spans="1:2" x14ac:dyDescent="0.2">
      <c r="A247" t="s">
        <v>1171</v>
      </c>
      <c r="B247" t="s">
        <v>771</v>
      </c>
    </row>
    <row r="248" spans="1:2" x14ac:dyDescent="0.2">
      <c r="A248" t="s">
        <v>1171</v>
      </c>
      <c r="B248" t="s">
        <v>828</v>
      </c>
    </row>
    <row r="249" spans="1:2" x14ac:dyDescent="0.2">
      <c r="A249" t="s">
        <v>1172</v>
      </c>
      <c r="B249" t="s">
        <v>771</v>
      </c>
    </row>
    <row r="250" spans="1:2" x14ac:dyDescent="0.2">
      <c r="A250" t="s">
        <v>1172</v>
      </c>
      <c r="B250" t="s">
        <v>852</v>
      </c>
    </row>
    <row r="251" spans="1:2" x14ac:dyDescent="0.2">
      <c r="A251" t="s">
        <v>1173</v>
      </c>
      <c r="B251" t="s">
        <v>3405</v>
      </c>
    </row>
    <row r="252" spans="1:2" x14ac:dyDescent="0.2">
      <c r="A252" t="s">
        <v>1173</v>
      </c>
      <c r="B252" t="s">
        <v>3429</v>
      </c>
    </row>
    <row r="253" spans="1:2" x14ac:dyDescent="0.2">
      <c r="A253" t="s">
        <v>1173</v>
      </c>
      <c r="B253" t="s">
        <v>771</v>
      </c>
    </row>
    <row r="254" spans="1:2" x14ac:dyDescent="0.2">
      <c r="A254" t="s">
        <v>1173</v>
      </c>
      <c r="B254" t="s">
        <v>853</v>
      </c>
    </row>
    <row r="255" spans="1:2" x14ac:dyDescent="0.2">
      <c r="A255" t="s">
        <v>1174</v>
      </c>
      <c r="B255" t="s">
        <v>773</v>
      </c>
    </row>
    <row r="256" spans="1:2" x14ac:dyDescent="0.2">
      <c r="A256" t="s">
        <v>1175</v>
      </c>
      <c r="B256" t="s">
        <v>772</v>
      </c>
    </row>
    <row r="257" spans="1:2" x14ac:dyDescent="0.2">
      <c r="A257" t="s">
        <v>1175</v>
      </c>
      <c r="B257" t="s">
        <v>768</v>
      </c>
    </row>
    <row r="258" spans="1:2" x14ac:dyDescent="0.2">
      <c r="A258" t="s">
        <v>1176</v>
      </c>
      <c r="B258" t="s">
        <v>765</v>
      </c>
    </row>
    <row r="259" spans="1:2" x14ac:dyDescent="0.2">
      <c r="A259" t="s">
        <v>1177</v>
      </c>
      <c r="B259" t="s">
        <v>771</v>
      </c>
    </row>
    <row r="260" spans="1:2" x14ac:dyDescent="0.2">
      <c r="A260" t="s">
        <v>1178</v>
      </c>
      <c r="B260" t="s">
        <v>857</v>
      </c>
    </row>
    <row r="261" spans="1:2" x14ac:dyDescent="0.2">
      <c r="A261" t="s">
        <v>1179</v>
      </c>
      <c r="B261" t="s">
        <v>771</v>
      </c>
    </row>
    <row r="262" spans="1:2" x14ac:dyDescent="0.2">
      <c r="A262" t="s">
        <v>1179</v>
      </c>
      <c r="B262" t="s">
        <v>806</v>
      </c>
    </row>
    <row r="263" spans="1:2" x14ac:dyDescent="0.2">
      <c r="A263" t="s">
        <v>1179</v>
      </c>
      <c r="B263" t="s">
        <v>773</v>
      </c>
    </row>
    <row r="264" spans="1:2" x14ac:dyDescent="0.2">
      <c r="A264" t="s">
        <v>1180</v>
      </c>
      <c r="B264" t="s">
        <v>787</v>
      </c>
    </row>
    <row r="265" spans="1:2" x14ac:dyDescent="0.2">
      <c r="A265" t="s">
        <v>1181</v>
      </c>
      <c r="B265" t="s">
        <v>771</v>
      </c>
    </row>
    <row r="266" spans="1:2" x14ac:dyDescent="0.2">
      <c r="A266" t="s">
        <v>1182</v>
      </c>
      <c r="B266" t="s">
        <v>772</v>
      </c>
    </row>
    <row r="267" spans="1:2" x14ac:dyDescent="0.2">
      <c r="A267" t="s">
        <v>1182</v>
      </c>
      <c r="B267" t="s">
        <v>829</v>
      </c>
    </row>
    <row r="268" spans="1:2" x14ac:dyDescent="0.2">
      <c r="A268" t="s">
        <v>1183</v>
      </c>
      <c r="B268" t="s">
        <v>771</v>
      </c>
    </row>
    <row r="269" spans="1:2" x14ac:dyDescent="0.2">
      <c r="A269" t="s">
        <v>1183</v>
      </c>
      <c r="B269" t="s">
        <v>1184</v>
      </c>
    </row>
    <row r="270" spans="1:2" x14ac:dyDescent="0.2">
      <c r="A270" t="s">
        <v>1185</v>
      </c>
      <c r="B270" t="s">
        <v>773</v>
      </c>
    </row>
    <row r="271" spans="1:2" x14ac:dyDescent="0.2">
      <c r="A271" t="s">
        <v>1185</v>
      </c>
      <c r="B271" t="s">
        <v>858</v>
      </c>
    </row>
    <row r="272" spans="1:2" x14ac:dyDescent="0.2">
      <c r="A272" t="s">
        <v>1186</v>
      </c>
      <c r="B272" t="s">
        <v>3405</v>
      </c>
    </row>
    <row r="273" spans="1:2" x14ac:dyDescent="0.2">
      <c r="A273" t="s">
        <v>1186</v>
      </c>
      <c r="B273" t="s">
        <v>3430</v>
      </c>
    </row>
    <row r="274" spans="1:2" x14ac:dyDescent="0.2">
      <c r="A274" t="s">
        <v>1186</v>
      </c>
      <c r="B274" t="s">
        <v>859</v>
      </c>
    </row>
    <row r="275" spans="1:2" x14ac:dyDescent="0.2">
      <c r="A275" t="s">
        <v>1186</v>
      </c>
      <c r="B275" t="s">
        <v>772</v>
      </c>
    </row>
    <row r="276" spans="1:2" x14ac:dyDescent="0.2">
      <c r="A276" t="s">
        <v>1186</v>
      </c>
      <c r="B276" t="s">
        <v>3408</v>
      </c>
    </row>
    <row r="277" spans="1:2" x14ac:dyDescent="0.2">
      <c r="A277" t="s">
        <v>1187</v>
      </c>
      <c r="B277" t="s">
        <v>3405</v>
      </c>
    </row>
    <row r="278" spans="1:2" x14ac:dyDescent="0.2">
      <c r="A278" t="s">
        <v>1187</v>
      </c>
      <c r="B278" t="s">
        <v>3431</v>
      </c>
    </row>
    <row r="279" spans="1:2" x14ac:dyDescent="0.2">
      <c r="A279" t="s">
        <v>1187</v>
      </c>
      <c r="B279" t="s">
        <v>774</v>
      </c>
    </row>
    <row r="280" spans="1:2" x14ac:dyDescent="0.2">
      <c r="A280" t="s">
        <v>1187</v>
      </c>
      <c r="B280" t="s">
        <v>3408</v>
      </c>
    </row>
    <row r="281" spans="1:2" x14ac:dyDescent="0.2">
      <c r="A281" t="s">
        <v>1187</v>
      </c>
      <c r="B281" t="s">
        <v>844</v>
      </c>
    </row>
    <row r="282" spans="1:2" x14ac:dyDescent="0.2">
      <c r="A282" t="s">
        <v>1188</v>
      </c>
      <c r="B282" t="s">
        <v>771</v>
      </c>
    </row>
    <row r="283" spans="1:2" x14ac:dyDescent="0.2">
      <c r="A283" t="s">
        <v>1188</v>
      </c>
      <c r="B283" t="s">
        <v>860</v>
      </c>
    </row>
    <row r="284" spans="1:2" x14ac:dyDescent="0.2">
      <c r="A284" t="s">
        <v>1188</v>
      </c>
      <c r="B284" t="s">
        <v>772</v>
      </c>
    </row>
    <row r="285" spans="1:2" x14ac:dyDescent="0.2">
      <c r="A285" t="s">
        <v>1189</v>
      </c>
      <c r="B285" t="s">
        <v>861</v>
      </c>
    </row>
    <row r="286" spans="1:2" x14ac:dyDescent="0.2">
      <c r="A286" t="s">
        <v>1189</v>
      </c>
      <c r="B286" t="s">
        <v>862</v>
      </c>
    </row>
    <row r="287" spans="1:2" x14ac:dyDescent="0.2">
      <c r="A287" t="s">
        <v>1190</v>
      </c>
      <c r="B287" t="s">
        <v>772</v>
      </c>
    </row>
    <row r="288" spans="1:2" x14ac:dyDescent="0.2">
      <c r="A288" t="s">
        <v>1190</v>
      </c>
      <c r="B288" t="s">
        <v>863</v>
      </c>
    </row>
    <row r="289" spans="1:2" x14ac:dyDescent="0.2">
      <c r="A289" t="s">
        <v>1190</v>
      </c>
      <c r="B289" t="s">
        <v>768</v>
      </c>
    </row>
    <row r="290" spans="1:2" x14ac:dyDescent="0.2">
      <c r="A290" t="s">
        <v>1190</v>
      </c>
      <c r="B290" t="s">
        <v>773</v>
      </c>
    </row>
    <row r="291" spans="1:2" x14ac:dyDescent="0.2">
      <c r="A291" t="s">
        <v>1191</v>
      </c>
      <c r="B291" t="s">
        <v>3405</v>
      </c>
    </row>
    <row r="292" spans="1:2" x14ac:dyDescent="0.2">
      <c r="A292" t="s">
        <v>1191</v>
      </c>
      <c r="B292" t="s">
        <v>1470</v>
      </c>
    </row>
    <row r="293" spans="1:2" x14ac:dyDescent="0.2">
      <c r="A293" t="s">
        <v>1191</v>
      </c>
      <c r="B293" t="s">
        <v>3408</v>
      </c>
    </row>
    <row r="294" spans="1:2" x14ac:dyDescent="0.2">
      <c r="A294" t="s">
        <v>1191</v>
      </c>
      <c r="B294" t="s">
        <v>864</v>
      </c>
    </row>
    <row r="295" spans="1:2" x14ac:dyDescent="0.2">
      <c r="A295" t="s">
        <v>1192</v>
      </c>
      <c r="B295" t="s">
        <v>865</v>
      </c>
    </row>
    <row r="296" spans="1:2" x14ac:dyDescent="0.2">
      <c r="A296" t="s">
        <v>1192</v>
      </c>
      <c r="B296" t="s">
        <v>768</v>
      </c>
    </row>
    <row r="297" spans="1:2" x14ac:dyDescent="0.2">
      <c r="A297" t="s">
        <v>1193</v>
      </c>
      <c r="B297" t="s">
        <v>3405</v>
      </c>
    </row>
    <row r="298" spans="1:2" x14ac:dyDescent="0.2">
      <c r="A298" t="s">
        <v>1193</v>
      </c>
      <c r="B298" t="s">
        <v>3432</v>
      </c>
    </row>
    <row r="299" spans="1:2" x14ac:dyDescent="0.2">
      <c r="A299" t="s">
        <v>1193</v>
      </c>
      <c r="B299" t="s">
        <v>772</v>
      </c>
    </row>
    <row r="300" spans="1:2" x14ac:dyDescent="0.2">
      <c r="A300" t="s">
        <v>1193</v>
      </c>
      <c r="B300" t="s">
        <v>3433</v>
      </c>
    </row>
    <row r="301" spans="1:2" x14ac:dyDescent="0.2">
      <c r="A301" t="s">
        <v>1193</v>
      </c>
      <c r="B301" t="s">
        <v>866</v>
      </c>
    </row>
    <row r="302" spans="1:2" x14ac:dyDescent="0.2">
      <c r="A302" t="s">
        <v>1194</v>
      </c>
      <c r="B302" t="s">
        <v>3405</v>
      </c>
    </row>
    <row r="303" spans="1:2" x14ac:dyDescent="0.2">
      <c r="A303" t="s">
        <v>1194</v>
      </c>
      <c r="B303" t="s">
        <v>3434</v>
      </c>
    </row>
    <row r="304" spans="1:2" x14ac:dyDescent="0.2">
      <c r="A304" t="s">
        <v>1194</v>
      </c>
      <c r="B304" t="s">
        <v>811</v>
      </c>
    </row>
    <row r="305" spans="1:2" x14ac:dyDescent="0.2">
      <c r="A305" t="s">
        <v>1194</v>
      </c>
      <c r="B305" t="s">
        <v>772</v>
      </c>
    </row>
    <row r="306" spans="1:2" x14ac:dyDescent="0.2">
      <c r="A306" t="s">
        <v>1194</v>
      </c>
      <c r="B306" t="s">
        <v>3408</v>
      </c>
    </row>
    <row r="307" spans="1:2" x14ac:dyDescent="0.2">
      <c r="A307" t="s">
        <v>1194</v>
      </c>
      <c r="B307" t="s">
        <v>864</v>
      </c>
    </row>
    <row r="308" spans="1:2" x14ac:dyDescent="0.2">
      <c r="A308" t="s">
        <v>1195</v>
      </c>
      <c r="B308" t="s">
        <v>771</v>
      </c>
    </row>
    <row r="309" spans="1:2" x14ac:dyDescent="0.2">
      <c r="A309" t="s">
        <v>1195</v>
      </c>
      <c r="B309" t="s">
        <v>867</v>
      </c>
    </row>
    <row r="310" spans="1:2" x14ac:dyDescent="0.2">
      <c r="A310" t="s">
        <v>1196</v>
      </c>
      <c r="B310" t="s">
        <v>771</v>
      </c>
    </row>
    <row r="311" spans="1:2" x14ac:dyDescent="0.2">
      <c r="A311" t="s">
        <v>1196</v>
      </c>
      <c r="B311" t="s">
        <v>868</v>
      </c>
    </row>
    <row r="312" spans="1:2" x14ac:dyDescent="0.2">
      <c r="A312" t="s">
        <v>1197</v>
      </c>
      <c r="B312" t="s">
        <v>778</v>
      </c>
    </row>
    <row r="313" spans="1:2" x14ac:dyDescent="0.2">
      <c r="A313" t="s">
        <v>1197</v>
      </c>
      <c r="B313" t="s">
        <v>772</v>
      </c>
    </row>
    <row r="314" spans="1:2" x14ac:dyDescent="0.2">
      <c r="A314" t="s">
        <v>1197</v>
      </c>
      <c r="B314" t="s">
        <v>793</v>
      </c>
    </row>
    <row r="315" spans="1:2" x14ac:dyDescent="0.2">
      <c r="A315" t="s">
        <v>1197</v>
      </c>
      <c r="B315" t="s">
        <v>773</v>
      </c>
    </row>
    <row r="316" spans="1:2" x14ac:dyDescent="0.2">
      <c r="A316" t="s">
        <v>3435</v>
      </c>
      <c r="B316" t="s">
        <v>3405</v>
      </c>
    </row>
    <row r="317" spans="1:2" x14ac:dyDescent="0.2">
      <c r="A317" t="s">
        <v>3435</v>
      </c>
      <c r="B317" t="s">
        <v>3436</v>
      </c>
    </row>
    <row r="318" spans="1:2" x14ac:dyDescent="0.2">
      <c r="A318" t="s">
        <v>3435</v>
      </c>
      <c r="B318" t="s">
        <v>3408</v>
      </c>
    </row>
    <row r="319" spans="1:2" x14ac:dyDescent="0.2">
      <c r="A319" t="s">
        <v>1198</v>
      </c>
      <c r="B319" t="s">
        <v>3405</v>
      </c>
    </row>
    <row r="320" spans="1:2" x14ac:dyDescent="0.2">
      <c r="A320" t="s">
        <v>1198</v>
      </c>
      <c r="B320" t="s">
        <v>3437</v>
      </c>
    </row>
    <row r="321" spans="1:2" x14ac:dyDescent="0.2">
      <c r="A321" t="s">
        <v>1198</v>
      </c>
      <c r="B321" t="s">
        <v>771</v>
      </c>
    </row>
    <row r="322" spans="1:2" x14ac:dyDescent="0.2">
      <c r="A322" t="s">
        <v>1198</v>
      </c>
      <c r="B322" t="s">
        <v>3408</v>
      </c>
    </row>
    <row r="323" spans="1:2" x14ac:dyDescent="0.2">
      <c r="A323" t="s">
        <v>1199</v>
      </c>
      <c r="B323" t="s">
        <v>3405</v>
      </c>
    </row>
    <row r="324" spans="1:2" x14ac:dyDescent="0.2">
      <c r="A324" t="s">
        <v>1199</v>
      </c>
      <c r="B324" t="s">
        <v>3438</v>
      </c>
    </row>
    <row r="325" spans="1:2" x14ac:dyDescent="0.2">
      <c r="A325" t="s">
        <v>1199</v>
      </c>
      <c r="B325" t="s">
        <v>771</v>
      </c>
    </row>
    <row r="326" spans="1:2" x14ac:dyDescent="0.2">
      <c r="A326" t="s">
        <v>1199</v>
      </c>
      <c r="B326" t="s">
        <v>778</v>
      </c>
    </row>
    <row r="327" spans="1:2" x14ac:dyDescent="0.2">
      <c r="A327" t="s">
        <v>1199</v>
      </c>
      <c r="B327" t="s">
        <v>3408</v>
      </c>
    </row>
    <row r="328" spans="1:2" x14ac:dyDescent="0.2">
      <c r="A328" t="s">
        <v>1200</v>
      </c>
      <c r="B328" t="s">
        <v>848</v>
      </c>
    </row>
    <row r="329" spans="1:2" x14ac:dyDescent="0.2">
      <c r="A329" t="s">
        <v>1200</v>
      </c>
      <c r="B329" t="s">
        <v>772</v>
      </c>
    </row>
    <row r="330" spans="1:2" x14ac:dyDescent="0.2">
      <c r="A330" t="s">
        <v>1201</v>
      </c>
      <c r="B330" t="s">
        <v>771</v>
      </c>
    </row>
    <row r="331" spans="1:2" x14ac:dyDescent="0.2">
      <c r="A331" t="s">
        <v>1201</v>
      </c>
      <c r="B331" t="s">
        <v>870</v>
      </c>
    </row>
    <row r="332" spans="1:2" x14ac:dyDescent="0.2">
      <c r="A332" t="s">
        <v>1201</v>
      </c>
      <c r="B332" t="s">
        <v>773</v>
      </c>
    </row>
    <row r="333" spans="1:2" x14ac:dyDescent="0.2">
      <c r="A333" t="s">
        <v>1202</v>
      </c>
      <c r="B333" t="s">
        <v>3405</v>
      </c>
    </row>
    <row r="334" spans="1:2" x14ac:dyDescent="0.2">
      <c r="A334" t="s">
        <v>1202</v>
      </c>
      <c r="B334" t="s">
        <v>3439</v>
      </c>
    </row>
    <row r="335" spans="1:2" x14ac:dyDescent="0.2">
      <c r="A335" t="s">
        <v>1202</v>
      </c>
      <c r="B335" t="s">
        <v>771</v>
      </c>
    </row>
    <row r="336" spans="1:2" x14ac:dyDescent="0.2">
      <c r="A336" t="s">
        <v>1202</v>
      </c>
      <c r="B336" t="s">
        <v>3408</v>
      </c>
    </row>
    <row r="337" spans="1:2" x14ac:dyDescent="0.2">
      <c r="A337" t="s">
        <v>1203</v>
      </c>
      <c r="B337" t="s">
        <v>794</v>
      </c>
    </row>
    <row r="338" spans="1:2" x14ac:dyDescent="0.2">
      <c r="A338" t="s">
        <v>1203</v>
      </c>
      <c r="B338" t="s">
        <v>768</v>
      </c>
    </row>
    <row r="339" spans="1:2" x14ac:dyDescent="0.2">
      <c r="A339" t="s">
        <v>1204</v>
      </c>
      <c r="B339" t="s">
        <v>771</v>
      </c>
    </row>
    <row r="340" spans="1:2" x14ac:dyDescent="0.2">
      <c r="A340" t="s">
        <v>1205</v>
      </c>
      <c r="B340" t="s">
        <v>859</v>
      </c>
    </row>
    <row r="341" spans="1:2" x14ac:dyDescent="0.2">
      <c r="A341" t="s">
        <v>1205</v>
      </c>
      <c r="B341" t="s">
        <v>871</v>
      </c>
    </row>
    <row r="342" spans="1:2" x14ac:dyDescent="0.2">
      <c r="A342" t="s">
        <v>1205</v>
      </c>
      <c r="B342" t="s">
        <v>872</v>
      </c>
    </row>
    <row r="343" spans="1:2" x14ac:dyDescent="0.2">
      <c r="A343" t="s">
        <v>1205</v>
      </c>
      <c r="B343" t="s">
        <v>768</v>
      </c>
    </row>
    <row r="344" spans="1:2" x14ac:dyDescent="0.2">
      <c r="A344" t="s">
        <v>1206</v>
      </c>
      <c r="B344" t="s">
        <v>784</v>
      </c>
    </row>
    <row r="345" spans="1:2" x14ac:dyDescent="0.2">
      <c r="A345" t="s">
        <v>1206</v>
      </c>
      <c r="B345" t="s">
        <v>768</v>
      </c>
    </row>
    <row r="346" spans="1:2" x14ac:dyDescent="0.2">
      <c r="A346" t="s">
        <v>1207</v>
      </c>
      <c r="B346" t="s">
        <v>778</v>
      </c>
    </row>
    <row r="347" spans="1:2" x14ac:dyDescent="0.2">
      <c r="A347" t="s">
        <v>1207</v>
      </c>
      <c r="B347" t="s">
        <v>1471</v>
      </c>
    </row>
    <row r="348" spans="1:2" x14ac:dyDescent="0.2">
      <c r="A348" t="s">
        <v>1207</v>
      </c>
      <c r="B348" t="s">
        <v>873</v>
      </c>
    </row>
    <row r="349" spans="1:2" x14ac:dyDescent="0.2">
      <c r="A349" t="s">
        <v>1207</v>
      </c>
      <c r="B349" t="s">
        <v>792</v>
      </c>
    </row>
    <row r="350" spans="1:2" x14ac:dyDescent="0.2">
      <c r="A350" t="s">
        <v>1208</v>
      </c>
      <c r="B350" t="s">
        <v>771</v>
      </c>
    </row>
    <row r="351" spans="1:2" x14ac:dyDescent="0.2">
      <c r="A351" t="s">
        <v>1208</v>
      </c>
      <c r="B351" t="s">
        <v>874</v>
      </c>
    </row>
    <row r="352" spans="1:2" x14ac:dyDescent="0.2">
      <c r="A352" t="s">
        <v>1209</v>
      </c>
      <c r="B352" t="s">
        <v>771</v>
      </c>
    </row>
    <row r="353" spans="1:2" x14ac:dyDescent="0.2">
      <c r="A353" t="s">
        <v>1209</v>
      </c>
      <c r="B353" t="s">
        <v>875</v>
      </c>
    </row>
    <row r="354" spans="1:2" x14ac:dyDescent="0.2">
      <c r="A354" t="s">
        <v>1210</v>
      </c>
      <c r="B354" t="s">
        <v>772</v>
      </c>
    </row>
    <row r="355" spans="1:2" x14ac:dyDescent="0.2">
      <c r="A355" t="s">
        <v>1210</v>
      </c>
      <c r="B355" t="s">
        <v>841</v>
      </c>
    </row>
    <row r="356" spans="1:2" x14ac:dyDescent="0.2">
      <c r="A356" t="s">
        <v>1211</v>
      </c>
      <c r="B356" t="s">
        <v>770</v>
      </c>
    </row>
    <row r="357" spans="1:2" x14ac:dyDescent="0.2">
      <c r="A357" t="s">
        <v>1211</v>
      </c>
      <c r="B357" t="s">
        <v>768</v>
      </c>
    </row>
    <row r="358" spans="1:2" x14ac:dyDescent="0.2">
      <c r="A358" t="s">
        <v>1212</v>
      </c>
      <c r="B358" t="s">
        <v>770</v>
      </c>
    </row>
    <row r="359" spans="1:2" x14ac:dyDescent="0.2">
      <c r="A359" t="s">
        <v>1212</v>
      </c>
      <c r="B359" t="s">
        <v>768</v>
      </c>
    </row>
    <row r="360" spans="1:2" x14ac:dyDescent="0.2">
      <c r="A360" t="s">
        <v>1213</v>
      </c>
      <c r="B360" t="s">
        <v>770</v>
      </c>
    </row>
    <row r="361" spans="1:2" x14ac:dyDescent="0.2">
      <c r="A361" t="s">
        <v>1213</v>
      </c>
      <c r="B361" t="s">
        <v>768</v>
      </c>
    </row>
    <row r="362" spans="1:2" x14ac:dyDescent="0.2">
      <c r="A362" t="s">
        <v>1214</v>
      </c>
      <c r="B362" t="s">
        <v>771</v>
      </c>
    </row>
    <row r="363" spans="1:2" x14ac:dyDescent="0.2">
      <c r="A363" t="s">
        <v>1214</v>
      </c>
      <c r="B363" t="s">
        <v>1215</v>
      </c>
    </row>
    <row r="364" spans="1:2" x14ac:dyDescent="0.2">
      <c r="A364" t="s">
        <v>1216</v>
      </c>
      <c r="B364" t="s">
        <v>824</v>
      </c>
    </row>
    <row r="365" spans="1:2" x14ac:dyDescent="0.2">
      <c r="A365" t="s">
        <v>1216</v>
      </c>
      <c r="B365" t="s">
        <v>3440</v>
      </c>
    </row>
    <row r="366" spans="1:2" x14ac:dyDescent="0.2">
      <c r="A366" t="s">
        <v>1216</v>
      </c>
      <c r="B366" t="s">
        <v>792</v>
      </c>
    </row>
    <row r="367" spans="1:2" x14ac:dyDescent="0.2">
      <c r="A367" t="s">
        <v>1217</v>
      </c>
      <c r="B367" t="s">
        <v>772</v>
      </c>
    </row>
    <row r="368" spans="1:2" x14ac:dyDescent="0.2">
      <c r="A368" t="s">
        <v>1217</v>
      </c>
      <c r="B368" t="s">
        <v>767</v>
      </c>
    </row>
    <row r="369" spans="1:2" x14ac:dyDescent="0.2">
      <c r="A369" t="s">
        <v>1217</v>
      </c>
      <c r="B369" t="s">
        <v>773</v>
      </c>
    </row>
    <row r="370" spans="1:2" x14ac:dyDescent="0.2">
      <c r="A370" t="s">
        <v>1218</v>
      </c>
      <c r="B370" t="s">
        <v>772</v>
      </c>
    </row>
    <row r="371" spans="1:2" x14ac:dyDescent="0.2">
      <c r="A371" t="s">
        <v>1218</v>
      </c>
      <c r="B371" t="s">
        <v>872</v>
      </c>
    </row>
    <row r="372" spans="1:2" x14ac:dyDescent="0.2">
      <c r="A372" t="s">
        <v>1218</v>
      </c>
      <c r="B372" t="s">
        <v>768</v>
      </c>
    </row>
    <row r="373" spans="1:2" x14ac:dyDescent="0.2">
      <c r="A373" t="s">
        <v>1219</v>
      </c>
      <c r="B373" t="s">
        <v>876</v>
      </c>
    </row>
    <row r="374" spans="1:2" x14ac:dyDescent="0.2">
      <c r="A374" t="s">
        <v>1219</v>
      </c>
      <c r="B374" t="s">
        <v>772</v>
      </c>
    </row>
    <row r="375" spans="1:2" x14ac:dyDescent="0.2">
      <c r="A375" t="s">
        <v>1220</v>
      </c>
      <c r="B375" t="s">
        <v>877</v>
      </c>
    </row>
    <row r="376" spans="1:2" x14ac:dyDescent="0.2">
      <c r="A376" t="s">
        <v>1220</v>
      </c>
      <c r="B376" t="s">
        <v>773</v>
      </c>
    </row>
    <row r="377" spans="1:2" x14ac:dyDescent="0.2">
      <c r="A377" t="s">
        <v>1221</v>
      </c>
      <c r="B377" t="s">
        <v>810</v>
      </c>
    </row>
    <row r="378" spans="1:2" x14ac:dyDescent="0.2">
      <c r="A378" t="s">
        <v>1222</v>
      </c>
      <c r="B378" t="s">
        <v>772</v>
      </c>
    </row>
    <row r="379" spans="1:2" x14ac:dyDescent="0.2">
      <c r="A379" t="s">
        <v>1222</v>
      </c>
      <c r="B379" t="s">
        <v>793</v>
      </c>
    </row>
    <row r="380" spans="1:2" x14ac:dyDescent="0.2">
      <c r="A380" t="s">
        <v>1222</v>
      </c>
      <c r="B380" t="s">
        <v>773</v>
      </c>
    </row>
    <row r="381" spans="1:2" x14ac:dyDescent="0.2">
      <c r="A381" t="s">
        <v>1223</v>
      </c>
      <c r="B381" t="s">
        <v>771</v>
      </c>
    </row>
    <row r="382" spans="1:2" x14ac:dyDescent="0.2">
      <c r="A382" t="s">
        <v>1223</v>
      </c>
      <c r="B382" t="s">
        <v>834</v>
      </c>
    </row>
    <row r="383" spans="1:2" x14ac:dyDescent="0.2">
      <c r="A383" t="s">
        <v>1224</v>
      </c>
      <c r="B383" t="s">
        <v>3405</v>
      </c>
    </row>
    <row r="384" spans="1:2" x14ac:dyDescent="0.2">
      <c r="A384" t="s">
        <v>1224</v>
      </c>
      <c r="B384" t="s">
        <v>3441</v>
      </c>
    </row>
    <row r="385" spans="1:2" x14ac:dyDescent="0.2">
      <c r="A385" t="s">
        <v>1224</v>
      </c>
      <c r="B385" t="s">
        <v>771</v>
      </c>
    </row>
    <row r="386" spans="1:2" x14ac:dyDescent="0.2">
      <c r="A386" t="s">
        <v>1224</v>
      </c>
      <c r="B386" t="s">
        <v>3408</v>
      </c>
    </row>
    <row r="387" spans="1:2" x14ac:dyDescent="0.2">
      <c r="A387" t="s">
        <v>1225</v>
      </c>
      <c r="B387" t="s">
        <v>771</v>
      </c>
    </row>
    <row r="388" spans="1:2" x14ac:dyDescent="0.2">
      <c r="A388" t="s">
        <v>1226</v>
      </c>
      <c r="B388" t="s">
        <v>772</v>
      </c>
    </row>
    <row r="389" spans="1:2" x14ac:dyDescent="0.2">
      <c r="A389" t="s">
        <v>1226</v>
      </c>
      <c r="B389" t="s">
        <v>878</v>
      </c>
    </row>
    <row r="390" spans="1:2" x14ac:dyDescent="0.2">
      <c r="A390" t="s">
        <v>1226</v>
      </c>
      <c r="B390" t="s">
        <v>773</v>
      </c>
    </row>
    <row r="391" spans="1:2" x14ac:dyDescent="0.2">
      <c r="A391" t="s">
        <v>1227</v>
      </c>
      <c r="B391" t="s">
        <v>877</v>
      </c>
    </row>
    <row r="392" spans="1:2" x14ac:dyDescent="0.2">
      <c r="A392" t="s">
        <v>1228</v>
      </c>
      <c r="B392" t="s">
        <v>3405</v>
      </c>
    </row>
    <row r="393" spans="1:2" x14ac:dyDescent="0.2">
      <c r="A393" t="s">
        <v>1228</v>
      </c>
      <c r="B393" t="s">
        <v>3442</v>
      </c>
    </row>
    <row r="394" spans="1:2" x14ac:dyDescent="0.2">
      <c r="A394" t="s">
        <v>1228</v>
      </c>
      <c r="B394" t="s">
        <v>879</v>
      </c>
    </row>
    <row r="395" spans="1:2" x14ac:dyDescent="0.2">
      <c r="A395" t="s">
        <v>1229</v>
      </c>
      <c r="B395" t="s">
        <v>880</v>
      </c>
    </row>
    <row r="396" spans="1:2" x14ac:dyDescent="0.2">
      <c r="A396" t="s">
        <v>1229</v>
      </c>
      <c r="B396" t="s">
        <v>881</v>
      </c>
    </row>
    <row r="397" spans="1:2" x14ac:dyDescent="0.2">
      <c r="A397" t="s">
        <v>1230</v>
      </c>
      <c r="B397" t="s">
        <v>882</v>
      </c>
    </row>
    <row r="398" spans="1:2" x14ac:dyDescent="0.2">
      <c r="A398" t="s">
        <v>1230</v>
      </c>
      <c r="B398" t="s">
        <v>768</v>
      </c>
    </row>
    <row r="399" spans="1:2" x14ac:dyDescent="0.2">
      <c r="A399" t="s">
        <v>1231</v>
      </c>
      <c r="B399" t="s">
        <v>3405</v>
      </c>
    </row>
    <row r="400" spans="1:2" x14ac:dyDescent="0.2">
      <c r="A400" t="s">
        <v>1231</v>
      </c>
      <c r="B400" t="s">
        <v>3443</v>
      </c>
    </row>
    <row r="401" spans="1:2" x14ac:dyDescent="0.2">
      <c r="A401" t="s">
        <v>1231</v>
      </c>
      <c r="B401" t="s">
        <v>771</v>
      </c>
    </row>
    <row r="402" spans="1:2" x14ac:dyDescent="0.2">
      <c r="A402" t="s">
        <v>1231</v>
      </c>
      <c r="B402" t="s">
        <v>861</v>
      </c>
    </row>
    <row r="403" spans="1:2" x14ac:dyDescent="0.2">
      <c r="A403" t="s">
        <v>1231</v>
      </c>
      <c r="B403" t="s">
        <v>772</v>
      </c>
    </row>
    <row r="404" spans="1:2" x14ac:dyDescent="0.2">
      <c r="A404" t="s">
        <v>1231</v>
      </c>
      <c r="B404" t="s">
        <v>3408</v>
      </c>
    </row>
    <row r="405" spans="1:2" x14ac:dyDescent="0.2">
      <c r="A405" t="s">
        <v>1232</v>
      </c>
      <c r="B405" t="s">
        <v>3405</v>
      </c>
    </row>
    <row r="406" spans="1:2" x14ac:dyDescent="0.2">
      <c r="A406" t="s">
        <v>1232</v>
      </c>
      <c r="B406" t="s">
        <v>883</v>
      </c>
    </row>
    <row r="407" spans="1:2" x14ac:dyDescent="0.2">
      <c r="A407" t="s">
        <v>1232</v>
      </c>
      <c r="B407" t="s">
        <v>771</v>
      </c>
    </row>
    <row r="408" spans="1:2" x14ac:dyDescent="0.2">
      <c r="A408" t="s">
        <v>1232</v>
      </c>
      <c r="B408" t="s">
        <v>884</v>
      </c>
    </row>
    <row r="409" spans="1:2" x14ac:dyDescent="0.2">
      <c r="A409" t="s">
        <v>1233</v>
      </c>
      <c r="B409" t="s">
        <v>772</v>
      </c>
    </row>
    <row r="410" spans="1:2" x14ac:dyDescent="0.2">
      <c r="A410" t="s">
        <v>1234</v>
      </c>
      <c r="B410" t="s">
        <v>774</v>
      </c>
    </row>
    <row r="411" spans="1:2" x14ac:dyDescent="0.2">
      <c r="A411" t="s">
        <v>1234</v>
      </c>
      <c r="B411" t="s">
        <v>830</v>
      </c>
    </row>
    <row r="412" spans="1:2" x14ac:dyDescent="0.2">
      <c r="A412" t="s">
        <v>1235</v>
      </c>
      <c r="B412" t="s">
        <v>885</v>
      </c>
    </row>
    <row r="413" spans="1:2" x14ac:dyDescent="0.2">
      <c r="A413" t="s">
        <v>1236</v>
      </c>
      <c r="B413" t="s">
        <v>861</v>
      </c>
    </row>
    <row r="414" spans="1:2" x14ac:dyDescent="0.2">
      <c r="A414" t="s">
        <v>1236</v>
      </c>
      <c r="B414" t="s">
        <v>792</v>
      </c>
    </row>
    <row r="415" spans="1:2" x14ac:dyDescent="0.2">
      <c r="A415" t="s">
        <v>1237</v>
      </c>
      <c r="B415" t="s">
        <v>861</v>
      </c>
    </row>
    <row r="416" spans="1:2" x14ac:dyDescent="0.2">
      <c r="A416" t="s">
        <v>1237</v>
      </c>
      <c r="B416" t="s">
        <v>772</v>
      </c>
    </row>
    <row r="417" spans="1:2" x14ac:dyDescent="0.2">
      <c r="A417" t="s">
        <v>1237</v>
      </c>
      <c r="B417" t="s">
        <v>773</v>
      </c>
    </row>
    <row r="418" spans="1:2" x14ac:dyDescent="0.2">
      <c r="A418" t="s">
        <v>1237</v>
      </c>
      <c r="B418" t="s">
        <v>792</v>
      </c>
    </row>
    <row r="419" spans="1:2" x14ac:dyDescent="0.2">
      <c r="A419" t="s">
        <v>1238</v>
      </c>
      <c r="B419" t="s">
        <v>771</v>
      </c>
    </row>
    <row r="420" spans="1:2" x14ac:dyDescent="0.2">
      <c r="A420" t="s">
        <v>1238</v>
      </c>
      <c r="B420" t="s">
        <v>773</v>
      </c>
    </row>
    <row r="421" spans="1:2" x14ac:dyDescent="0.2">
      <c r="A421" t="s">
        <v>1238</v>
      </c>
      <c r="B421" t="s">
        <v>785</v>
      </c>
    </row>
    <row r="422" spans="1:2" x14ac:dyDescent="0.2">
      <c r="A422" t="s">
        <v>1239</v>
      </c>
      <c r="B422" t="s">
        <v>3405</v>
      </c>
    </row>
    <row r="423" spans="1:2" x14ac:dyDescent="0.2">
      <c r="A423" t="s">
        <v>1239</v>
      </c>
      <c r="B423" t="s">
        <v>3444</v>
      </c>
    </row>
    <row r="424" spans="1:2" x14ac:dyDescent="0.2">
      <c r="A424" t="s">
        <v>1239</v>
      </c>
      <c r="B424" t="s">
        <v>3408</v>
      </c>
    </row>
    <row r="425" spans="1:2" x14ac:dyDescent="0.2">
      <c r="A425" t="s">
        <v>1239</v>
      </c>
      <c r="B425" t="s">
        <v>784</v>
      </c>
    </row>
    <row r="426" spans="1:2" x14ac:dyDescent="0.2">
      <c r="A426" t="s">
        <v>1240</v>
      </c>
      <c r="B426" t="s">
        <v>816</v>
      </c>
    </row>
    <row r="427" spans="1:2" x14ac:dyDescent="0.2">
      <c r="A427" t="s">
        <v>1240</v>
      </c>
      <c r="B427" t="s">
        <v>841</v>
      </c>
    </row>
    <row r="428" spans="1:2" x14ac:dyDescent="0.2">
      <c r="A428" t="s">
        <v>1241</v>
      </c>
      <c r="B428" t="s">
        <v>3405</v>
      </c>
    </row>
    <row r="429" spans="1:2" x14ac:dyDescent="0.2">
      <c r="A429" t="s">
        <v>1241</v>
      </c>
      <c r="B429" t="s">
        <v>3445</v>
      </c>
    </row>
    <row r="430" spans="1:2" x14ac:dyDescent="0.2">
      <c r="A430" t="s">
        <v>1241</v>
      </c>
      <c r="B430" t="s">
        <v>778</v>
      </c>
    </row>
    <row r="431" spans="1:2" x14ac:dyDescent="0.2">
      <c r="A431" t="s">
        <v>1242</v>
      </c>
      <c r="B431" t="s">
        <v>771</v>
      </c>
    </row>
    <row r="432" spans="1:2" x14ac:dyDescent="0.2">
      <c r="A432" t="s">
        <v>1243</v>
      </c>
      <c r="B432" t="s">
        <v>771</v>
      </c>
    </row>
    <row r="433" spans="1:2" x14ac:dyDescent="0.2">
      <c r="A433" t="s">
        <v>1243</v>
      </c>
      <c r="B433" t="s">
        <v>1244</v>
      </c>
    </row>
    <row r="434" spans="1:2" x14ac:dyDescent="0.2">
      <c r="A434" t="s">
        <v>1245</v>
      </c>
      <c r="B434" t="s">
        <v>3405</v>
      </c>
    </row>
    <row r="435" spans="1:2" x14ac:dyDescent="0.2">
      <c r="A435" t="s">
        <v>1245</v>
      </c>
      <c r="B435" t="s">
        <v>3446</v>
      </c>
    </row>
    <row r="436" spans="1:2" x14ac:dyDescent="0.2">
      <c r="A436" t="s">
        <v>1245</v>
      </c>
      <c r="B436" t="s">
        <v>771</v>
      </c>
    </row>
    <row r="437" spans="1:2" x14ac:dyDescent="0.2">
      <c r="A437" t="s">
        <v>1245</v>
      </c>
      <c r="B437" t="s">
        <v>1246</v>
      </c>
    </row>
    <row r="438" spans="1:2" x14ac:dyDescent="0.2">
      <c r="A438" t="s">
        <v>1245</v>
      </c>
      <c r="B438" t="s">
        <v>3408</v>
      </c>
    </row>
    <row r="439" spans="1:2" x14ac:dyDescent="0.2">
      <c r="A439" t="s">
        <v>1247</v>
      </c>
      <c r="B439" t="s">
        <v>772</v>
      </c>
    </row>
    <row r="440" spans="1:2" x14ac:dyDescent="0.2">
      <c r="A440" t="s">
        <v>1247</v>
      </c>
      <c r="B440" t="s">
        <v>773</v>
      </c>
    </row>
    <row r="441" spans="1:2" x14ac:dyDescent="0.2">
      <c r="A441" t="s">
        <v>1247</v>
      </c>
      <c r="B441" t="s">
        <v>809</v>
      </c>
    </row>
    <row r="442" spans="1:2" x14ac:dyDescent="0.2">
      <c r="A442" t="s">
        <v>1248</v>
      </c>
      <c r="B442" t="s">
        <v>3405</v>
      </c>
    </row>
    <row r="443" spans="1:2" x14ac:dyDescent="0.2">
      <c r="A443" t="s">
        <v>1248</v>
      </c>
      <c r="B443" t="s">
        <v>3447</v>
      </c>
    </row>
    <row r="444" spans="1:2" x14ac:dyDescent="0.2">
      <c r="A444" t="s">
        <v>1248</v>
      </c>
      <c r="B444" t="s">
        <v>771</v>
      </c>
    </row>
    <row r="445" spans="1:2" x14ac:dyDescent="0.2">
      <c r="A445" t="s">
        <v>1248</v>
      </c>
      <c r="B445" t="s">
        <v>3408</v>
      </c>
    </row>
    <row r="446" spans="1:2" x14ac:dyDescent="0.2">
      <c r="A446" t="s">
        <v>1249</v>
      </c>
      <c r="B446" t="s">
        <v>771</v>
      </c>
    </row>
    <row r="447" spans="1:2" x14ac:dyDescent="0.2">
      <c r="A447" t="s">
        <v>1249</v>
      </c>
      <c r="B447" t="s">
        <v>849</v>
      </c>
    </row>
    <row r="448" spans="1:2" x14ac:dyDescent="0.2">
      <c r="A448" t="s">
        <v>1249</v>
      </c>
      <c r="B448" t="s">
        <v>886</v>
      </c>
    </row>
    <row r="449" spans="1:2" x14ac:dyDescent="0.2">
      <c r="A449" t="s">
        <v>1249</v>
      </c>
      <c r="B449" t="s">
        <v>773</v>
      </c>
    </row>
    <row r="450" spans="1:2" x14ac:dyDescent="0.2">
      <c r="A450" t="s">
        <v>1250</v>
      </c>
      <c r="B450" t="s">
        <v>859</v>
      </c>
    </row>
    <row r="451" spans="1:2" x14ac:dyDescent="0.2">
      <c r="A451" t="s">
        <v>3448</v>
      </c>
      <c r="B451" t="s">
        <v>3405</v>
      </c>
    </row>
    <row r="452" spans="1:2" x14ac:dyDescent="0.2">
      <c r="A452" t="s">
        <v>3448</v>
      </c>
      <c r="B452" t="s">
        <v>3449</v>
      </c>
    </row>
    <row r="453" spans="1:2" x14ac:dyDescent="0.2">
      <c r="A453" t="s">
        <v>3448</v>
      </c>
      <c r="B453" t="s">
        <v>3450</v>
      </c>
    </row>
    <row r="454" spans="1:2" x14ac:dyDescent="0.2">
      <c r="A454" t="s">
        <v>3448</v>
      </c>
      <c r="B454" t="s">
        <v>3408</v>
      </c>
    </row>
    <row r="455" spans="1:2" x14ac:dyDescent="0.2">
      <c r="A455" t="s">
        <v>1251</v>
      </c>
      <c r="B455" t="s">
        <v>887</v>
      </c>
    </row>
    <row r="456" spans="1:2" x14ac:dyDescent="0.2">
      <c r="A456" t="s">
        <v>1251</v>
      </c>
      <c r="B456" t="s">
        <v>3451</v>
      </c>
    </row>
    <row r="457" spans="1:2" x14ac:dyDescent="0.2">
      <c r="A457" t="s">
        <v>1251</v>
      </c>
      <c r="B457" t="s">
        <v>775</v>
      </c>
    </row>
    <row r="458" spans="1:2" x14ac:dyDescent="0.2">
      <c r="A458" t="s">
        <v>1252</v>
      </c>
      <c r="B458" t="s">
        <v>772</v>
      </c>
    </row>
    <row r="459" spans="1:2" x14ac:dyDescent="0.2">
      <c r="A459" t="s">
        <v>1253</v>
      </c>
      <c r="B459" t="s">
        <v>805</v>
      </c>
    </row>
    <row r="460" spans="1:2" x14ac:dyDescent="0.2">
      <c r="A460" t="s">
        <v>1254</v>
      </c>
      <c r="B460" t="s">
        <v>772</v>
      </c>
    </row>
    <row r="461" spans="1:2" x14ac:dyDescent="0.2">
      <c r="A461" t="s">
        <v>1254</v>
      </c>
      <c r="B461" t="s">
        <v>888</v>
      </c>
    </row>
    <row r="462" spans="1:2" x14ac:dyDescent="0.2">
      <c r="A462" t="s">
        <v>1255</v>
      </c>
      <c r="B462" t="s">
        <v>3405</v>
      </c>
    </row>
    <row r="463" spans="1:2" x14ac:dyDescent="0.2">
      <c r="A463" t="s">
        <v>1255</v>
      </c>
      <c r="B463" t="s">
        <v>3452</v>
      </c>
    </row>
    <row r="464" spans="1:2" x14ac:dyDescent="0.2">
      <c r="A464" t="s">
        <v>1255</v>
      </c>
      <c r="B464" t="s">
        <v>3408</v>
      </c>
    </row>
    <row r="465" spans="1:2" x14ac:dyDescent="0.2">
      <c r="A465" t="s">
        <v>1255</v>
      </c>
      <c r="B465" t="s">
        <v>847</v>
      </c>
    </row>
    <row r="466" spans="1:2" x14ac:dyDescent="0.2">
      <c r="A466" t="s">
        <v>1256</v>
      </c>
      <c r="B466" t="s">
        <v>889</v>
      </c>
    </row>
    <row r="467" spans="1:2" x14ac:dyDescent="0.2">
      <c r="A467" t="s">
        <v>1256</v>
      </c>
      <c r="B467" t="s">
        <v>890</v>
      </c>
    </row>
    <row r="468" spans="1:2" x14ac:dyDescent="0.2">
      <c r="A468" t="s">
        <v>1257</v>
      </c>
      <c r="B468" t="s">
        <v>771</v>
      </c>
    </row>
    <row r="469" spans="1:2" x14ac:dyDescent="0.2">
      <c r="A469" t="s">
        <v>1257</v>
      </c>
      <c r="B469" t="s">
        <v>773</v>
      </c>
    </row>
    <row r="470" spans="1:2" x14ac:dyDescent="0.2">
      <c r="A470" t="s">
        <v>1258</v>
      </c>
      <c r="B470" t="s">
        <v>771</v>
      </c>
    </row>
    <row r="471" spans="1:2" x14ac:dyDescent="0.2">
      <c r="A471" t="s">
        <v>1258</v>
      </c>
      <c r="B471" t="s">
        <v>833</v>
      </c>
    </row>
    <row r="472" spans="1:2" x14ac:dyDescent="0.2">
      <c r="A472" t="s">
        <v>1258</v>
      </c>
      <c r="B472" t="s">
        <v>773</v>
      </c>
    </row>
    <row r="473" spans="1:2" x14ac:dyDescent="0.2">
      <c r="A473" t="s">
        <v>1259</v>
      </c>
      <c r="B473" t="s">
        <v>3403</v>
      </c>
    </row>
    <row r="474" spans="1:2" x14ac:dyDescent="0.2">
      <c r="A474" t="s">
        <v>1259</v>
      </c>
      <c r="B474" t="s">
        <v>783</v>
      </c>
    </row>
    <row r="475" spans="1:2" x14ac:dyDescent="0.2">
      <c r="A475" t="s">
        <v>1259</v>
      </c>
      <c r="B475" t="s">
        <v>773</v>
      </c>
    </row>
    <row r="476" spans="1:2" x14ac:dyDescent="0.2">
      <c r="A476" t="s">
        <v>1260</v>
      </c>
      <c r="B476" t="s">
        <v>771</v>
      </c>
    </row>
    <row r="477" spans="1:2" x14ac:dyDescent="0.2">
      <c r="A477" t="s">
        <v>1260</v>
      </c>
      <c r="B477" t="s">
        <v>1261</v>
      </c>
    </row>
    <row r="478" spans="1:2" x14ac:dyDescent="0.2">
      <c r="A478" t="s">
        <v>1260</v>
      </c>
      <c r="B478" t="s">
        <v>772</v>
      </c>
    </row>
    <row r="479" spans="1:2" x14ac:dyDescent="0.2">
      <c r="A479" t="s">
        <v>1262</v>
      </c>
      <c r="B479" t="s">
        <v>771</v>
      </c>
    </row>
    <row r="480" spans="1:2" x14ac:dyDescent="0.2">
      <c r="A480" t="s">
        <v>1262</v>
      </c>
      <c r="B480" t="s">
        <v>3408</v>
      </c>
    </row>
    <row r="481" spans="1:2" x14ac:dyDescent="0.2">
      <c r="A481" t="s">
        <v>1474</v>
      </c>
      <c r="B481" t="s">
        <v>773</v>
      </c>
    </row>
    <row r="482" spans="1:2" x14ac:dyDescent="0.2">
      <c r="A482" t="s">
        <v>1263</v>
      </c>
      <c r="B482" t="s">
        <v>771</v>
      </c>
    </row>
    <row r="483" spans="1:2" x14ac:dyDescent="0.2">
      <c r="A483" t="s">
        <v>1263</v>
      </c>
      <c r="B483" t="s">
        <v>892</v>
      </c>
    </row>
    <row r="484" spans="1:2" x14ac:dyDescent="0.2">
      <c r="A484" t="s">
        <v>1264</v>
      </c>
      <c r="B484" t="s">
        <v>771</v>
      </c>
    </row>
    <row r="485" spans="1:2" x14ac:dyDescent="0.2">
      <c r="A485" t="s">
        <v>1264</v>
      </c>
      <c r="B485" t="s">
        <v>1265</v>
      </c>
    </row>
    <row r="486" spans="1:2" x14ac:dyDescent="0.2">
      <c r="A486" t="s">
        <v>1266</v>
      </c>
      <c r="B486" t="s">
        <v>771</v>
      </c>
    </row>
    <row r="487" spans="1:2" x14ac:dyDescent="0.2">
      <c r="A487" t="s">
        <v>1266</v>
      </c>
      <c r="B487" t="s">
        <v>835</v>
      </c>
    </row>
    <row r="488" spans="1:2" x14ac:dyDescent="0.2">
      <c r="A488" t="s">
        <v>1267</v>
      </c>
      <c r="B488" t="s">
        <v>3405</v>
      </c>
    </row>
    <row r="489" spans="1:2" x14ac:dyDescent="0.2">
      <c r="A489" t="s">
        <v>1267</v>
      </c>
      <c r="B489" t="s">
        <v>3453</v>
      </c>
    </row>
    <row r="490" spans="1:2" x14ac:dyDescent="0.2">
      <c r="A490" t="s">
        <v>1267</v>
      </c>
      <c r="B490" t="s">
        <v>771</v>
      </c>
    </row>
    <row r="491" spans="1:2" x14ac:dyDescent="0.2">
      <c r="A491" t="s">
        <v>1267</v>
      </c>
      <c r="B491" t="s">
        <v>3408</v>
      </c>
    </row>
    <row r="492" spans="1:2" x14ac:dyDescent="0.2">
      <c r="A492" t="s">
        <v>1268</v>
      </c>
      <c r="B492" t="s">
        <v>773</v>
      </c>
    </row>
    <row r="493" spans="1:2" x14ac:dyDescent="0.2">
      <c r="A493" t="s">
        <v>3454</v>
      </c>
      <c r="B493" t="s">
        <v>773</v>
      </c>
    </row>
    <row r="494" spans="1:2" x14ac:dyDescent="0.2">
      <c r="A494" t="s">
        <v>1269</v>
      </c>
      <c r="B494" t="s">
        <v>776</v>
      </c>
    </row>
    <row r="495" spans="1:2" x14ac:dyDescent="0.2">
      <c r="A495" t="s">
        <v>1269</v>
      </c>
      <c r="B495" t="s">
        <v>768</v>
      </c>
    </row>
    <row r="496" spans="1:2" x14ac:dyDescent="0.2">
      <c r="A496" t="s">
        <v>1270</v>
      </c>
      <c r="B496" t="s">
        <v>768</v>
      </c>
    </row>
    <row r="497" spans="1:2" x14ac:dyDescent="0.2">
      <c r="A497" t="s">
        <v>1270</v>
      </c>
      <c r="B497" t="s">
        <v>879</v>
      </c>
    </row>
    <row r="498" spans="1:2" x14ac:dyDescent="0.2">
      <c r="A498" t="s">
        <v>1271</v>
      </c>
      <c r="B498" t="s">
        <v>1119</v>
      </c>
    </row>
    <row r="499" spans="1:2" x14ac:dyDescent="0.2">
      <c r="A499" t="s">
        <v>1271</v>
      </c>
      <c r="B499" t="s">
        <v>893</v>
      </c>
    </row>
    <row r="500" spans="1:2" x14ac:dyDescent="0.2">
      <c r="A500" t="s">
        <v>1272</v>
      </c>
      <c r="B500" t="s">
        <v>823</v>
      </c>
    </row>
    <row r="501" spans="1:2" x14ac:dyDescent="0.2">
      <c r="A501" t="s">
        <v>1272</v>
      </c>
      <c r="B501" t="s">
        <v>770</v>
      </c>
    </row>
    <row r="502" spans="1:2" x14ac:dyDescent="0.2">
      <c r="A502" t="s">
        <v>1272</v>
      </c>
      <c r="B502" t="s">
        <v>3455</v>
      </c>
    </row>
    <row r="503" spans="1:2" x14ac:dyDescent="0.2">
      <c r="A503" t="s">
        <v>1272</v>
      </c>
      <c r="B503" t="s">
        <v>881</v>
      </c>
    </row>
    <row r="504" spans="1:2" x14ac:dyDescent="0.2">
      <c r="A504" t="s">
        <v>1273</v>
      </c>
      <c r="B504" t="s">
        <v>894</v>
      </c>
    </row>
    <row r="505" spans="1:2" x14ac:dyDescent="0.2">
      <c r="A505" t="s">
        <v>1273</v>
      </c>
      <c r="B505" t="s">
        <v>772</v>
      </c>
    </row>
    <row r="506" spans="1:2" x14ac:dyDescent="0.2">
      <c r="A506" t="s">
        <v>1273</v>
      </c>
      <c r="B506" t="s">
        <v>895</v>
      </c>
    </row>
    <row r="507" spans="1:2" x14ac:dyDescent="0.2">
      <c r="A507" t="s">
        <v>1273</v>
      </c>
      <c r="B507" t="s">
        <v>768</v>
      </c>
    </row>
    <row r="508" spans="1:2" x14ac:dyDescent="0.2">
      <c r="A508" t="s">
        <v>1273</v>
      </c>
      <c r="B508" t="s">
        <v>773</v>
      </c>
    </row>
    <row r="509" spans="1:2" x14ac:dyDescent="0.2">
      <c r="A509" t="s">
        <v>1274</v>
      </c>
      <c r="B509" t="s">
        <v>772</v>
      </c>
    </row>
    <row r="510" spans="1:2" x14ac:dyDescent="0.2">
      <c r="A510" t="s">
        <v>1274</v>
      </c>
      <c r="B510" t="s">
        <v>773</v>
      </c>
    </row>
    <row r="511" spans="1:2" x14ac:dyDescent="0.2">
      <c r="A511" t="s">
        <v>1274</v>
      </c>
      <c r="B511" t="s">
        <v>896</v>
      </c>
    </row>
    <row r="512" spans="1:2" x14ac:dyDescent="0.2">
      <c r="A512" t="s">
        <v>1274</v>
      </c>
      <c r="B512" t="s">
        <v>768</v>
      </c>
    </row>
    <row r="513" spans="1:2" x14ac:dyDescent="0.2">
      <c r="A513" t="s">
        <v>1275</v>
      </c>
      <c r="B513" t="s">
        <v>771</v>
      </c>
    </row>
    <row r="514" spans="1:2" x14ac:dyDescent="0.2">
      <c r="A514" t="s">
        <v>1276</v>
      </c>
      <c r="B514" t="s">
        <v>772</v>
      </c>
    </row>
    <row r="515" spans="1:2" x14ac:dyDescent="0.2">
      <c r="A515" t="s">
        <v>1276</v>
      </c>
      <c r="B515" t="s">
        <v>897</v>
      </c>
    </row>
    <row r="516" spans="1:2" x14ac:dyDescent="0.2">
      <c r="A516" t="s">
        <v>1277</v>
      </c>
      <c r="B516" t="s">
        <v>898</v>
      </c>
    </row>
    <row r="517" spans="1:2" x14ac:dyDescent="0.2">
      <c r="A517" t="s">
        <v>1278</v>
      </c>
      <c r="B517" t="s">
        <v>764</v>
      </c>
    </row>
    <row r="518" spans="1:2" x14ac:dyDescent="0.2">
      <c r="A518" t="s">
        <v>1278</v>
      </c>
      <c r="B518" t="s">
        <v>773</v>
      </c>
    </row>
    <row r="519" spans="1:2" x14ac:dyDescent="0.2">
      <c r="A519" t="s">
        <v>1278</v>
      </c>
      <c r="B519" t="s">
        <v>784</v>
      </c>
    </row>
    <row r="520" spans="1:2" x14ac:dyDescent="0.2">
      <c r="A520" t="s">
        <v>1279</v>
      </c>
      <c r="B520" t="s">
        <v>899</v>
      </c>
    </row>
    <row r="521" spans="1:2" x14ac:dyDescent="0.2">
      <c r="A521" t="s">
        <v>1280</v>
      </c>
      <c r="B521" t="s">
        <v>3405</v>
      </c>
    </row>
    <row r="522" spans="1:2" x14ac:dyDescent="0.2">
      <c r="A522" t="s">
        <v>1280</v>
      </c>
      <c r="B522" t="s">
        <v>900</v>
      </c>
    </row>
    <row r="523" spans="1:2" x14ac:dyDescent="0.2">
      <c r="A523" t="s">
        <v>1280</v>
      </c>
      <c r="B523" t="s">
        <v>771</v>
      </c>
    </row>
    <row r="524" spans="1:2" x14ac:dyDescent="0.2">
      <c r="A524" t="s">
        <v>1280</v>
      </c>
      <c r="B524" t="s">
        <v>843</v>
      </c>
    </row>
    <row r="525" spans="1:2" x14ac:dyDescent="0.2">
      <c r="A525" t="s">
        <v>1280</v>
      </c>
      <c r="B525" t="s">
        <v>901</v>
      </c>
    </row>
    <row r="526" spans="1:2" x14ac:dyDescent="0.2">
      <c r="A526" t="s">
        <v>1281</v>
      </c>
      <c r="B526" t="s">
        <v>858</v>
      </c>
    </row>
    <row r="527" spans="1:2" x14ac:dyDescent="0.2">
      <c r="A527" t="s">
        <v>1282</v>
      </c>
      <c r="B527" t="s">
        <v>1119</v>
      </c>
    </row>
    <row r="528" spans="1:2" x14ac:dyDescent="0.2">
      <c r="A528" t="s">
        <v>1282</v>
      </c>
      <c r="B528" t="s">
        <v>770</v>
      </c>
    </row>
    <row r="529" spans="1:2" x14ac:dyDescent="0.2">
      <c r="A529" t="s">
        <v>1283</v>
      </c>
      <c r="B529" t="s">
        <v>3405</v>
      </c>
    </row>
    <row r="530" spans="1:2" x14ac:dyDescent="0.2">
      <c r="A530" t="s">
        <v>1283</v>
      </c>
      <c r="B530" t="s">
        <v>3456</v>
      </c>
    </row>
    <row r="531" spans="1:2" x14ac:dyDescent="0.2">
      <c r="A531" t="s">
        <v>1283</v>
      </c>
      <c r="B531" t="s">
        <v>770</v>
      </c>
    </row>
    <row r="532" spans="1:2" x14ac:dyDescent="0.2">
      <c r="A532" t="s">
        <v>1283</v>
      </c>
      <c r="B532" t="s">
        <v>3450</v>
      </c>
    </row>
    <row r="533" spans="1:2" x14ac:dyDescent="0.2">
      <c r="A533" t="s">
        <v>1283</v>
      </c>
      <c r="B533" t="s">
        <v>3408</v>
      </c>
    </row>
    <row r="534" spans="1:2" x14ac:dyDescent="0.2">
      <c r="A534" t="s">
        <v>1284</v>
      </c>
      <c r="B534" t="s">
        <v>771</v>
      </c>
    </row>
    <row r="535" spans="1:2" x14ac:dyDescent="0.2">
      <c r="A535" t="s">
        <v>1284</v>
      </c>
      <c r="B535" t="s">
        <v>772</v>
      </c>
    </row>
    <row r="536" spans="1:2" x14ac:dyDescent="0.2">
      <c r="A536" t="s">
        <v>1284</v>
      </c>
      <c r="B536" t="s">
        <v>856</v>
      </c>
    </row>
    <row r="537" spans="1:2" x14ac:dyDescent="0.2">
      <c r="A537" t="s">
        <v>1284</v>
      </c>
      <c r="B537" t="s">
        <v>773</v>
      </c>
    </row>
    <row r="538" spans="1:2" x14ac:dyDescent="0.2">
      <c r="A538" t="s">
        <v>1285</v>
      </c>
      <c r="B538" t="s">
        <v>771</v>
      </c>
    </row>
    <row r="539" spans="1:2" x14ac:dyDescent="0.2">
      <c r="A539" t="s">
        <v>1285</v>
      </c>
      <c r="B539" t="s">
        <v>773</v>
      </c>
    </row>
    <row r="540" spans="1:2" x14ac:dyDescent="0.2">
      <c r="A540" t="s">
        <v>1285</v>
      </c>
      <c r="B540" t="s">
        <v>796</v>
      </c>
    </row>
    <row r="541" spans="1:2" x14ac:dyDescent="0.2">
      <c r="A541" t="s">
        <v>1286</v>
      </c>
      <c r="B541" t="s">
        <v>771</v>
      </c>
    </row>
    <row r="542" spans="1:2" x14ac:dyDescent="0.2">
      <c r="A542" t="s">
        <v>1286</v>
      </c>
      <c r="B542" t="s">
        <v>902</v>
      </c>
    </row>
    <row r="543" spans="1:2" x14ac:dyDescent="0.2">
      <c r="A543" t="s">
        <v>1286</v>
      </c>
      <c r="B543" t="s">
        <v>772</v>
      </c>
    </row>
    <row r="544" spans="1:2" x14ac:dyDescent="0.2">
      <c r="A544" t="s">
        <v>1287</v>
      </c>
      <c r="B544" t="s">
        <v>772</v>
      </c>
    </row>
    <row r="545" spans="1:2" x14ac:dyDescent="0.2">
      <c r="A545" t="s">
        <v>1287</v>
      </c>
      <c r="B545" t="s">
        <v>829</v>
      </c>
    </row>
    <row r="546" spans="1:2" x14ac:dyDescent="0.2">
      <c r="A546" t="s">
        <v>1287</v>
      </c>
      <c r="B546" t="s">
        <v>773</v>
      </c>
    </row>
    <row r="547" spans="1:2" x14ac:dyDescent="0.2">
      <c r="A547" t="s">
        <v>1288</v>
      </c>
      <c r="B547" t="s">
        <v>771</v>
      </c>
    </row>
    <row r="548" spans="1:2" x14ac:dyDescent="0.2">
      <c r="A548" t="s">
        <v>1288</v>
      </c>
      <c r="B548" t="s">
        <v>854</v>
      </c>
    </row>
    <row r="549" spans="1:2" x14ac:dyDescent="0.2">
      <c r="A549" t="s">
        <v>1288</v>
      </c>
      <c r="B549" t="s">
        <v>803</v>
      </c>
    </row>
    <row r="550" spans="1:2" x14ac:dyDescent="0.2">
      <c r="A550" t="s">
        <v>1289</v>
      </c>
      <c r="B550" t="s">
        <v>3405</v>
      </c>
    </row>
    <row r="551" spans="1:2" x14ac:dyDescent="0.2">
      <c r="A551" t="s">
        <v>1289</v>
      </c>
      <c r="B551" t="s">
        <v>3457</v>
      </c>
    </row>
    <row r="552" spans="1:2" x14ac:dyDescent="0.2">
      <c r="A552" t="s">
        <v>1289</v>
      </c>
      <c r="B552" t="s">
        <v>771</v>
      </c>
    </row>
    <row r="553" spans="1:2" x14ac:dyDescent="0.2">
      <c r="A553" t="s">
        <v>1289</v>
      </c>
      <c r="B553" t="s">
        <v>877</v>
      </c>
    </row>
    <row r="554" spans="1:2" x14ac:dyDescent="0.2">
      <c r="A554" t="s">
        <v>1289</v>
      </c>
      <c r="B554" t="s">
        <v>3408</v>
      </c>
    </row>
    <row r="555" spans="1:2" x14ac:dyDescent="0.2">
      <c r="A555" t="s">
        <v>1290</v>
      </c>
      <c r="B555" t="s">
        <v>3405</v>
      </c>
    </row>
    <row r="556" spans="1:2" x14ac:dyDescent="0.2">
      <c r="A556" t="s">
        <v>1290</v>
      </c>
      <c r="B556" t="s">
        <v>3458</v>
      </c>
    </row>
    <row r="557" spans="1:2" x14ac:dyDescent="0.2">
      <c r="A557" t="s">
        <v>1290</v>
      </c>
      <c r="B557" t="s">
        <v>771</v>
      </c>
    </row>
    <row r="558" spans="1:2" x14ac:dyDescent="0.2">
      <c r="A558" t="s">
        <v>1290</v>
      </c>
      <c r="B558" t="s">
        <v>3408</v>
      </c>
    </row>
    <row r="559" spans="1:2" x14ac:dyDescent="0.2">
      <c r="A559" t="s">
        <v>1291</v>
      </c>
      <c r="B559" t="s">
        <v>866</v>
      </c>
    </row>
    <row r="560" spans="1:2" x14ac:dyDescent="0.2">
      <c r="A560" t="s">
        <v>1292</v>
      </c>
      <c r="B560" t="s">
        <v>764</v>
      </c>
    </row>
    <row r="561" spans="1:2" x14ac:dyDescent="0.2">
      <c r="A561" t="s">
        <v>1293</v>
      </c>
      <c r="B561" t="s">
        <v>1475</v>
      </c>
    </row>
    <row r="562" spans="1:2" x14ac:dyDescent="0.2">
      <c r="A562" t="s">
        <v>1294</v>
      </c>
      <c r="B562" t="s">
        <v>771</v>
      </c>
    </row>
    <row r="563" spans="1:2" x14ac:dyDescent="0.2">
      <c r="A563" t="s">
        <v>1294</v>
      </c>
      <c r="B563" t="s">
        <v>1476</v>
      </c>
    </row>
    <row r="564" spans="1:2" x14ac:dyDescent="0.2">
      <c r="A564" t="s">
        <v>1295</v>
      </c>
      <c r="B564" t="s">
        <v>3405</v>
      </c>
    </row>
    <row r="565" spans="1:2" x14ac:dyDescent="0.2">
      <c r="A565" t="s">
        <v>1295</v>
      </c>
      <c r="B565" t="s">
        <v>3459</v>
      </c>
    </row>
    <row r="566" spans="1:2" x14ac:dyDescent="0.2">
      <c r="A566" t="s">
        <v>1295</v>
      </c>
      <c r="B566" t="s">
        <v>771</v>
      </c>
    </row>
    <row r="567" spans="1:2" x14ac:dyDescent="0.2">
      <c r="A567" t="s">
        <v>1295</v>
      </c>
      <c r="B567" t="s">
        <v>3408</v>
      </c>
    </row>
    <row r="568" spans="1:2" x14ac:dyDescent="0.2">
      <c r="A568" t="s">
        <v>1296</v>
      </c>
      <c r="B568" t="s">
        <v>771</v>
      </c>
    </row>
    <row r="569" spans="1:2" x14ac:dyDescent="0.2">
      <c r="A569" t="s">
        <v>1296</v>
      </c>
      <c r="B569" t="s">
        <v>773</v>
      </c>
    </row>
    <row r="570" spans="1:2" x14ac:dyDescent="0.2">
      <c r="A570" t="s">
        <v>1296</v>
      </c>
      <c r="B570" t="s">
        <v>830</v>
      </c>
    </row>
    <row r="571" spans="1:2" x14ac:dyDescent="0.2">
      <c r="A571" t="s">
        <v>1297</v>
      </c>
      <c r="B571" t="s">
        <v>771</v>
      </c>
    </row>
    <row r="572" spans="1:2" x14ac:dyDescent="0.2">
      <c r="A572" t="s">
        <v>1298</v>
      </c>
      <c r="B572" t="s">
        <v>772</v>
      </c>
    </row>
    <row r="573" spans="1:2" x14ac:dyDescent="0.2">
      <c r="A573" t="s">
        <v>1298</v>
      </c>
      <c r="B573" t="s">
        <v>773</v>
      </c>
    </row>
    <row r="574" spans="1:2" x14ac:dyDescent="0.2">
      <c r="A574" t="s">
        <v>3460</v>
      </c>
      <c r="B574" t="s">
        <v>820</v>
      </c>
    </row>
    <row r="575" spans="1:2" x14ac:dyDescent="0.2">
      <c r="A575" t="s">
        <v>3460</v>
      </c>
      <c r="B575" t="s">
        <v>3461</v>
      </c>
    </row>
    <row r="576" spans="1:2" x14ac:dyDescent="0.2">
      <c r="A576" t="s">
        <v>3460</v>
      </c>
      <c r="B576" t="s">
        <v>768</v>
      </c>
    </row>
    <row r="577" spans="1:2" x14ac:dyDescent="0.2">
      <c r="A577" t="s">
        <v>1299</v>
      </c>
      <c r="B577" t="s">
        <v>772</v>
      </c>
    </row>
    <row r="578" spans="1:2" x14ac:dyDescent="0.2">
      <c r="A578" t="s">
        <v>1300</v>
      </c>
      <c r="B578" t="s">
        <v>3405</v>
      </c>
    </row>
    <row r="579" spans="1:2" x14ac:dyDescent="0.2">
      <c r="A579" t="s">
        <v>1300</v>
      </c>
      <c r="B579" t="s">
        <v>3462</v>
      </c>
    </row>
    <row r="580" spans="1:2" x14ac:dyDescent="0.2">
      <c r="A580" t="s">
        <v>1300</v>
      </c>
      <c r="B580" t="s">
        <v>771</v>
      </c>
    </row>
    <row r="581" spans="1:2" x14ac:dyDescent="0.2">
      <c r="A581" t="s">
        <v>1300</v>
      </c>
      <c r="B581" t="s">
        <v>3408</v>
      </c>
    </row>
    <row r="582" spans="1:2" x14ac:dyDescent="0.2">
      <c r="A582" t="s">
        <v>1301</v>
      </c>
      <c r="B582" t="s">
        <v>771</v>
      </c>
    </row>
    <row r="583" spans="1:2" x14ac:dyDescent="0.2">
      <c r="A583" t="s">
        <v>1301</v>
      </c>
      <c r="B583" t="s">
        <v>903</v>
      </c>
    </row>
    <row r="584" spans="1:2" x14ac:dyDescent="0.2">
      <c r="A584" t="s">
        <v>1301</v>
      </c>
      <c r="B584" t="s">
        <v>772</v>
      </c>
    </row>
    <row r="585" spans="1:2" x14ac:dyDescent="0.2">
      <c r="A585" t="s">
        <v>1301</v>
      </c>
      <c r="B585" t="s">
        <v>904</v>
      </c>
    </row>
    <row r="586" spans="1:2" x14ac:dyDescent="0.2">
      <c r="A586" t="s">
        <v>1302</v>
      </c>
      <c r="B586" t="s">
        <v>3405</v>
      </c>
    </row>
    <row r="587" spans="1:2" x14ac:dyDescent="0.2">
      <c r="A587" t="s">
        <v>1302</v>
      </c>
      <c r="B587" t="s">
        <v>3463</v>
      </c>
    </row>
    <row r="588" spans="1:2" x14ac:dyDescent="0.2">
      <c r="A588" t="s">
        <v>1302</v>
      </c>
      <c r="B588" t="s">
        <v>771</v>
      </c>
    </row>
    <row r="589" spans="1:2" x14ac:dyDescent="0.2">
      <c r="A589" t="s">
        <v>1302</v>
      </c>
      <c r="B589" t="s">
        <v>772</v>
      </c>
    </row>
    <row r="590" spans="1:2" x14ac:dyDescent="0.2">
      <c r="A590" t="s">
        <v>1302</v>
      </c>
      <c r="B590" t="s">
        <v>3408</v>
      </c>
    </row>
    <row r="591" spans="1:2" x14ac:dyDescent="0.2">
      <c r="A591" t="s">
        <v>1303</v>
      </c>
      <c r="B591" t="s">
        <v>3405</v>
      </c>
    </row>
    <row r="592" spans="1:2" x14ac:dyDescent="0.2">
      <c r="A592" t="s">
        <v>1303</v>
      </c>
      <c r="B592" t="s">
        <v>3464</v>
      </c>
    </row>
    <row r="593" spans="1:2" x14ac:dyDescent="0.2">
      <c r="A593" t="s">
        <v>1303</v>
      </c>
      <c r="B593" t="s">
        <v>771</v>
      </c>
    </row>
    <row r="594" spans="1:2" x14ac:dyDescent="0.2">
      <c r="A594" t="s">
        <v>1303</v>
      </c>
      <c r="B594" t="s">
        <v>861</v>
      </c>
    </row>
    <row r="595" spans="1:2" x14ac:dyDescent="0.2">
      <c r="A595" t="s">
        <v>1303</v>
      </c>
      <c r="B595" t="s">
        <v>3408</v>
      </c>
    </row>
    <row r="596" spans="1:2" x14ac:dyDescent="0.2">
      <c r="A596" t="s">
        <v>1303</v>
      </c>
      <c r="B596" t="s">
        <v>905</v>
      </c>
    </row>
    <row r="597" spans="1:2" x14ac:dyDescent="0.2">
      <c r="A597" t="s">
        <v>1304</v>
      </c>
      <c r="B597" t="s">
        <v>3465</v>
      </c>
    </row>
    <row r="598" spans="1:2" x14ac:dyDescent="0.2">
      <c r="A598" t="s">
        <v>1305</v>
      </c>
      <c r="B598" t="s">
        <v>783</v>
      </c>
    </row>
    <row r="599" spans="1:2" x14ac:dyDescent="0.2">
      <c r="A599" t="s">
        <v>1305</v>
      </c>
      <c r="B599" t="s">
        <v>772</v>
      </c>
    </row>
    <row r="600" spans="1:2" x14ac:dyDescent="0.2">
      <c r="A600" t="s">
        <v>1306</v>
      </c>
      <c r="B600" t="s">
        <v>3466</v>
      </c>
    </row>
    <row r="601" spans="1:2" x14ac:dyDescent="0.2">
      <c r="A601" t="s">
        <v>1307</v>
      </c>
      <c r="B601" t="s">
        <v>785</v>
      </c>
    </row>
    <row r="602" spans="1:2" x14ac:dyDescent="0.2">
      <c r="A602" t="s">
        <v>1308</v>
      </c>
      <c r="B602" t="s">
        <v>876</v>
      </c>
    </row>
    <row r="603" spans="1:2" x14ac:dyDescent="0.2">
      <c r="A603" t="s">
        <v>1308</v>
      </c>
      <c r="B603" t="s">
        <v>841</v>
      </c>
    </row>
    <row r="604" spans="1:2" x14ac:dyDescent="0.2">
      <c r="A604" t="s">
        <v>1308</v>
      </c>
      <c r="B604" t="s">
        <v>773</v>
      </c>
    </row>
    <row r="605" spans="1:2" x14ac:dyDescent="0.2">
      <c r="A605" t="s">
        <v>1309</v>
      </c>
      <c r="B605" t="s">
        <v>825</v>
      </c>
    </row>
    <row r="606" spans="1:2" x14ac:dyDescent="0.2">
      <c r="A606" t="s">
        <v>1310</v>
      </c>
      <c r="B606" t="s">
        <v>772</v>
      </c>
    </row>
    <row r="607" spans="1:2" x14ac:dyDescent="0.2">
      <c r="A607" t="s">
        <v>1310</v>
      </c>
      <c r="B607" t="s">
        <v>773</v>
      </c>
    </row>
    <row r="608" spans="1:2" x14ac:dyDescent="0.2">
      <c r="A608" t="s">
        <v>1311</v>
      </c>
      <c r="B608" t="s">
        <v>771</v>
      </c>
    </row>
    <row r="609" spans="1:2" x14ac:dyDescent="0.2">
      <c r="A609" t="s">
        <v>1311</v>
      </c>
      <c r="B609" t="s">
        <v>3467</v>
      </c>
    </row>
    <row r="610" spans="1:2" x14ac:dyDescent="0.2">
      <c r="A610" t="s">
        <v>1312</v>
      </c>
      <c r="B610" t="s">
        <v>771</v>
      </c>
    </row>
    <row r="611" spans="1:2" x14ac:dyDescent="0.2">
      <c r="A611" t="s">
        <v>1312</v>
      </c>
      <c r="B611" t="s">
        <v>906</v>
      </c>
    </row>
    <row r="612" spans="1:2" x14ac:dyDescent="0.2">
      <c r="A612" t="s">
        <v>1312</v>
      </c>
      <c r="B612" t="s">
        <v>768</v>
      </c>
    </row>
    <row r="613" spans="1:2" x14ac:dyDescent="0.2">
      <c r="A613" t="s">
        <v>1313</v>
      </c>
      <c r="B613" t="s">
        <v>907</v>
      </c>
    </row>
    <row r="614" spans="1:2" x14ac:dyDescent="0.2">
      <c r="A614" t="s">
        <v>1314</v>
      </c>
      <c r="B614" t="s">
        <v>772</v>
      </c>
    </row>
    <row r="615" spans="1:2" x14ac:dyDescent="0.2">
      <c r="A615" t="s">
        <v>1314</v>
      </c>
      <c r="B615" t="s">
        <v>773</v>
      </c>
    </row>
    <row r="616" spans="1:2" x14ac:dyDescent="0.2">
      <c r="A616" t="s">
        <v>3468</v>
      </c>
      <c r="B616" t="s">
        <v>773</v>
      </c>
    </row>
    <row r="617" spans="1:2" x14ac:dyDescent="0.2">
      <c r="A617" t="s">
        <v>1315</v>
      </c>
      <c r="B617" t="s">
        <v>3405</v>
      </c>
    </row>
    <row r="618" spans="1:2" x14ac:dyDescent="0.2">
      <c r="A618" t="s">
        <v>1315</v>
      </c>
      <c r="B618" t="s">
        <v>1348</v>
      </c>
    </row>
    <row r="619" spans="1:2" x14ac:dyDescent="0.2">
      <c r="A619" t="s">
        <v>1315</v>
      </c>
      <c r="B619" t="s">
        <v>771</v>
      </c>
    </row>
    <row r="620" spans="1:2" x14ac:dyDescent="0.2">
      <c r="A620" t="s">
        <v>1315</v>
      </c>
      <c r="B620" t="s">
        <v>3408</v>
      </c>
    </row>
    <row r="621" spans="1:2" x14ac:dyDescent="0.2">
      <c r="A621" t="s">
        <v>1316</v>
      </c>
      <c r="B621" t="s">
        <v>771</v>
      </c>
    </row>
    <row r="622" spans="1:2" x14ac:dyDescent="0.2">
      <c r="A622" t="s">
        <v>1316</v>
      </c>
      <c r="B622" t="s">
        <v>848</v>
      </c>
    </row>
    <row r="623" spans="1:2" x14ac:dyDescent="0.2">
      <c r="A623" t="s">
        <v>1316</v>
      </c>
      <c r="B623" t="s">
        <v>772</v>
      </c>
    </row>
    <row r="624" spans="1:2" x14ac:dyDescent="0.2">
      <c r="A624" t="s">
        <v>1317</v>
      </c>
      <c r="B624" t="s">
        <v>771</v>
      </c>
    </row>
    <row r="625" spans="1:2" x14ac:dyDescent="0.2">
      <c r="A625" t="s">
        <v>1318</v>
      </c>
      <c r="B625" t="s">
        <v>771</v>
      </c>
    </row>
    <row r="626" spans="1:2" x14ac:dyDescent="0.2">
      <c r="A626" t="s">
        <v>1318</v>
      </c>
      <c r="B626" t="s">
        <v>772</v>
      </c>
    </row>
    <row r="627" spans="1:2" x14ac:dyDescent="0.2">
      <c r="A627" t="s">
        <v>1318</v>
      </c>
      <c r="B627" t="s">
        <v>773</v>
      </c>
    </row>
    <row r="628" spans="1:2" x14ac:dyDescent="0.2">
      <c r="A628" t="s">
        <v>1319</v>
      </c>
      <c r="B628" t="s">
        <v>773</v>
      </c>
    </row>
    <row r="629" spans="1:2" x14ac:dyDescent="0.2">
      <c r="A629" t="s">
        <v>1319</v>
      </c>
      <c r="B629" t="s">
        <v>864</v>
      </c>
    </row>
    <row r="630" spans="1:2" x14ac:dyDescent="0.2">
      <c r="A630" t="s">
        <v>1320</v>
      </c>
      <c r="B630" t="s">
        <v>771</v>
      </c>
    </row>
    <row r="631" spans="1:2" x14ac:dyDescent="0.2">
      <c r="A631" t="s">
        <v>1320</v>
      </c>
      <c r="B631" t="s">
        <v>908</v>
      </c>
    </row>
    <row r="632" spans="1:2" x14ac:dyDescent="0.2">
      <c r="A632" t="s">
        <v>1320</v>
      </c>
      <c r="B632" t="s">
        <v>858</v>
      </c>
    </row>
    <row r="633" spans="1:2" x14ac:dyDescent="0.2">
      <c r="A633" t="s">
        <v>1321</v>
      </c>
      <c r="B633" t="s">
        <v>3405</v>
      </c>
    </row>
    <row r="634" spans="1:2" x14ac:dyDescent="0.2">
      <c r="A634" t="s">
        <v>1321</v>
      </c>
      <c r="B634" t="s">
        <v>1348</v>
      </c>
    </row>
    <row r="635" spans="1:2" x14ac:dyDescent="0.2">
      <c r="A635" t="s">
        <v>1321</v>
      </c>
      <c r="B635" t="s">
        <v>771</v>
      </c>
    </row>
    <row r="636" spans="1:2" x14ac:dyDescent="0.2">
      <c r="A636" t="s">
        <v>1321</v>
      </c>
      <c r="B636" t="s">
        <v>840</v>
      </c>
    </row>
    <row r="637" spans="1:2" x14ac:dyDescent="0.2">
      <c r="A637" t="s">
        <v>1321</v>
      </c>
      <c r="B637" t="s">
        <v>1476</v>
      </c>
    </row>
    <row r="638" spans="1:2" x14ac:dyDescent="0.2">
      <c r="A638" t="s">
        <v>1322</v>
      </c>
      <c r="B638" t="s">
        <v>771</v>
      </c>
    </row>
    <row r="639" spans="1:2" x14ac:dyDescent="0.2">
      <c r="A639" t="s">
        <v>1322</v>
      </c>
      <c r="B639" t="s">
        <v>909</v>
      </c>
    </row>
    <row r="640" spans="1:2" x14ac:dyDescent="0.2">
      <c r="A640" t="s">
        <v>1322</v>
      </c>
      <c r="B640" t="s">
        <v>1472</v>
      </c>
    </row>
    <row r="641" spans="1:2" x14ac:dyDescent="0.2">
      <c r="A641" t="s">
        <v>1322</v>
      </c>
      <c r="B641" t="s">
        <v>773</v>
      </c>
    </row>
    <row r="642" spans="1:2" x14ac:dyDescent="0.2">
      <c r="A642" t="s">
        <v>1323</v>
      </c>
      <c r="B642" t="s">
        <v>771</v>
      </c>
    </row>
    <row r="643" spans="1:2" x14ac:dyDescent="0.2">
      <c r="A643" t="s">
        <v>1323</v>
      </c>
      <c r="B643" t="s">
        <v>910</v>
      </c>
    </row>
    <row r="644" spans="1:2" x14ac:dyDescent="0.2">
      <c r="A644" t="s">
        <v>1324</v>
      </c>
      <c r="B644" t="s">
        <v>815</v>
      </c>
    </row>
    <row r="645" spans="1:2" x14ac:dyDescent="0.2">
      <c r="A645" t="s">
        <v>1325</v>
      </c>
      <c r="B645" t="s">
        <v>774</v>
      </c>
    </row>
    <row r="646" spans="1:2" x14ac:dyDescent="0.2">
      <c r="A646" t="s">
        <v>1325</v>
      </c>
      <c r="B646" t="s">
        <v>911</v>
      </c>
    </row>
    <row r="647" spans="1:2" x14ac:dyDescent="0.2">
      <c r="A647" t="s">
        <v>1326</v>
      </c>
      <c r="B647" t="s">
        <v>3469</v>
      </c>
    </row>
    <row r="648" spans="1:2" x14ac:dyDescent="0.2">
      <c r="A648" t="s">
        <v>1327</v>
      </c>
      <c r="B648" t="s">
        <v>772</v>
      </c>
    </row>
    <row r="649" spans="1:2" x14ac:dyDescent="0.2">
      <c r="A649" t="s">
        <v>1327</v>
      </c>
      <c r="B649" t="s">
        <v>803</v>
      </c>
    </row>
    <row r="650" spans="1:2" x14ac:dyDescent="0.2">
      <c r="A650" t="s">
        <v>1328</v>
      </c>
      <c r="B650" t="s">
        <v>772</v>
      </c>
    </row>
    <row r="651" spans="1:2" x14ac:dyDescent="0.2">
      <c r="A651" t="s">
        <v>1328</v>
      </c>
      <c r="B651" t="s">
        <v>776</v>
      </c>
    </row>
    <row r="652" spans="1:2" x14ac:dyDescent="0.2">
      <c r="A652" t="s">
        <v>1329</v>
      </c>
      <c r="B652" t="s">
        <v>912</v>
      </c>
    </row>
    <row r="653" spans="1:2" x14ac:dyDescent="0.2">
      <c r="A653" t="s">
        <v>1330</v>
      </c>
      <c r="B653" t="s">
        <v>3403</v>
      </c>
    </row>
    <row r="654" spans="1:2" x14ac:dyDescent="0.2">
      <c r="A654" t="s">
        <v>1330</v>
      </c>
      <c r="B654" t="s">
        <v>913</v>
      </c>
    </row>
    <row r="655" spans="1:2" x14ac:dyDescent="0.2">
      <c r="A655" t="s">
        <v>1331</v>
      </c>
      <c r="B655" t="s">
        <v>781</v>
      </c>
    </row>
    <row r="656" spans="1:2" x14ac:dyDescent="0.2">
      <c r="A656" t="s">
        <v>1331</v>
      </c>
      <c r="B656" t="s">
        <v>773</v>
      </c>
    </row>
    <row r="657" spans="1:2" x14ac:dyDescent="0.2">
      <c r="A657" t="s">
        <v>3470</v>
      </c>
      <c r="B657" t="s">
        <v>773</v>
      </c>
    </row>
    <row r="658" spans="1:2" x14ac:dyDescent="0.2">
      <c r="A658" t="s">
        <v>1332</v>
      </c>
      <c r="B658" t="s">
        <v>771</v>
      </c>
    </row>
    <row r="659" spans="1:2" x14ac:dyDescent="0.2">
      <c r="A659" t="s">
        <v>1332</v>
      </c>
      <c r="B659" t="s">
        <v>786</v>
      </c>
    </row>
    <row r="660" spans="1:2" x14ac:dyDescent="0.2">
      <c r="A660" t="s">
        <v>1333</v>
      </c>
      <c r="B660" t="s">
        <v>914</v>
      </c>
    </row>
    <row r="661" spans="1:2" x14ac:dyDescent="0.2">
      <c r="A661" t="s">
        <v>1334</v>
      </c>
      <c r="B661" t="s">
        <v>773</v>
      </c>
    </row>
    <row r="662" spans="1:2" x14ac:dyDescent="0.2">
      <c r="A662" t="s">
        <v>1335</v>
      </c>
      <c r="B662" t="s">
        <v>915</v>
      </c>
    </row>
    <row r="663" spans="1:2" x14ac:dyDescent="0.2">
      <c r="A663" t="s">
        <v>1335</v>
      </c>
      <c r="B663" t="s">
        <v>772</v>
      </c>
    </row>
    <row r="664" spans="1:2" x14ac:dyDescent="0.2">
      <c r="A664" t="s">
        <v>1336</v>
      </c>
      <c r="B664" t="s">
        <v>786</v>
      </c>
    </row>
    <row r="665" spans="1:2" x14ac:dyDescent="0.2">
      <c r="A665" t="s">
        <v>1337</v>
      </c>
      <c r="B665" t="s">
        <v>879</v>
      </c>
    </row>
    <row r="666" spans="1:2" x14ac:dyDescent="0.2">
      <c r="A666" t="s">
        <v>1337</v>
      </c>
      <c r="B666" t="s">
        <v>773</v>
      </c>
    </row>
    <row r="667" spans="1:2" x14ac:dyDescent="0.2">
      <c r="A667" t="s">
        <v>1338</v>
      </c>
      <c r="B667" t="s">
        <v>916</v>
      </c>
    </row>
    <row r="668" spans="1:2" x14ac:dyDescent="0.2">
      <c r="A668" t="s">
        <v>1338</v>
      </c>
      <c r="B668" t="s">
        <v>772</v>
      </c>
    </row>
    <row r="669" spans="1:2" x14ac:dyDescent="0.2">
      <c r="A669" t="s">
        <v>1338</v>
      </c>
      <c r="B669" t="s">
        <v>792</v>
      </c>
    </row>
    <row r="670" spans="1:2" x14ac:dyDescent="0.2">
      <c r="A670" t="s">
        <v>1338</v>
      </c>
      <c r="B670" t="s">
        <v>768</v>
      </c>
    </row>
    <row r="671" spans="1:2" x14ac:dyDescent="0.2">
      <c r="A671" t="s">
        <v>1338</v>
      </c>
      <c r="B671" t="s">
        <v>917</v>
      </c>
    </row>
    <row r="672" spans="1:2" x14ac:dyDescent="0.2">
      <c r="A672" t="s">
        <v>1339</v>
      </c>
      <c r="B672" t="s">
        <v>764</v>
      </c>
    </row>
    <row r="673" spans="1:2" x14ac:dyDescent="0.2">
      <c r="A673" t="s">
        <v>1339</v>
      </c>
      <c r="B673" t="s">
        <v>919</v>
      </c>
    </row>
    <row r="674" spans="1:2" x14ac:dyDescent="0.2">
      <c r="A674" t="s">
        <v>1339</v>
      </c>
      <c r="B674" t="s">
        <v>773</v>
      </c>
    </row>
    <row r="675" spans="1:2" x14ac:dyDescent="0.2">
      <c r="A675" t="s">
        <v>1339</v>
      </c>
      <c r="B675" t="s">
        <v>792</v>
      </c>
    </row>
    <row r="676" spans="1:2" x14ac:dyDescent="0.2">
      <c r="A676" t="s">
        <v>1340</v>
      </c>
      <c r="B676" t="s">
        <v>3405</v>
      </c>
    </row>
    <row r="677" spans="1:2" x14ac:dyDescent="0.2">
      <c r="A677" t="s">
        <v>1340</v>
      </c>
      <c r="B677" t="s">
        <v>3471</v>
      </c>
    </row>
    <row r="678" spans="1:2" x14ac:dyDescent="0.2">
      <c r="A678" t="s">
        <v>1340</v>
      </c>
      <c r="B678" t="s">
        <v>771</v>
      </c>
    </row>
    <row r="679" spans="1:2" x14ac:dyDescent="0.2">
      <c r="A679" t="s">
        <v>1340</v>
      </c>
      <c r="B679" t="s">
        <v>3408</v>
      </c>
    </row>
    <row r="680" spans="1:2" x14ac:dyDescent="0.2">
      <c r="A680" t="s">
        <v>1340</v>
      </c>
      <c r="B680" t="s">
        <v>858</v>
      </c>
    </row>
    <row r="681" spans="1:2" x14ac:dyDescent="0.2">
      <c r="A681" t="s">
        <v>1341</v>
      </c>
      <c r="B681" t="s">
        <v>771</v>
      </c>
    </row>
    <row r="682" spans="1:2" x14ac:dyDescent="0.2">
      <c r="A682" t="s">
        <v>1341</v>
      </c>
      <c r="B682" t="s">
        <v>1342</v>
      </c>
    </row>
    <row r="683" spans="1:2" x14ac:dyDescent="0.2">
      <c r="A683" t="s">
        <v>1341</v>
      </c>
      <c r="B683" t="s">
        <v>768</v>
      </c>
    </row>
    <row r="684" spans="1:2" x14ac:dyDescent="0.2">
      <c r="A684" t="s">
        <v>1343</v>
      </c>
      <c r="B684" t="s">
        <v>920</v>
      </c>
    </row>
    <row r="685" spans="1:2" x14ac:dyDescent="0.2">
      <c r="A685" t="s">
        <v>1343</v>
      </c>
      <c r="B685" t="s">
        <v>3472</v>
      </c>
    </row>
    <row r="686" spans="1:2" x14ac:dyDescent="0.2">
      <c r="A686" t="s">
        <v>1343</v>
      </c>
      <c r="B686" t="s">
        <v>768</v>
      </c>
    </row>
    <row r="687" spans="1:2" x14ac:dyDescent="0.2">
      <c r="A687" t="s">
        <v>1343</v>
      </c>
      <c r="B687" t="s">
        <v>3473</v>
      </c>
    </row>
    <row r="688" spans="1:2" x14ac:dyDescent="0.2">
      <c r="A688" t="s">
        <v>1343</v>
      </c>
      <c r="B688" t="s">
        <v>792</v>
      </c>
    </row>
    <row r="689" spans="1:2" x14ac:dyDescent="0.2">
      <c r="A689" t="s">
        <v>1344</v>
      </c>
      <c r="B689" t="s">
        <v>770</v>
      </c>
    </row>
    <row r="690" spans="1:2" x14ac:dyDescent="0.2">
      <c r="A690" t="s">
        <v>1344</v>
      </c>
      <c r="B690" t="s">
        <v>773</v>
      </c>
    </row>
    <row r="691" spans="1:2" x14ac:dyDescent="0.2">
      <c r="A691" t="s">
        <v>1345</v>
      </c>
      <c r="B691" t="s">
        <v>3405</v>
      </c>
    </row>
    <row r="692" spans="1:2" x14ac:dyDescent="0.2">
      <c r="A692" t="s">
        <v>1345</v>
      </c>
      <c r="B692" t="s">
        <v>1473</v>
      </c>
    </row>
    <row r="693" spans="1:2" x14ac:dyDescent="0.2">
      <c r="A693" t="s">
        <v>1345</v>
      </c>
      <c r="B693" t="s">
        <v>859</v>
      </c>
    </row>
    <row r="694" spans="1:2" x14ac:dyDescent="0.2">
      <c r="A694" t="s">
        <v>1345</v>
      </c>
      <c r="B694" t="s">
        <v>3408</v>
      </c>
    </row>
    <row r="695" spans="1:2" x14ac:dyDescent="0.2">
      <c r="A695" t="s">
        <v>1345</v>
      </c>
      <c r="B695" t="s">
        <v>921</v>
      </c>
    </row>
    <row r="696" spans="1:2" x14ac:dyDescent="0.2">
      <c r="A696" t="s">
        <v>1346</v>
      </c>
      <c r="B696" t="s">
        <v>3405</v>
      </c>
    </row>
    <row r="697" spans="1:2" x14ac:dyDescent="0.2">
      <c r="A697" t="s">
        <v>1346</v>
      </c>
      <c r="B697" t="s">
        <v>3474</v>
      </c>
    </row>
    <row r="698" spans="1:2" x14ac:dyDescent="0.2">
      <c r="A698" t="s">
        <v>1346</v>
      </c>
      <c r="B698" t="s">
        <v>794</v>
      </c>
    </row>
    <row r="699" spans="1:2" x14ac:dyDescent="0.2">
      <c r="A699" t="s">
        <v>1346</v>
      </c>
      <c r="B699" t="s">
        <v>3408</v>
      </c>
    </row>
    <row r="700" spans="1:2" x14ac:dyDescent="0.2">
      <c r="A700" t="s">
        <v>1346</v>
      </c>
      <c r="B700" t="s">
        <v>898</v>
      </c>
    </row>
    <row r="701" spans="1:2" x14ac:dyDescent="0.2">
      <c r="A701" t="s">
        <v>1346</v>
      </c>
      <c r="B701" t="s">
        <v>768</v>
      </c>
    </row>
    <row r="702" spans="1:2" x14ac:dyDescent="0.2">
      <c r="A702" t="s">
        <v>1347</v>
      </c>
      <c r="B702" t="s">
        <v>3405</v>
      </c>
    </row>
    <row r="703" spans="1:2" x14ac:dyDescent="0.2">
      <c r="A703" t="s">
        <v>1347</v>
      </c>
      <c r="B703" t="s">
        <v>3475</v>
      </c>
    </row>
    <row r="704" spans="1:2" x14ac:dyDescent="0.2">
      <c r="A704" t="s">
        <v>1347</v>
      </c>
      <c r="B704" t="s">
        <v>3408</v>
      </c>
    </row>
    <row r="705" spans="1:2" x14ac:dyDescent="0.2">
      <c r="A705" t="s">
        <v>1347</v>
      </c>
      <c r="B705" t="s">
        <v>922</v>
      </c>
    </row>
    <row r="706" spans="1:2" x14ac:dyDescent="0.2">
      <c r="A706" t="s">
        <v>1349</v>
      </c>
      <c r="B706" t="s">
        <v>3405</v>
      </c>
    </row>
    <row r="707" spans="1:2" x14ac:dyDescent="0.2">
      <c r="A707" t="s">
        <v>1349</v>
      </c>
      <c r="B707" t="s">
        <v>3424</v>
      </c>
    </row>
    <row r="708" spans="1:2" x14ac:dyDescent="0.2">
      <c r="A708" t="s">
        <v>1349</v>
      </c>
      <c r="B708" t="s">
        <v>3408</v>
      </c>
    </row>
    <row r="709" spans="1:2" x14ac:dyDescent="0.2">
      <c r="A709" t="s">
        <v>1350</v>
      </c>
      <c r="B709" t="s">
        <v>772</v>
      </c>
    </row>
    <row r="710" spans="1:2" x14ac:dyDescent="0.2">
      <c r="A710" t="s">
        <v>1350</v>
      </c>
      <c r="B710" t="s">
        <v>793</v>
      </c>
    </row>
    <row r="711" spans="1:2" x14ac:dyDescent="0.2">
      <c r="A711" t="s">
        <v>1350</v>
      </c>
      <c r="B711" t="s">
        <v>773</v>
      </c>
    </row>
    <row r="712" spans="1:2" x14ac:dyDescent="0.2">
      <c r="A712" t="s">
        <v>1351</v>
      </c>
      <c r="B712" t="s">
        <v>794</v>
      </c>
    </row>
    <row r="713" spans="1:2" x14ac:dyDescent="0.2">
      <c r="A713" t="s">
        <v>1351</v>
      </c>
      <c r="B713" t="s">
        <v>1352</v>
      </c>
    </row>
    <row r="714" spans="1:2" x14ac:dyDescent="0.2">
      <c r="A714" t="s">
        <v>1351</v>
      </c>
      <c r="B714" t="s">
        <v>792</v>
      </c>
    </row>
    <row r="715" spans="1:2" x14ac:dyDescent="0.2">
      <c r="A715" t="s">
        <v>1353</v>
      </c>
      <c r="B715" t="s">
        <v>923</v>
      </c>
    </row>
    <row r="716" spans="1:2" x14ac:dyDescent="0.2">
      <c r="A716" t="s">
        <v>1354</v>
      </c>
      <c r="B716" t="s">
        <v>3403</v>
      </c>
    </row>
    <row r="717" spans="1:2" x14ac:dyDescent="0.2">
      <c r="A717" t="s">
        <v>1355</v>
      </c>
      <c r="B717" t="s">
        <v>772</v>
      </c>
    </row>
    <row r="718" spans="1:2" x14ac:dyDescent="0.2">
      <c r="A718" t="s">
        <v>1355</v>
      </c>
      <c r="B718" t="s">
        <v>785</v>
      </c>
    </row>
    <row r="719" spans="1:2" x14ac:dyDescent="0.2">
      <c r="A719" t="s">
        <v>1356</v>
      </c>
      <c r="B719" t="s">
        <v>918</v>
      </c>
    </row>
    <row r="720" spans="1:2" x14ac:dyDescent="0.2">
      <c r="A720" t="s">
        <v>1356</v>
      </c>
      <c r="B720" t="s">
        <v>773</v>
      </c>
    </row>
    <row r="721" spans="1:2" x14ac:dyDescent="0.2">
      <c r="A721" t="s">
        <v>1357</v>
      </c>
      <c r="B721" t="s">
        <v>771</v>
      </c>
    </row>
    <row r="722" spans="1:2" x14ac:dyDescent="0.2">
      <c r="A722" t="s">
        <v>1357</v>
      </c>
      <c r="B722" t="s">
        <v>889</v>
      </c>
    </row>
    <row r="723" spans="1:2" x14ac:dyDescent="0.2">
      <c r="A723" t="s">
        <v>1358</v>
      </c>
      <c r="B723" t="s">
        <v>848</v>
      </c>
    </row>
    <row r="724" spans="1:2" x14ac:dyDescent="0.2">
      <c r="A724" t="s">
        <v>1358</v>
      </c>
      <c r="B724" t="s">
        <v>772</v>
      </c>
    </row>
    <row r="725" spans="1:2" x14ac:dyDescent="0.2">
      <c r="A725" t="s">
        <v>1359</v>
      </c>
      <c r="B725" t="s">
        <v>3451</v>
      </c>
    </row>
    <row r="726" spans="1:2" x14ac:dyDescent="0.2">
      <c r="A726" t="s">
        <v>1359</v>
      </c>
      <c r="B726" t="s">
        <v>3472</v>
      </c>
    </row>
    <row r="727" spans="1:2" x14ac:dyDescent="0.2">
      <c r="A727" t="s">
        <v>1359</v>
      </c>
      <c r="B727" t="s">
        <v>925</v>
      </c>
    </row>
    <row r="728" spans="1:2" x14ac:dyDescent="0.2">
      <c r="A728" t="s">
        <v>1359</v>
      </c>
      <c r="B728" t="s">
        <v>924</v>
      </c>
    </row>
    <row r="729" spans="1:2" x14ac:dyDescent="0.2">
      <c r="A729" t="s">
        <v>1360</v>
      </c>
      <c r="B729" t="s">
        <v>764</v>
      </c>
    </row>
    <row r="730" spans="1:2" x14ac:dyDescent="0.2">
      <c r="A730" t="s">
        <v>1360</v>
      </c>
      <c r="B730" t="s">
        <v>799</v>
      </c>
    </row>
    <row r="731" spans="1:2" x14ac:dyDescent="0.2">
      <c r="A731" t="s">
        <v>1360</v>
      </c>
      <c r="B731" t="s">
        <v>773</v>
      </c>
    </row>
    <row r="732" spans="1:2" x14ac:dyDescent="0.2">
      <c r="A732" t="s">
        <v>1361</v>
      </c>
      <c r="B732" t="s">
        <v>771</v>
      </c>
    </row>
    <row r="733" spans="1:2" x14ac:dyDescent="0.2">
      <c r="A733" t="s">
        <v>1361</v>
      </c>
      <c r="B733" t="s">
        <v>778</v>
      </c>
    </row>
    <row r="734" spans="1:2" x14ac:dyDescent="0.2">
      <c r="A734" t="s">
        <v>1362</v>
      </c>
      <c r="B734" t="s">
        <v>771</v>
      </c>
    </row>
    <row r="735" spans="1:2" x14ac:dyDescent="0.2">
      <c r="A735" t="s">
        <v>1362</v>
      </c>
      <c r="B735" t="s">
        <v>3476</v>
      </c>
    </row>
    <row r="736" spans="1:2" x14ac:dyDescent="0.2">
      <c r="A736" t="s">
        <v>1363</v>
      </c>
      <c r="B736" t="s">
        <v>3403</v>
      </c>
    </row>
    <row r="737" spans="1:2" x14ac:dyDescent="0.2">
      <c r="A737" t="s">
        <v>1363</v>
      </c>
      <c r="B737" t="s">
        <v>890</v>
      </c>
    </row>
    <row r="738" spans="1:2" x14ac:dyDescent="0.2">
      <c r="A738" t="s">
        <v>1364</v>
      </c>
      <c r="B738" t="s">
        <v>771</v>
      </c>
    </row>
    <row r="739" spans="1:2" x14ac:dyDescent="0.2">
      <c r="A739" t="s">
        <v>1365</v>
      </c>
      <c r="B739" t="s">
        <v>3405</v>
      </c>
    </row>
    <row r="740" spans="1:2" x14ac:dyDescent="0.2">
      <c r="A740" t="s">
        <v>1365</v>
      </c>
      <c r="B740" t="s">
        <v>3477</v>
      </c>
    </row>
    <row r="741" spans="1:2" x14ac:dyDescent="0.2">
      <c r="A741" t="s">
        <v>1365</v>
      </c>
      <c r="B741" t="s">
        <v>771</v>
      </c>
    </row>
    <row r="742" spans="1:2" x14ac:dyDescent="0.2">
      <c r="A742" t="s">
        <v>1365</v>
      </c>
      <c r="B742" t="s">
        <v>892</v>
      </c>
    </row>
    <row r="743" spans="1:2" x14ac:dyDescent="0.2">
      <c r="A743" t="s">
        <v>1365</v>
      </c>
      <c r="B743" t="s">
        <v>3408</v>
      </c>
    </row>
    <row r="744" spans="1:2" x14ac:dyDescent="0.2">
      <c r="A744" t="s">
        <v>1366</v>
      </c>
      <c r="B744" t="s">
        <v>3403</v>
      </c>
    </row>
    <row r="745" spans="1:2" x14ac:dyDescent="0.2">
      <c r="A745" t="s">
        <v>1366</v>
      </c>
      <c r="B745" t="s">
        <v>891</v>
      </c>
    </row>
    <row r="746" spans="1:2" x14ac:dyDescent="0.2">
      <c r="A746" t="s">
        <v>1366</v>
      </c>
      <c r="B746" t="s">
        <v>3451</v>
      </c>
    </row>
    <row r="747" spans="1:2" x14ac:dyDescent="0.2">
      <c r="A747" t="s">
        <v>1366</v>
      </c>
      <c r="B747" t="s">
        <v>773</v>
      </c>
    </row>
    <row r="748" spans="1:2" x14ac:dyDescent="0.2">
      <c r="A748" t="s">
        <v>1367</v>
      </c>
      <c r="B748" t="s">
        <v>876</v>
      </c>
    </row>
    <row r="749" spans="1:2" x14ac:dyDescent="0.2">
      <c r="A749" t="s">
        <v>1368</v>
      </c>
      <c r="B749" t="s">
        <v>771</v>
      </c>
    </row>
    <row r="750" spans="1:2" x14ac:dyDescent="0.2">
      <c r="A750" t="s">
        <v>1368</v>
      </c>
      <c r="B750" t="s">
        <v>3478</v>
      </c>
    </row>
    <row r="751" spans="1:2" x14ac:dyDescent="0.2">
      <c r="A751" t="s">
        <v>1369</v>
      </c>
      <c r="B751" t="s">
        <v>769</v>
      </c>
    </row>
    <row r="752" spans="1:2" x14ac:dyDescent="0.2">
      <c r="A752" t="s">
        <v>1369</v>
      </c>
      <c r="B752" t="s">
        <v>772</v>
      </c>
    </row>
    <row r="753" spans="1:2" x14ac:dyDescent="0.2">
      <c r="A753" t="s">
        <v>1370</v>
      </c>
      <c r="B753" t="s">
        <v>3478</v>
      </c>
    </row>
    <row r="754" spans="1:2" x14ac:dyDescent="0.2">
      <c r="A754" t="s">
        <v>1370</v>
      </c>
      <c r="B754" t="s">
        <v>926</v>
      </c>
    </row>
    <row r="755" spans="1:2" x14ac:dyDescent="0.2">
      <c r="A755" t="s">
        <v>1371</v>
      </c>
      <c r="B755" t="s">
        <v>927</v>
      </c>
    </row>
    <row r="756" spans="1:2" x14ac:dyDescent="0.2">
      <c r="A756" t="s">
        <v>1371</v>
      </c>
      <c r="B756" t="s">
        <v>3478</v>
      </c>
    </row>
    <row r="757" spans="1:2" x14ac:dyDescent="0.2">
      <c r="A757" t="s">
        <v>1372</v>
      </c>
      <c r="B757" t="s">
        <v>924</v>
      </c>
    </row>
    <row r="758" spans="1:2" x14ac:dyDescent="0.2">
      <c r="A758" t="s">
        <v>1372</v>
      </c>
      <c r="B758" t="s">
        <v>834</v>
      </c>
    </row>
    <row r="759" spans="1:2" x14ac:dyDescent="0.2">
      <c r="A759" t="s">
        <v>1373</v>
      </c>
      <c r="B759" t="s">
        <v>3415</v>
      </c>
    </row>
    <row r="760" spans="1:2" x14ac:dyDescent="0.2">
      <c r="A760" t="s">
        <v>1373</v>
      </c>
      <c r="B760" t="s">
        <v>879</v>
      </c>
    </row>
    <row r="761" spans="1:2" x14ac:dyDescent="0.2">
      <c r="A761" t="s">
        <v>1373</v>
      </c>
      <c r="B761" t="s">
        <v>3478</v>
      </c>
    </row>
    <row r="762" spans="1:2" x14ac:dyDescent="0.2">
      <c r="A762" t="s">
        <v>1374</v>
      </c>
      <c r="B762" t="s">
        <v>771</v>
      </c>
    </row>
    <row r="763" spans="1:2" x14ac:dyDescent="0.2">
      <c r="A763" t="s">
        <v>1374</v>
      </c>
      <c r="B763" t="s">
        <v>3479</v>
      </c>
    </row>
    <row r="764" spans="1:2" x14ac:dyDescent="0.2">
      <c r="A764" t="s">
        <v>1374</v>
      </c>
      <c r="B764" t="s">
        <v>3478</v>
      </c>
    </row>
    <row r="765" spans="1:2" x14ac:dyDescent="0.2">
      <c r="A765" t="s">
        <v>1375</v>
      </c>
      <c r="B765" t="s">
        <v>771</v>
      </c>
    </row>
    <row r="766" spans="1:2" x14ac:dyDescent="0.2">
      <c r="A766" t="s">
        <v>1375</v>
      </c>
      <c r="B766" t="s">
        <v>764</v>
      </c>
    </row>
    <row r="767" spans="1:2" x14ac:dyDescent="0.2">
      <c r="A767" t="s">
        <v>1375</v>
      </c>
      <c r="B767" t="s">
        <v>3478</v>
      </c>
    </row>
    <row r="768" spans="1:2" x14ac:dyDescent="0.2">
      <c r="A768" t="s">
        <v>1376</v>
      </c>
      <c r="B768" t="s">
        <v>924</v>
      </c>
    </row>
    <row r="769" spans="1:2" x14ac:dyDescent="0.2">
      <c r="A769" t="s">
        <v>1376</v>
      </c>
      <c r="B769" t="s">
        <v>868</v>
      </c>
    </row>
    <row r="770" spans="1:2" x14ac:dyDescent="0.2">
      <c r="A770" t="s">
        <v>1377</v>
      </c>
      <c r="B770" t="s">
        <v>771</v>
      </c>
    </row>
    <row r="771" spans="1:2" x14ac:dyDescent="0.2">
      <c r="A771" t="s">
        <v>1377</v>
      </c>
      <c r="B771" t="s">
        <v>3478</v>
      </c>
    </row>
    <row r="772" spans="1:2" x14ac:dyDescent="0.2">
      <c r="A772" t="s">
        <v>1378</v>
      </c>
      <c r="B772" t="s">
        <v>771</v>
      </c>
    </row>
    <row r="773" spans="1:2" x14ac:dyDescent="0.2">
      <c r="A773" t="s">
        <v>1378</v>
      </c>
      <c r="B773" t="s">
        <v>3480</v>
      </c>
    </row>
    <row r="774" spans="1:2" x14ac:dyDescent="0.2">
      <c r="A774" t="s">
        <v>1378</v>
      </c>
      <c r="B774" t="s">
        <v>3478</v>
      </c>
    </row>
    <row r="775" spans="1:2" x14ac:dyDescent="0.2">
      <c r="A775" t="s">
        <v>1378</v>
      </c>
      <c r="B775" t="s">
        <v>1379</v>
      </c>
    </row>
    <row r="776" spans="1:2" x14ac:dyDescent="0.2">
      <c r="A776" t="s">
        <v>1380</v>
      </c>
      <c r="B776" t="s">
        <v>771</v>
      </c>
    </row>
    <row r="777" spans="1:2" x14ac:dyDescent="0.2">
      <c r="A777" t="s">
        <v>1381</v>
      </c>
      <c r="B777" t="s">
        <v>772</v>
      </c>
    </row>
    <row r="778" spans="1:2" x14ac:dyDescent="0.2">
      <c r="A778" t="s">
        <v>1381</v>
      </c>
      <c r="B778" t="s">
        <v>825</v>
      </c>
    </row>
    <row r="779" spans="1:2" x14ac:dyDescent="0.2">
      <c r="A779" t="s">
        <v>1381</v>
      </c>
      <c r="B779" t="s">
        <v>3478</v>
      </c>
    </row>
    <row r="780" spans="1:2" x14ac:dyDescent="0.2">
      <c r="A780" t="s">
        <v>3481</v>
      </c>
      <c r="B780" t="s">
        <v>771</v>
      </c>
    </row>
    <row r="781" spans="1:2" x14ac:dyDescent="0.2">
      <c r="A781" t="s">
        <v>3481</v>
      </c>
      <c r="B781" t="s">
        <v>3478</v>
      </c>
    </row>
    <row r="782" spans="1:2" x14ac:dyDescent="0.2">
      <c r="A782" t="s">
        <v>1382</v>
      </c>
      <c r="B782" t="s">
        <v>771</v>
      </c>
    </row>
    <row r="783" spans="1:2" x14ac:dyDescent="0.2">
      <c r="A783" t="s">
        <v>1382</v>
      </c>
      <c r="B783" t="s">
        <v>928</v>
      </c>
    </row>
    <row r="784" spans="1:2" x14ac:dyDescent="0.2">
      <c r="A784" t="s">
        <v>1382</v>
      </c>
      <c r="B784" t="s">
        <v>3478</v>
      </c>
    </row>
    <row r="785" spans="1:2" x14ac:dyDescent="0.2">
      <c r="A785" t="s">
        <v>1383</v>
      </c>
      <c r="B785" t="s">
        <v>771</v>
      </c>
    </row>
    <row r="786" spans="1:2" x14ac:dyDescent="0.2">
      <c r="A786" t="s">
        <v>1383</v>
      </c>
      <c r="B786" t="s">
        <v>3478</v>
      </c>
    </row>
    <row r="787" spans="1:2" x14ac:dyDescent="0.2">
      <c r="A787" t="s">
        <v>1384</v>
      </c>
      <c r="B787" t="s">
        <v>771</v>
      </c>
    </row>
    <row r="788" spans="1:2" x14ac:dyDescent="0.2">
      <c r="A788" t="s">
        <v>1384</v>
      </c>
      <c r="B788" t="s">
        <v>3478</v>
      </c>
    </row>
    <row r="789" spans="1:2" x14ac:dyDescent="0.2">
      <c r="A789" t="s">
        <v>1385</v>
      </c>
      <c r="B789" t="s">
        <v>3478</v>
      </c>
    </row>
    <row r="790" spans="1:2" x14ac:dyDescent="0.2">
      <c r="A790" t="s">
        <v>1385</v>
      </c>
      <c r="B790" t="s">
        <v>781</v>
      </c>
    </row>
    <row r="791" spans="1:2" x14ac:dyDescent="0.2">
      <c r="A791" t="s">
        <v>1386</v>
      </c>
      <c r="B791" t="s">
        <v>771</v>
      </c>
    </row>
    <row r="792" spans="1:2" x14ac:dyDescent="0.2">
      <c r="A792" t="s">
        <v>1386</v>
      </c>
      <c r="B792" t="s">
        <v>3482</v>
      </c>
    </row>
    <row r="793" spans="1:2" x14ac:dyDescent="0.2">
      <c r="A793" t="s">
        <v>1386</v>
      </c>
      <c r="B793" t="s">
        <v>3478</v>
      </c>
    </row>
    <row r="794" spans="1:2" x14ac:dyDescent="0.2">
      <c r="A794" t="s">
        <v>1387</v>
      </c>
      <c r="B794" t="s">
        <v>771</v>
      </c>
    </row>
    <row r="795" spans="1:2" x14ac:dyDescent="0.2">
      <c r="A795" t="s">
        <v>1387</v>
      </c>
      <c r="B795" t="s">
        <v>3478</v>
      </c>
    </row>
    <row r="796" spans="1:2" x14ac:dyDescent="0.2">
      <c r="A796" t="s">
        <v>1387</v>
      </c>
      <c r="B796" t="s">
        <v>827</v>
      </c>
    </row>
    <row r="797" spans="1:2" x14ac:dyDescent="0.2">
      <c r="A797" t="s">
        <v>1388</v>
      </c>
      <c r="B797" t="s">
        <v>771</v>
      </c>
    </row>
    <row r="798" spans="1:2" x14ac:dyDescent="0.2">
      <c r="A798" t="s">
        <v>1388</v>
      </c>
      <c r="B798" t="s">
        <v>929</v>
      </c>
    </row>
    <row r="799" spans="1:2" x14ac:dyDescent="0.2">
      <c r="A799" t="s">
        <v>1388</v>
      </c>
      <c r="B799" t="s">
        <v>3478</v>
      </c>
    </row>
    <row r="800" spans="1:2" x14ac:dyDescent="0.2">
      <c r="A800" t="s">
        <v>1388</v>
      </c>
      <c r="B800" t="s">
        <v>851</v>
      </c>
    </row>
    <row r="801" spans="1:2" x14ac:dyDescent="0.2">
      <c r="A801" t="s">
        <v>1389</v>
      </c>
      <c r="B801" t="s">
        <v>771</v>
      </c>
    </row>
    <row r="802" spans="1:2" x14ac:dyDescent="0.2">
      <c r="A802" t="s">
        <v>1389</v>
      </c>
      <c r="B802" t="s">
        <v>930</v>
      </c>
    </row>
    <row r="803" spans="1:2" x14ac:dyDescent="0.2">
      <c r="A803" t="s">
        <v>1389</v>
      </c>
      <c r="B803" t="s">
        <v>772</v>
      </c>
    </row>
    <row r="804" spans="1:2" x14ac:dyDescent="0.2">
      <c r="A804" t="s">
        <v>1389</v>
      </c>
      <c r="B804" t="s">
        <v>3478</v>
      </c>
    </row>
    <row r="805" spans="1:2" x14ac:dyDescent="0.2">
      <c r="A805" t="s">
        <v>1390</v>
      </c>
      <c r="B805" t="s">
        <v>771</v>
      </c>
    </row>
    <row r="806" spans="1:2" x14ac:dyDescent="0.2">
      <c r="A806" t="s">
        <v>1390</v>
      </c>
      <c r="B806" t="s">
        <v>3478</v>
      </c>
    </row>
    <row r="807" spans="1:2" x14ac:dyDescent="0.2">
      <c r="A807" t="s">
        <v>1390</v>
      </c>
      <c r="B807" t="s">
        <v>768</v>
      </c>
    </row>
    <row r="808" spans="1:2" x14ac:dyDescent="0.2">
      <c r="A808" t="s">
        <v>1391</v>
      </c>
      <c r="B808" t="s">
        <v>771</v>
      </c>
    </row>
    <row r="809" spans="1:2" x14ac:dyDescent="0.2">
      <c r="A809" t="s">
        <v>1391</v>
      </c>
      <c r="B809" t="s">
        <v>880</v>
      </c>
    </row>
    <row r="810" spans="1:2" x14ac:dyDescent="0.2">
      <c r="A810" t="s">
        <v>1391</v>
      </c>
      <c r="B810" t="s">
        <v>3478</v>
      </c>
    </row>
    <row r="811" spans="1:2" x14ac:dyDescent="0.2">
      <c r="A811" t="s">
        <v>1392</v>
      </c>
      <c r="B811" t="s">
        <v>770</v>
      </c>
    </row>
    <row r="812" spans="1:2" x14ac:dyDescent="0.2">
      <c r="A812" t="s">
        <v>1392</v>
      </c>
      <c r="B812" t="s">
        <v>3478</v>
      </c>
    </row>
    <row r="813" spans="1:2" x14ac:dyDescent="0.2">
      <c r="A813" t="s">
        <v>1392</v>
      </c>
      <c r="B813" t="s">
        <v>3451</v>
      </c>
    </row>
    <row r="814" spans="1:2" x14ac:dyDescent="0.2">
      <c r="A814" t="s">
        <v>1393</v>
      </c>
      <c r="B814" t="s">
        <v>771</v>
      </c>
    </row>
    <row r="815" spans="1:2" x14ac:dyDescent="0.2">
      <c r="A815" t="s">
        <v>1393</v>
      </c>
      <c r="B815" t="s">
        <v>931</v>
      </c>
    </row>
    <row r="816" spans="1:2" x14ac:dyDescent="0.2">
      <c r="A816" t="s">
        <v>1393</v>
      </c>
      <c r="B816" t="s">
        <v>3478</v>
      </c>
    </row>
    <row r="817" spans="1:2" x14ac:dyDescent="0.2">
      <c r="A817" t="s">
        <v>1394</v>
      </c>
      <c r="B817" t="s">
        <v>771</v>
      </c>
    </row>
    <row r="818" spans="1:2" x14ac:dyDescent="0.2">
      <c r="A818" t="s">
        <v>1394</v>
      </c>
      <c r="B818" t="s">
        <v>806</v>
      </c>
    </row>
    <row r="819" spans="1:2" x14ac:dyDescent="0.2">
      <c r="A819" t="s">
        <v>1394</v>
      </c>
      <c r="B819" t="s">
        <v>3478</v>
      </c>
    </row>
    <row r="820" spans="1:2" x14ac:dyDescent="0.2">
      <c r="A820" t="s">
        <v>1395</v>
      </c>
      <c r="B820" t="s">
        <v>3405</v>
      </c>
    </row>
    <row r="821" spans="1:2" x14ac:dyDescent="0.2">
      <c r="A821" t="s">
        <v>1395</v>
      </c>
      <c r="B821" t="s">
        <v>3483</v>
      </c>
    </row>
    <row r="822" spans="1:2" x14ac:dyDescent="0.2">
      <c r="A822" t="s">
        <v>1395</v>
      </c>
      <c r="B822" t="s">
        <v>1396</v>
      </c>
    </row>
    <row r="823" spans="1:2" x14ac:dyDescent="0.2">
      <c r="A823" t="s">
        <v>1397</v>
      </c>
      <c r="B823" t="s">
        <v>3405</v>
      </c>
    </row>
    <row r="824" spans="1:2" x14ac:dyDescent="0.2">
      <c r="A824" t="s">
        <v>1397</v>
      </c>
      <c r="B824" t="s">
        <v>1477</v>
      </c>
    </row>
    <row r="825" spans="1:2" x14ac:dyDescent="0.2">
      <c r="A825" t="s">
        <v>1397</v>
      </c>
      <c r="B825" t="s">
        <v>3450</v>
      </c>
    </row>
    <row r="826" spans="1:2" x14ac:dyDescent="0.2">
      <c r="A826" t="s">
        <v>1397</v>
      </c>
      <c r="B826" t="s">
        <v>3408</v>
      </c>
    </row>
    <row r="827" spans="1:2" x14ac:dyDescent="0.2">
      <c r="A827" t="s">
        <v>1398</v>
      </c>
      <c r="B827" t="s">
        <v>771</v>
      </c>
    </row>
    <row r="828" spans="1:2" x14ac:dyDescent="0.2">
      <c r="A828" t="s">
        <v>1398</v>
      </c>
      <c r="B828" t="s">
        <v>772</v>
      </c>
    </row>
    <row r="829" spans="1:2" x14ac:dyDescent="0.2">
      <c r="A829" t="s">
        <v>3484</v>
      </c>
      <c r="B829" t="s">
        <v>3405</v>
      </c>
    </row>
    <row r="830" spans="1:2" x14ac:dyDescent="0.2">
      <c r="A830" t="s">
        <v>3484</v>
      </c>
      <c r="B830" t="s">
        <v>3485</v>
      </c>
    </row>
    <row r="831" spans="1:2" x14ac:dyDescent="0.2">
      <c r="A831" t="s">
        <v>3484</v>
      </c>
      <c r="B831" t="s">
        <v>3450</v>
      </c>
    </row>
    <row r="832" spans="1:2" x14ac:dyDescent="0.2">
      <c r="A832" t="s">
        <v>3484</v>
      </c>
      <c r="B832" t="s">
        <v>3408</v>
      </c>
    </row>
    <row r="833" spans="1:2" x14ac:dyDescent="0.2">
      <c r="A833" t="s">
        <v>3486</v>
      </c>
      <c r="B833" t="s">
        <v>3405</v>
      </c>
    </row>
    <row r="834" spans="1:2" x14ac:dyDescent="0.2">
      <c r="A834" t="s">
        <v>3486</v>
      </c>
      <c r="B834" t="s">
        <v>3452</v>
      </c>
    </row>
    <row r="835" spans="1:2" x14ac:dyDescent="0.2">
      <c r="A835" t="s">
        <v>3486</v>
      </c>
      <c r="B835" t="s">
        <v>3450</v>
      </c>
    </row>
    <row r="836" spans="1:2" x14ac:dyDescent="0.2">
      <c r="A836" t="s">
        <v>3486</v>
      </c>
      <c r="B836" t="s">
        <v>3408</v>
      </c>
    </row>
    <row r="837" spans="1:2" x14ac:dyDescent="0.2">
      <c r="A837" t="s">
        <v>3487</v>
      </c>
      <c r="B837" t="s">
        <v>3405</v>
      </c>
    </row>
    <row r="838" spans="1:2" x14ac:dyDescent="0.2">
      <c r="A838" t="s">
        <v>3487</v>
      </c>
      <c r="B838" t="s">
        <v>3422</v>
      </c>
    </row>
    <row r="839" spans="1:2" x14ac:dyDescent="0.2">
      <c r="A839" t="s">
        <v>3487</v>
      </c>
      <c r="B839" t="s">
        <v>3450</v>
      </c>
    </row>
    <row r="840" spans="1:2" x14ac:dyDescent="0.2">
      <c r="A840" t="s">
        <v>3487</v>
      </c>
      <c r="B840" t="s">
        <v>3408</v>
      </c>
    </row>
    <row r="841" spans="1:2" x14ac:dyDescent="0.2">
      <c r="A841" t="s">
        <v>1399</v>
      </c>
      <c r="B841" t="s">
        <v>932</v>
      </c>
    </row>
    <row r="842" spans="1:2" x14ac:dyDescent="0.2">
      <c r="A842" t="s">
        <v>1400</v>
      </c>
      <c r="B842" t="s">
        <v>770</v>
      </c>
    </row>
    <row r="843" spans="1:2" x14ac:dyDescent="0.2">
      <c r="A843" t="s">
        <v>1400</v>
      </c>
      <c r="B843" t="s">
        <v>3415</v>
      </c>
    </row>
    <row r="844" spans="1:2" x14ac:dyDescent="0.2">
      <c r="A844" t="s">
        <v>1478</v>
      </c>
      <c r="B844" t="s">
        <v>3451</v>
      </c>
    </row>
    <row r="845" spans="1:2" x14ac:dyDescent="0.2">
      <c r="A845" t="s">
        <v>3488</v>
      </c>
      <c r="B845" t="s">
        <v>3405</v>
      </c>
    </row>
    <row r="846" spans="1:2" x14ac:dyDescent="0.2">
      <c r="A846" t="s">
        <v>3488</v>
      </c>
      <c r="B846" t="s">
        <v>3489</v>
      </c>
    </row>
    <row r="847" spans="1:2" x14ac:dyDescent="0.2">
      <c r="A847" t="s">
        <v>3488</v>
      </c>
      <c r="B847" t="s">
        <v>3450</v>
      </c>
    </row>
    <row r="848" spans="1:2" x14ac:dyDescent="0.2">
      <c r="A848" t="s">
        <v>3488</v>
      </c>
      <c r="B848" t="s">
        <v>3408</v>
      </c>
    </row>
    <row r="849" spans="1:2" x14ac:dyDescent="0.2">
      <c r="A849" t="s">
        <v>3490</v>
      </c>
      <c r="B849" t="s">
        <v>773</v>
      </c>
    </row>
    <row r="850" spans="1:2" x14ac:dyDescent="0.2">
      <c r="A850" t="s">
        <v>1401</v>
      </c>
      <c r="B850" t="s">
        <v>3405</v>
      </c>
    </row>
    <row r="851" spans="1:2" x14ac:dyDescent="0.2">
      <c r="A851" t="s">
        <v>1401</v>
      </c>
      <c r="B851" t="s">
        <v>1479</v>
      </c>
    </row>
    <row r="852" spans="1:2" x14ac:dyDescent="0.2">
      <c r="A852" t="s">
        <v>1401</v>
      </c>
      <c r="B852" t="s">
        <v>3491</v>
      </c>
    </row>
    <row r="853" spans="1:2" x14ac:dyDescent="0.2">
      <c r="A853" t="s">
        <v>1401</v>
      </c>
      <c r="B853" t="s">
        <v>772</v>
      </c>
    </row>
    <row r="854" spans="1:2" x14ac:dyDescent="0.2">
      <c r="A854" t="s">
        <v>1402</v>
      </c>
      <c r="B854" t="s">
        <v>3451</v>
      </c>
    </row>
    <row r="855" spans="1:2" x14ac:dyDescent="0.2">
      <c r="A855" t="s">
        <v>1480</v>
      </c>
      <c r="B855" t="s">
        <v>3451</v>
      </c>
    </row>
    <row r="856" spans="1:2" x14ac:dyDescent="0.2">
      <c r="A856" t="s">
        <v>1403</v>
      </c>
      <c r="B856" t="s">
        <v>3405</v>
      </c>
    </row>
    <row r="857" spans="1:2" x14ac:dyDescent="0.2">
      <c r="A857" t="s">
        <v>1403</v>
      </c>
      <c r="B857" t="s">
        <v>1348</v>
      </c>
    </row>
    <row r="858" spans="1:2" x14ac:dyDescent="0.2">
      <c r="A858" t="s">
        <v>1403</v>
      </c>
      <c r="B858" t="s">
        <v>3492</v>
      </c>
    </row>
    <row r="859" spans="1:2" x14ac:dyDescent="0.2">
      <c r="A859" t="s">
        <v>1403</v>
      </c>
      <c r="B859" t="s">
        <v>3408</v>
      </c>
    </row>
    <row r="860" spans="1:2" x14ac:dyDescent="0.2">
      <c r="A860" t="s">
        <v>1404</v>
      </c>
      <c r="B860" t="s">
        <v>898</v>
      </c>
    </row>
    <row r="861" spans="1:2" x14ac:dyDescent="0.2">
      <c r="A861" t="s">
        <v>1405</v>
      </c>
      <c r="B861" t="s">
        <v>773</v>
      </c>
    </row>
    <row r="862" spans="1:2" x14ac:dyDescent="0.2">
      <c r="A862" t="s">
        <v>1406</v>
      </c>
      <c r="B862" t="s">
        <v>3403</v>
      </c>
    </row>
    <row r="863" spans="1:2" x14ac:dyDescent="0.2">
      <c r="A863" t="s">
        <v>1406</v>
      </c>
      <c r="B863" t="s">
        <v>773</v>
      </c>
    </row>
    <row r="864" spans="1:2" x14ac:dyDescent="0.2">
      <c r="A864" t="s">
        <v>1406</v>
      </c>
      <c r="B864" t="s">
        <v>3451</v>
      </c>
    </row>
    <row r="865" spans="1:2" x14ac:dyDescent="0.2">
      <c r="A865" t="s">
        <v>1406</v>
      </c>
      <c r="B865" t="s">
        <v>807</v>
      </c>
    </row>
    <row r="866" spans="1:2" x14ac:dyDescent="0.2">
      <c r="A866" t="s">
        <v>1407</v>
      </c>
      <c r="B866" t="s">
        <v>810</v>
      </c>
    </row>
    <row r="867" spans="1:2" x14ac:dyDescent="0.2">
      <c r="A867" t="s">
        <v>1408</v>
      </c>
      <c r="B867" t="s">
        <v>771</v>
      </c>
    </row>
    <row r="868" spans="1:2" x14ac:dyDescent="0.2">
      <c r="A868" t="s">
        <v>1408</v>
      </c>
      <c r="B868" t="s">
        <v>773</v>
      </c>
    </row>
    <row r="869" spans="1:2" x14ac:dyDescent="0.2">
      <c r="A869" t="s">
        <v>1409</v>
      </c>
      <c r="B869" t="s">
        <v>771</v>
      </c>
    </row>
    <row r="870" spans="1:2" x14ac:dyDescent="0.2">
      <c r="A870" t="s">
        <v>3493</v>
      </c>
      <c r="B870" t="s">
        <v>771</v>
      </c>
    </row>
    <row r="871" spans="1:2" x14ac:dyDescent="0.2">
      <c r="A871" t="s">
        <v>3493</v>
      </c>
      <c r="B871" t="s">
        <v>3494</v>
      </c>
    </row>
    <row r="872" spans="1:2" x14ac:dyDescent="0.2">
      <c r="A872" t="s">
        <v>3493</v>
      </c>
      <c r="B872" t="s">
        <v>772</v>
      </c>
    </row>
    <row r="873" spans="1:2" x14ac:dyDescent="0.2">
      <c r="A873" t="s">
        <v>1410</v>
      </c>
      <c r="B873" t="s">
        <v>771</v>
      </c>
    </row>
    <row r="874" spans="1:2" x14ac:dyDescent="0.2">
      <c r="A874" t="s">
        <v>1411</v>
      </c>
      <c r="B874" t="s">
        <v>3403</v>
      </c>
    </row>
    <row r="875" spans="1:2" x14ac:dyDescent="0.2">
      <c r="A875" t="s">
        <v>1411</v>
      </c>
      <c r="B875" t="s">
        <v>764</v>
      </c>
    </row>
    <row r="876" spans="1:2" x14ac:dyDescent="0.2">
      <c r="A876" t="s">
        <v>1411</v>
      </c>
      <c r="B876" t="s">
        <v>773</v>
      </c>
    </row>
    <row r="877" spans="1:2" x14ac:dyDescent="0.2">
      <c r="A877" t="s">
        <v>1412</v>
      </c>
      <c r="B877" t="s">
        <v>772</v>
      </c>
    </row>
    <row r="878" spans="1:2" x14ac:dyDescent="0.2">
      <c r="A878" t="s">
        <v>1412</v>
      </c>
      <c r="B878" t="s">
        <v>3495</v>
      </c>
    </row>
    <row r="879" spans="1:2" x14ac:dyDescent="0.2">
      <c r="A879" t="s">
        <v>1413</v>
      </c>
      <c r="B879" t="s">
        <v>1119</v>
      </c>
    </row>
    <row r="880" spans="1:2" x14ac:dyDescent="0.2">
      <c r="A880" t="s">
        <v>1413</v>
      </c>
      <c r="B880" t="s">
        <v>3451</v>
      </c>
    </row>
    <row r="881" spans="1:2" x14ac:dyDescent="0.2">
      <c r="A881" t="s">
        <v>1413</v>
      </c>
      <c r="B881" t="s">
        <v>933</v>
      </c>
    </row>
    <row r="882" spans="1:2" x14ac:dyDescent="0.2">
      <c r="A882" t="s">
        <v>1413</v>
      </c>
      <c r="B882" t="s">
        <v>773</v>
      </c>
    </row>
    <row r="883" spans="1:2" x14ac:dyDescent="0.2">
      <c r="A883" t="s">
        <v>1414</v>
      </c>
      <c r="B883" t="s">
        <v>770</v>
      </c>
    </row>
    <row r="884" spans="1:2" x14ac:dyDescent="0.2">
      <c r="A884" t="s">
        <v>1414</v>
      </c>
      <c r="B884" t="s">
        <v>3478</v>
      </c>
    </row>
    <row r="885" spans="1:2" x14ac:dyDescent="0.2">
      <c r="A885" t="s">
        <v>1414</v>
      </c>
      <c r="B885" t="s">
        <v>768</v>
      </c>
    </row>
    <row r="886" spans="1:2" x14ac:dyDescent="0.2">
      <c r="A886" t="s">
        <v>1414</v>
      </c>
      <c r="B886" t="s">
        <v>3451</v>
      </c>
    </row>
    <row r="887" spans="1:2" x14ac:dyDescent="0.2">
      <c r="A887" t="s">
        <v>1415</v>
      </c>
      <c r="B887" t="s">
        <v>3478</v>
      </c>
    </row>
    <row r="888" spans="1:2" x14ac:dyDescent="0.2">
      <c r="A888" t="s">
        <v>1415</v>
      </c>
      <c r="B888" t="s">
        <v>768</v>
      </c>
    </row>
    <row r="889" spans="1:2" x14ac:dyDescent="0.2">
      <c r="A889" t="s">
        <v>1416</v>
      </c>
      <c r="B889" t="s">
        <v>783</v>
      </c>
    </row>
    <row r="890" spans="1:2" x14ac:dyDescent="0.2">
      <c r="A890" t="s">
        <v>1416</v>
      </c>
      <c r="B890" t="s">
        <v>772</v>
      </c>
    </row>
    <row r="891" spans="1:2" x14ac:dyDescent="0.2">
      <c r="A891" t="s">
        <v>1416</v>
      </c>
      <c r="B891" t="s">
        <v>3472</v>
      </c>
    </row>
    <row r="892" spans="1:2" x14ac:dyDescent="0.2">
      <c r="A892" t="s">
        <v>1416</v>
      </c>
      <c r="B892" t="s">
        <v>934</v>
      </c>
    </row>
    <row r="893" spans="1:2" x14ac:dyDescent="0.2">
      <c r="A893" t="s">
        <v>1416</v>
      </c>
      <c r="B893" t="s">
        <v>924</v>
      </c>
    </row>
    <row r="894" spans="1:2" x14ac:dyDescent="0.2">
      <c r="A894" t="s">
        <v>1417</v>
      </c>
      <c r="B894" t="s">
        <v>771</v>
      </c>
    </row>
    <row r="895" spans="1:2" x14ac:dyDescent="0.2">
      <c r="A895" t="s">
        <v>1417</v>
      </c>
      <c r="B895" t="s">
        <v>806</v>
      </c>
    </row>
    <row r="896" spans="1:2" x14ac:dyDescent="0.2">
      <c r="A896" t="s">
        <v>1417</v>
      </c>
      <c r="B896" t="s">
        <v>3478</v>
      </c>
    </row>
    <row r="897" spans="1:2" x14ac:dyDescent="0.2">
      <c r="A897" t="s">
        <v>1418</v>
      </c>
      <c r="B897" t="s">
        <v>772</v>
      </c>
    </row>
    <row r="898" spans="1:2" x14ac:dyDescent="0.2">
      <c r="A898" t="s">
        <v>1418</v>
      </c>
      <c r="B898" t="s">
        <v>3478</v>
      </c>
    </row>
    <row r="899" spans="1:2" x14ac:dyDescent="0.2">
      <c r="A899" t="s">
        <v>1418</v>
      </c>
      <c r="B899" t="s">
        <v>815</v>
      </c>
    </row>
    <row r="900" spans="1:2" x14ac:dyDescent="0.2">
      <c r="A900" t="s">
        <v>1419</v>
      </c>
      <c r="B900" t="s">
        <v>771</v>
      </c>
    </row>
    <row r="901" spans="1:2" x14ac:dyDescent="0.2">
      <c r="A901" t="s">
        <v>1419</v>
      </c>
      <c r="B901" t="s">
        <v>3478</v>
      </c>
    </row>
    <row r="902" spans="1:2" x14ac:dyDescent="0.2">
      <c r="A902" t="s">
        <v>1420</v>
      </c>
      <c r="B902" t="s">
        <v>771</v>
      </c>
    </row>
    <row r="903" spans="1:2" x14ac:dyDescent="0.2">
      <c r="A903" t="s">
        <v>1420</v>
      </c>
      <c r="B903" t="s">
        <v>3496</v>
      </c>
    </row>
    <row r="904" spans="1:2" x14ac:dyDescent="0.2">
      <c r="A904" t="s">
        <v>1420</v>
      </c>
      <c r="B904" t="s">
        <v>772</v>
      </c>
    </row>
    <row r="905" spans="1:2" x14ac:dyDescent="0.2">
      <c r="A905" t="s">
        <v>1420</v>
      </c>
      <c r="B905" t="s">
        <v>3478</v>
      </c>
    </row>
    <row r="906" spans="1:2" x14ac:dyDescent="0.2">
      <c r="A906" t="s">
        <v>1421</v>
      </c>
      <c r="B906" t="s">
        <v>3405</v>
      </c>
    </row>
    <row r="907" spans="1:2" x14ac:dyDescent="0.2">
      <c r="A907" t="s">
        <v>1421</v>
      </c>
      <c r="B907" t="s">
        <v>3497</v>
      </c>
    </row>
    <row r="908" spans="1:2" x14ac:dyDescent="0.2">
      <c r="A908" t="s">
        <v>1421</v>
      </c>
      <c r="B908" t="s">
        <v>771</v>
      </c>
    </row>
    <row r="909" spans="1:2" x14ac:dyDescent="0.2">
      <c r="A909" t="s">
        <v>1421</v>
      </c>
      <c r="B909" t="s">
        <v>3478</v>
      </c>
    </row>
    <row r="910" spans="1:2" x14ac:dyDescent="0.2">
      <c r="A910" t="s">
        <v>1421</v>
      </c>
      <c r="B910" t="s">
        <v>3408</v>
      </c>
    </row>
    <row r="911" spans="1:2" x14ac:dyDescent="0.2">
      <c r="A911" t="s">
        <v>1422</v>
      </c>
      <c r="B911" t="s">
        <v>3405</v>
      </c>
    </row>
    <row r="912" spans="1:2" x14ac:dyDescent="0.2">
      <c r="A912" t="s">
        <v>1422</v>
      </c>
      <c r="B912" t="s">
        <v>3498</v>
      </c>
    </row>
    <row r="913" spans="1:2" x14ac:dyDescent="0.2">
      <c r="A913" t="s">
        <v>1422</v>
      </c>
      <c r="B913" t="s">
        <v>3408</v>
      </c>
    </row>
    <row r="914" spans="1:2" x14ac:dyDescent="0.2">
      <c r="A914" t="s">
        <v>1422</v>
      </c>
      <c r="B914" t="s">
        <v>3478</v>
      </c>
    </row>
    <row r="915" spans="1:2" x14ac:dyDescent="0.2">
      <c r="A915" t="s">
        <v>1423</v>
      </c>
      <c r="B915" t="s">
        <v>771</v>
      </c>
    </row>
    <row r="916" spans="1:2" x14ac:dyDescent="0.2">
      <c r="A916" t="s">
        <v>1423</v>
      </c>
      <c r="B916" t="s">
        <v>3478</v>
      </c>
    </row>
    <row r="917" spans="1:2" x14ac:dyDescent="0.2">
      <c r="A917" t="s">
        <v>1424</v>
      </c>
      <c r="B917" t="s">
        <v>771</v>
      </c>
    </row>
    <row r="918" spans="1:2" x14ac:dyDescent="0.2">
      <c r="A918" t="s">
        <v>1424</v>
      </c>
      <c r="B918" t="s">
        <v>935</v>
      </c>
    </row>
    <row r="919" spans="1:2" x14ac:dyDescent="0.2">
      <c r="A919" t="s">
        <v>1424</v>
      </c>
      <c r="B919" t="s">
        <v>3478</v>
      </c>
    </row>
    <row r="920" spans="1:2" x14ac:dyDescent="0.2">
      <c r="A920" t="s">
        <v>1425</v>
      </c>
      <c r="B920" t="s">
        <v>936</v>
      </c>
    </row>
    <row r="921" spans="1:2" x14ac:dyDescent="0.2">
      <c r="A921" t="s">
        <v>1426</v>
      </c>
      <c r="B921" t="s">
        <v>3478</v>
      </c>
    </row>
    <row r="922" spans="1:2" x14ac:dyDescent="0.2">
      <c r="A922" t="s">
        <v>1427</v>
      </c>
      <c r="B922" t="s">
        <v>771</v>
      </c>
    </row>
    <row r="923" spans="1:2" x14ac:dyDescent="0.2">
      <c r="A923" t="s">
        <v>1427</v>
      </c>
      <c r="B923" t="s">
        <v>854</v>
      </c>
    </row>
    <row r="924" spans="1:2" x14ac:dyDescent="0.2">
      <c r="A924" t="s">
        <v>1427</v>
      </c>
      <c r="B924" t="s">
        <v>3478</v>
      </c>
    </row>
    <row r="925" spans="1:2" x14ac:dyDescent="0.2">
      <c r="A925" t="s">
        <v>1428</v>
      </c>
      <c r="B925" t="s">
        <v>771</v>
      </c>
    </row>
    <row r="926" spans="1:2" x14ac:dyDescent="0.2">
      <c r="A926" t="s">
        <v>1428</v>
      </c>
      <c r="B926" t="s">
        <v>806</v>
      </c>
    </row>
    <row r="927" spans="1:2" x14ac:dyDescent="0.2">
      <c r="A927" t="s">
        <v>1428</v>
      </c>
      <c r="B927" t="s">
        <v>3478</v>
      </c>
    </row>
    <row r="928" spans="1:2" x14ac:dyDescent="0.2">
      <c r="A928" t="s">
        <v>1429</v>
      </c>
      <c r="B928" t="s">
        <v>771</v>
      </c>
    </row>
    <row r="929" spans="1:2" x14ac:dyDescent="0.2">
      <c r="A929" t="s">
        <v>1429</v>
      </c>
      <c r="B929" t="s">
        <v>1430</v>
      </c>
    </row>
    <row r="930" spans="1:2" x14ac:dyDescent="0.2">
      <c r="A930" t="s">
        <v>1429</v>
      </c>
      <c r="B930" t="s">
        <v>3478</v>
      </c>
    </row>
    <row r="931" spans="1:2" x14ac:dyDescent="0.2">
      <c r="A931" t="s">
        <v>1431</v>
      </c>
      <c r="B931" t="s">
        <v>771</v>
      </c>
    </row>
    <row r="932" spans="1:2" x14ac:dyDescent="0.2">
      <c r="A932" t="s">
        <v>1431</v>
      </c>
      <c r="B932" t="s">
        <v>778</v>
      </c>
    </row>
    <row r="933" spans="1:2" x14ac:dyDescent="0.2">
      <c r="A933" t="s">
        <v>1432</v>
      </c>
      <c r="B933" t="s">
        <v>771</v>
      </c>
    </row>
    <row r="934" spans="1:2" x14ac:dyDescent="0.2">
      <c r="A934" t="s">
        <v>1432</v>
      </c>
      <c r="B934" t="s">
        <v>3451</v>
      </c>
    </row>
    <row r="935" spans="1:2" x14ac:dyDescent="0.2">
      <c r="A935" t="s">
        <v>1433</v>
      </c>
      <c r="B935" t="s">
        <v>772</v>
      </c>
    </row>
    <row r="936" spans="1:2" x14ac:dyDescent="0.2">
      <c r="A936" t="s">
        <v>1433</v>
      </c>
      <c r="B936" t="s">
        <v>937</v>
      </c>
    </row>
    <row r="937" spans="1:2" x14ac:dyDescent="0.2">
      <c r="A937" t="s">
        <v>1433</v>
      </c>
      <c r="B937" t="s">
        <v>3478</v>
      </c>
    </row>
    <row r="938" spans="1:2" x14ac:dyDescent="0.2">
      <c r="A938" t="s">
        <v>1434</v>
      </c>
      <c r="B938" t="s">
        <v>771</v>
      </c>
    </row>
    <row r="939" spans="1:2" x14ac:dyDescent="0.2">
      <c r="A939" t="s">
        <v>1435</v>
      </c>
      <c r="B939" t="s">
        <v>771</v>
      </c>
    </row>
    <row r="940" spans="1:2" x14ac:dyDescent="0.2">
      <c r="A940" t="s">
        <v>1435</v>
      </c>
      <c r="B940" t="s">
        <v>764</v>
      </c>
    </row>
    <row r="941" spans="1:2" x14ac:dyDescent="0.2">
      <c r="A941" t="s">
        <v>1435</v>
      </c>
      <c r="B941" t="s">
        <v>3478</v>
      </c>
    </row>
    <row r="942" spans="1:2" x14ac:dyDescent="0.2">
      <c r="A942" t="s">
        <v>1436</v>
      </c>
      <c r="B942" t="s">
        <v>794</v>
      </c>
    </row>
    <row r="943" spans="1:2" x14ac:dyDescent="0.2">
      <c r="A943" t="s">
        <v>1436</v>
      </c>
      <c r="B943" t="s">
        <v>3478</v>
      </c>
    </row>
    <row r="944" spans="1:2" x14ac:dyDescent="0.2">
      <c r="A944" t="s">
        <v>1436</v>
      </c>
      <c r="B944" t="s">
        <v>938</v>
      </c>
    </row>
    <row r="945" spans="1:2" x14ac:dyDescent="0.2">
      <c r="A945" t="s">
        <v>1437</v>
      </c>
      <c r="B945" t="s">
        <v>3405</v>
      </c>
    </row>
    <row r="946" spans="1:2" x14ac:dyDescent="0.2">
      <c r="A946" t="s">
        <v>1437</v>
      </c>
      <c r="B946" t="s">
        <v>3499</v>
      </c>
    </row>
    <row r="947" spans="1:2" x14ac:dyDescent="0.2">
      <c r="A947" t="s">
        <v>1437</v>
      </c>
      <c r="B947" t="s">
        <v>939</v>
      </c>
    </row>
    <row r="948" spans="1:2" x14ac:dyDescent="0.2">
      <c r="A948" t="s">
        <v>1438</v>
      </c>
      <c r="B948" t="s">
        <v>3405</v>
      </c>
    </row>
    <row r="949" spans="1:2" x14ac:dyDescent="0.2">
      <c r="A949" t="s">
        <v>1438</v>
      </c>
      <c r="B949" t="s">
        <v>3500</v>
      </c>
    </row>
    <row r="950" spans="1:2" x14ac:dyDescent="0.2">
      <c r="A950" t="s">
        <v>1438</v>
      </c>
      <c r="B950" t="s">
        <v>771</v>
      </c>
    </row>
    <row r="951" spans="1:2" x14ac:dyDescent="0.2">
      <c r="A951" t="s">
        <v>1438</v>
      </c>
      <c r="B951" t="s">
        <v>3478</v>
      </c>
    </row>
    <row r="952" spans="1:2" x14ac:dyDescent="0.2">
      <c r="A952" t="s">
        <v>1438</v>
      </c>
      <c r="B952" t="s">
        <v>3406</v>
      </c>
    </row>
    <row r="953" spans="1:2" x14ac:dyDescent="0.2">
      <c r="A953" t="s">
        <v>1438</v>
      </c>
      <c r="B953" t="s">
        <v>940</v>
      </c>
    </row>
    <row r="954" spans="1:2" x14ac:dyDescent="0.2">
      <c r="A954" t="s">
        <v>1438</v>
      </c>
      <c r="B954" t="s">
        <v>3451</v>
      </c>
    </row>
    <row r="955" spans="1:2" x14ac:dyDescent="0.2">
      <c r="A955" t="s">
        <v>1439</v>
      </c>
      <c r="B955" t="s">
        <v>806</v>
      </c>
    </row>
    <row r="956" spans="1:2" x14ac:dyDescent="0.2">
      <c r="A956" t="s">
        <v>1439</v>
      </c>
      <c r="B956" t="s">
        <v>772</v>
      </c>
    </row>
    <row r="957" spans="1:2" x14ac:dyDescent="0.2">
      <c r="A957" t="s">
        <v>1439</v>
      </c>
      <c r="B957" t="s">
        <v>3478</v>
      </c>
    </row>
    <row r="958" spans="1:2" x14ac:dyDescent="0.2">
      <c r="A958" t="s">
        <v>1440</v>
      </c>
      <c r="B958" t="s">
        <v>3478</v>
      </c>
    </row>
    <row r="959" spans="1:2" x14ac:dyDescent="0.2">
      <c r="A959" t="s">
        <v>1440</v>
      </c>
      <c r="B959" t="s">
        <v>941</v>
      </c>
    </row>
    <row r="960" spans="1:2" x14ac:dyDescent="0.2">
      <c r="A960" t="s">
        <v>1441</v>
      </c>
      <c r="B960" t="s">
        <v>772</v>
      </c>
    </row>
    <row r="961" spans="1:2" x14ac:dyDescent="0.2">
      <c r="A961" t="s">
        <v>1441</v>
      </c>
      <c r="B961" t="s">
        <v>3478</v>
      </c>
    </row>
    <row r="962" spans="1:2" x14ac:dyDescent="0.2">
      <c r="A962" t="s">
        <v>1442</v>
      </c>
      <c r="B962" t="s">
        <v>773</v>
      </c>
    </row>
    <row r="963" spans="1:2" x14ac:dyDescent="0.2">
      <c r="A963" t="s">
        <v>1442</v>
      </c>
      <c r="B963" t="s">
        <v>1443</v>
      </c>
    </row>
    <row r="964" spans="1:2" x14ac:dyDescent="0.2">
      <c r="A964" t="s">
        <v>1444</v>
      </c>
      <c r="B964" t="s">
        <v>3478</v>
      </c>
    </row>
    <row r="965" spans="1:2" x14ac:dyDescent="0.2">
      <c r="A965" t="s">
        <v>1445</v>
      </c>
      <c r="B965" t="s">
        <v>771</v>
      </c>
    </row>
    <row r="966" spans="1:2" x14ac:dyDescent="0.2">
      <c r="A966" t="s">
        <v>1445</v>
      </c>
      <c r="B966" t="s">
        <v>787</v>
      </c>
    </row>
    <row r="967" spans="1:2" x14ac:dyDescent="0.2">
      <c r="A967" t="s">
        <v>1445</v>
      </c>
      <c r="B967" t="s">
        <v>3478</v>
      </c>
    </row>
    <row r="968" spans="1:2" x14ac:dyDescent="0.2">
      <c r="A968" t="s">
        <v>1446</v>
      </c>
      <c r="B968" t="s">
        <v>3478</v>
      </c>
    </row>
    <row r="969" spans="1:2" x14ac:dyDescent="0.2">
      <c r="A969" t="s">
        <v>1447</v>
      </c>
      <c r="B969" t="s">
        <v>771</v>
      </c>
    </row>
    <row r="970" spans="1:2" x14ac:dyDescent="0.2">
      <c r="A970" t="s">
        <v>1447</v>
      </c>
      <c r="B970" t="s">
        <v>3478</v>
      </c>
    </row>
    <row r="971" spans="1:2" x14ac:dyDescent="0.2">
      <c r="A971" t="s">
        <v>1448</v>
      </c>
      <c r="B971" t="s">
        <v>772</v>
      </c>
    </row>
    <row r="972" spans="1:2" x14ac:dyDescent="0.2">
      <c r="A972" t="s">
        <v>1448</v>
      </c>
      <c r="B972" t="s">
        <v>3478</v>
      </c>
    </row>
    <row r="973" spans="1:2" x14ac:dyDescent="0.2">
      <c r="A973" t="s">
        <v>1449</v>
      </c>
      <c r="B973" t="s">
        <v>3405</v>
      </c>
    </row>
    <row r="974" spans="1:2" x14ac:dyDescent="0.2">
      <c r="A974" t="s">
        <v>1449</v>
      </c>
      <c r="B974" t="s">
        <v>3501</v>
      </c>
    </row>
    <row r="975" spans="1:2" x14ac:dyDescent="0.2">
      <c r="A975" t="s">
        <v>1449</v>
      </c>
      <c r="B975" t="s">
        <v>1450</v>
      </c>
    </row>
    <row r="976" spans="1:2" x14ac:dyDescent="0.2">
      <c r="A976" t="s">
        <v>1449</v>
      </c>
      <c r="B976" t="s">
        <v>772</v>
      </c>
    </row>
    <row r="977" spans="1:2" x14ac:dyDescent="0.2">
      <c r="A977" t="s">
        <v>1449</v>
      </c>
      <c r="B977" t="s">
        <v>3478</v>
      </c>
    </row>
    <row r="978" spans="1:2" x14ac:dyDescent="0.2">
      <c r="A978" t="s">
        <v>1449</v>
      </c>
      <c r="B978" t="s">
        <v>3406</v>
      </c>
    </row>
    <row r="979" spans="1:2" x14ac:dyDescent="0.2">
      <c r="A979" t="s">
        <v>1451</v>
      </c>
      <c r="B979" t="s">
        <v>3478</v>
      </c>
    </row>
    <row r="980" spans="1:2" x14ac:dyDescent="0.2">
      <c r="A980" t="s">
        <v>1452</v>
      </c>
      <c r="B980" t="s">
        <v>3478</v>
      </c>
    </row>
    <row r="981" spans="1:2" x14ac:dyDescent="0.2">
      <c r="A981" t="s">
        <v>1453</v>
      </c>
      <c r="B981" t="s">
        <v>1454</v>
      </c>
    </row>
    <row r="982" spans="1:2" x14ac:dyDescent="0.2">
      <c r="A982" t="s">
        <v>1455</v>
      </c>
      <c r="B982" t="s">
        <v>3478</v>
      </c>
    </row>
    <row r="983" spans="1:2" x14ac:dyDescent="0.2">
      <c r="A983" t="s">
        <v>1456</v>
      </c>
      <c r="B983" t="s">
        <v>764</v>
      </c>
    </row>
    <row r="984" spans="1:2" x14ac:dyDescent="0.2">
      <c r="A984" t="s">
        <v>1456</v>
      </c>
      <c r="B984" t="s">
        <v>772</v>
      </c>
    </row>
    <row r="985" spans="1:2" x14ac:dyDescent="0.2">
      <c r="A985" t="s">
        <v>1457</v>
      </c>
      <c r="B985" t="s">
        <v>3502</v>
      </c>
    </row>
    <row r="986" spans="1:2" x14ac:dyDescent="0.2">
      <c r="A986" t="s">
        <v>1457</v>
      </c>
      <c r="B986" t="s">
        <v>773</v>
      </c>
    </row>
    <row r="987" spans="1:2" x14ac:dyDescent="0.2">
      <c r="A987" t="s">
        <v>1458</v>
      </c>
      <c r="B987" t="s">
        <v>3405</v>
      </c>
    </row>
    <row r="988" spans="1:2" x14ac:dyDescent="0.2">
      <c r="A988" t="s">
        <v>1458</v>
      </c>
      <c r="B988" t="s">
        <v>1473</v>
      </c>
    </row>
    <row r="989" spans="1:2" x14ac:dyDescent="0.2">
      <c r="A989" t="s">
        <v>1481</v>
      </c>
      <c r="B989" t="s">
        <v>770</v>
      </c>
    </row>
    <row r="990" spans="1:2" x14ac:dyDescent="0.2">
      <c r="A990" t="s">
        <v>1481</v>
      </c>
      <c r="B990" t="s">
        <v>773</v>
      </c>
    </row>
    <row r="991" spans="1:2" x14ac:dyDescent="0.2">
      <c r="A991" t="s">
        <v>1481</v>
      </c>
      <c r="B991" t="s">
        <v>3451</v>
      </c>
    </row>
    <row r="992" spans="1:2" x14ac:dyDescent="0.2">
      <c r="A992" t="s">
        <v>1482</v>
      </c>
      <c r="B992" t="s">
        <v>3478</v>
      </c>
    </row>
    <row r="993" spans="1:2" x14ac:dyDescent="0.2">
      <c r="A993" t="s">
        <v>1483</v>
      </c>
      <c r="B993" t="s">
        <v>770</v>
      </c>
    </row>
    <row r="994" spans="1:2" x14ac:dyDescent="0.2">
      <c r="A994" t="s">
        <v>1483</v>
      </c>
      <c r="B994" t="s">
        <v>3478</v>
      </c>
    </row>
    <row r="995" spans="1:2" x14ac:dyDescent="0.2">
      <c r="A995" t="s">
        <v>1483</v>
      </c>
      <c r="B995" t="s">
        <v>3451</v>
      </c>
    </row>
    <row r="996" spans="1:2" x14ac:dyDescent="0.2">
      <c r="A996" t="s">
        <v>1483</v>
      </c>
      <c r="B996" t="s">
        <v>768</v>
      </c>
    </row>
    <row r="997" spans="1:2" x14ac:dyDescent="0.2">
      <c r="A997" t="s">
        <v>1484</v>
      </c>
      <c r="B997" t="s">
        <v>771</v>
      </c>
    </row>
    <row r="998" spans="1:2" x14ac:dyDescent="0.2">
      <c r="A998" t="s">
        <v>1484</v>
      </c>
      <c r="B998" t="s">
        <v>854</v>
      </c>
    </row>
    <row r="999" spans="1:2" x14ac:dyDescent="0.2">
      <c r="A999" t="s">
        <v>1484</v>
      </c>
      <c r="B999" t="s">
        <v>3451</v>
      </c>
    </row>
    <row r="1000" spans="1:2" x14ac:dyDescent="0.2">
      <c r="A1000" t="s">
        <v>1484</v>
      </c>
      <c r="B1000" t="s">
        <v>3478</v>
      </c>
    </row>
    <row r="1001" spans="1:2" x14ac:dyDescent="0.2">
      <c r="A1001" t="s">
        <v>1485</v>
      </c>
      <c r="B1001" t="s">
        <v>770</v>
      </c>
    </row>
    <row r="1002" spans="1:2" x14ac:dyDescent="0.2">
      <c r="A1002" t="s">
        <v>1485</v>
      </c>
      <c r="B1002" t="s">
        <v>924</v>
      </c>
    </row>
    <row r="1003" spans="1:2" x14ac:dyDescent="0.2">
      <c r="A1003" t="s">
        <v>1485</v>
      </c>
      <c r="B1003" t="s">
        <v>3451</v>
      </c>
    </row>
    <row r="1004" spans="1:2" x14ac:dyDescent="0.2">
      <c r="A1004" t="s">
        <v>1486</v>
      </c>
      <c r="B1004" t="s">
        <v>3405</v>
      </c>
    </row>
    <row r="1005" spans="1:2" x14ac:dyDescent="0.2">
      <c r="A1005" t="s">
        <v>1486</v>
      </c>
      <c r="B1005" t="s">
        <v>3503</v>
      </c>
    </row>
    <row r="1006" spans="1:2" x14ac:dyDescent="0.2">
      <c r="A1006" t="s">
        <v>1486</v>
      </c>
      <c r="B1006" t="s">
        <v>3451</v>
      </c>
    </row>
    <row r="1007" spans="1:2" x14ac:dyDescent="0.2">
      <c r="A1007" t="s">
        <v>1486</v>
      </c>
      <c r="B1007" t="s">
        <v>924</v>
      </c>
    </row>
    <row r="1008" spans="1:2" x14ac:dyDescent="0.2">
      <c r="A1008" t="s">
        <v>1487</v>
      </c>
      <c r="B1008" t="s">
        <v>928</v>
      </c>
    </row>
    <row r="1009" spans="1:2" x14ac:dyDescent="0.2">
      <c r="A1009" t="s">
        <v>1487</v>
      </c>
      <c r="B1009" t="s">
        <v>3478</v>
      </c>
    </row>
    <row r="1010" spans="1:2" x14ac:dyDescent="0.2">
      <c r="A1010" t="s">
        <v>1487</v>
      </c>
      <c r="B1010" t="s">
        <v>3472</v>
      </c>
    </row>
    <row r="1011" spans="1:2" x14ac:dyDescent="0.2">
      <c r="A1011" t="s">
        <v>1487</v>
      </c>
      <c r="B1011" t="s">
        <v>1488</v>
      </c>
    </row>
    <row r="1012" spans="1:2" x14ac:dyDescent="0.2">
      <c r="A1012" t="s">
        <v>1489</v>
      </c>
      <c r="B1012" t="s">
        <v>3478</v>
      </c>
    </row>
    <row r="1013" spans="1:2" x14ac:dyDescent="0.2">
      <c r="A1013" t="s">
        <v>1489</v>
      </c>
      <c r="B1013" t="s">
        <v>3472</v>
      </c>
    </row>
    <row r="1014" spans="1:2" x14ac:dyDescent="0.2">
      <c r="A1014" t="s">
        <v>1489</v>
      </c>
      <c r="B1014" t="s">
        <v>3451</v>
      </c>
    </row>
    <row r="1015" spans="1:2" x14ac:dyDescent="0.2">
      <c r="A1015" t="s">
        <v>1490</v>
      </c>
      <c r="B1015" t="s">
        <v>838</v>
      </c>
    </row>
    <row r="1016" spans="1:2" x14ac:dyDescent="0.2">
      <c r="A1016" t="s">
        <v>1490</v>
      </c>
      <c r="B1016" t="s">
        <v>924</v>
      </c>
    </row>
    <row r="1017" spans="1:2" x14ac:dyDescent="0.2">
      <c r="A1017" t="s">
        <v>1491</v>
      </c>
      <c r="B1017" t="s">
        <v>924</v>
      </c>
    </row>
    <row r="1018" spans="1:2" x14ac:dyDescent="0.2">
      <c r="A1018" t="s">
        <v>1491</v>
      </c>
      <c r="B1018" t="s">
        <v>3451</v>
      </c>
    </row>
    <row r="1019" spans="1:2" x14ac:dyDescent="0.2">
      <c r="A1019" t="s">
        <v>1492</v>
      </c>
      <c r="B1019" t="s">
        <v>3478</v>
      </c>
    </row>
    <row r="1020" spans="1:2" x14ac:dyDescent="0.2">
      <c r="A1020" t="s">
        <v>1493</v>
      </c>
      <c r="B1020" t="s">
        <v>770</v>
      </c>
    </row>
    <row r="1021" spans="1:2" x14ac:dyDescent="0.2">
      <c r="A1021" t="s">
        <v>1493</v>
      </c>
      <c r="B1021" t="s">
        <v>924</v>
      </c>
    </row>
    <row r="1022" spans="1:2" x14ac:dyDescent="0.2">
      <c r="A1022" t="s">
        <v>1494</v>
      </c>
      <c r="B1022" t="s">
        <v>3478</v>
      </c>
    </row>
    <row r="1023" spans="1:2" x14ac:dyDescent="0.2">
      <c r="A1023" t="s">
        <v>1494</v>
      </c>
      <c r="B1023" t="s">
        <v>3451</v>
      </c>
    </row>
    <row r="1024" spans="1:2" x14ac:dyDescent="0.2">
      <c r="A1024" t="s">
        <v>1495</v>
      </c>
      <c r="B1024" t="s">
        <v>3478</v>
      </c>
    </row>
    <row r="1025" spans="1:2" x14ac:dyDescent="0.2">
      <c r="A1025" t="s">
        <v>1495</v>
      </c>
      <c r="B1025" t="s">
        <v>3472</v>
      </c>
    </row>
    <row r="1026" spans="1:2" x14ac:dyDescent="0.2">
      <c r="A1026" t="s">
        <v>1495</v>
      </c>
      <c r="B1026" t="s">
        <v>3451</v>
      </c>
    </row>
    <row r="1027" spans="1:2" x14ac:dyDescent="0.2">
      <c r="A1027" t="s">
        <v>1496</v>
      </c>
      <c r="B1027" t="s">
        <v>771</v>
      </c>
    </row>
    <row r="1028" spans="1:2" x14ac:dyDescent="0.2">
      <c r="A1028" t="s">
        <v>1496</v>
      </c>
      <c r="B1028" t="s">
        <v>1459</v>
      </c>
    </row>
    <row r="1029" spans="1:2" x14ac:dyDescent="0.2">
      <c r="A1029" t="s">
        <v>1496</v>
      </c>
      <c r="B1029" t="s">
        <v>3478</v>
      </c>
    </row>
    <row r="1030" spans="1:2" x14ac:dyDescent="0.2">
      <c r="A1030" t="s">
        <v>1497</v>
      </c>
      <c r="B1030" t="s">
        <v>771</v>
      </c>
    </row>
    <row r="1031" spans="1:2" x14ac:dyDescent="0.2">
      <c r="A1031" t="s">
        <v>1497</v>
      </c>
      <c r="B1031" t="s">
        <v>787</v>
      </c>
    </row>
    <row r="1032" spans="1:2" x14ac:dyDescent="0.2">
      <c r="A1032" t="s">
        <v>1497</v>
      </c>
      <c r="B1032" t="s">
        <v>772</v>
      </c>
    </row>
    <row r="1033" spans="1:2" x14ac:dyDescent="0.2">
      <c r="A1033" t="s">
        <v>1497</v>
      </c>
      <c r="B1033" t="s">
        <v>3478</v>
      </c>
    </row>
    <row r="1034" spans="1:2" x14ac:dyDescent="0.2">
      <c r="A1034" t="s">
        <v>1498</v>
      </c>
      <c r="B1034" t="s">
        <v>924</v>
      </c>
    </row>
    <row r="1035" spans="1:2" x14ac:dyDescent="0.2">
      <c r="A1035" t="s">
        <v>1498</v>
      </c>
      <c r="B1035" t="s">
        <v>3472</v>
      </c>
    </row>
    <row r="1036" spans="1:2" x14ac:dyDescent="0.2">
      <c r="A1036" t="s">
        <v>1499</v>
      </c>
      <c r="B1036" t="s">
        <v>771</v>
      </c>
    </row>
    <row r="1037" spans="1:2" x14ac:dyDescent="0.2">
      <c r="A1037" t="s">
        <v>1499</v>
      </c>
      <c r="B1037" t="s">
        <v>3478</v>
      </c>
    </row>
    <row r="1038" spans="1:2" x14ac:dyDescent="0.2">
      <c r="A1038" t="s">
        <v>1500</v>
      </c>
      <c r="B1038" t="s">
        <v>764</v>
      </c>
    </row>
    <row r="1039" spans="1:2" x14ac:dyDescent="0.2">
      <c r="A1039" t="s">
        <v>1500</v>
      </c>
      <c r="B1039" t="s">
        <v>770</v>
      </c>
    </row>
    <row r="1040" spans="1:2" x14ac:dyDescent="0.2">
      <c r="A1040" t="s">
        <v>1500</v>
      </c>
      <c r="B1040" t="s">
        <v>3478</v>
      </c>
    </row>
    <row r="1041" spans="1:2" x14ac:dyDescent="0.2">
      <c r="A1041" t="s">
        <v>1501</v>
      </c>
      <c r="B1041" t="s">
        <v>771</v>
      </c>
    </row>
    <row r="1042" spans="1:2" x14ac:dyDescent="0.2">
      <c r="A1042" t="s">
        <v>1501</v>
      </c>
      <c r="B1042" t="s">
        <v>3478</v>
      </c>
    </row>
    <row r="1043" spans="1:2" x14ac:dyDescent="0.2">
      <c r="A1043" t="s">
        <v>1502</v>
      </c>
      <c r="B1043" t="s">
        <v>3405</v>
      </c>
    </row>
    <row r="1044" spans="1:2" x14ac:dyDescent="0.2">
      <c r="A1044" t="s">
        <v>1502</v>
      </c>
      <c r="B1044" t="s">
        <v>3504</v>
      </c>
    </row>
    <row r="1045" spans="1:2" x14ac:dyDescent="0.2">
      <c r="A1045" t="s">
        <v>1502</v>
      </c>
      <c r="B1045" t="s">
        <v>3478</v>
      </c>
    </row>
    <row r="1046" spans="1:2" x14ac:dyDescent="0.2">
      <c r="A1046" t="s">
        <v>1503</v>
      </c>
      <c r="B1046" t="s">
        <v>3478</v>
      </c>
    </row>
    <row r="1047" spans="1:2" x14ac:dyDescent="0.2">
      <c r="A1047" t="s">
        <v>1503</v>
      </c>
      <c r="B1047" t="s">
        <v>3451</v>
      </c>
    </row>
    <row r="1048" spans="1:2" x14ac:dyDescent="0.2">
      <c r="A1048" t="s">
        <v>1504</v>
      </c>
      <c r="B1048" t="s">
        <v>771</v>
      </c>
    </row>
    <row r="1049" spans="1:2" x14ac:dyDescent="0.2">
      <c r="A1049" t="s">
        <v>1504</v>
      </c>
      <c r="B1049" t="s">
        <v>1460</v>
      </c>
    </row>
    <row r="1050" spans="1:2" x14ac:dyDescent="0.2">
      <c r="A1050" t="s">
        <v>1504</v>
      </c>
      <c r="B1050" t="s">
        <v>3478</v>
      </c>
    </row>
    <row r="1051" spans="1:2" x14ac:dyDescent="0.2">
      <c r="A1051" t="s">
        <v>1504</v>
      </c>
      <c r="B1051" t="s">
        <v>3451</v>
      </c>
    </row>
    <row r="1052" spans="1:2" x14ac:dyDescent="0.2">
      <c r="A1052" t="s">
        <v>1504</v>
      </c>
      <c r="B1052" t="s">
        <v>1461</v>
      </c>
    </row>
    <row r="1053" spans="1:2" x14ac:dyDescent="0.2">
      <c r="A1053" t="s">
        <v>1505</v>
      </c>
      <c r="B1053" t="s">
        <v>3478</v>
      </c>
    </row>
    <row r="1054" spans="1:2" x14ac:dyDescent="0.2">
      <c r="A1054" t="s">
        <v>1505</v>
      </c>
      <c r="B1054" t="s">
        <v>3472</v>
      </c>
    </row>
    <row r="1055" spans="1:2" x14ac:dyDescent="0.2">
      <c r="A1055" t="s">
        <v>1505</v>
      </c>
      <c r="B1055" t="s">
        <v>3451</v>
      </c>
    </row>
    <row r="1056" spans="1:2" x14ac:dyDescent="0.2">
      <c r="A1056" t="s">
        <v>1505</v>
      </c>
      <c r="B1056" t="s">
        <v>781</v>
      </c>
    </row>
    <row r="1057" spans="1:2" x14ac:dyDescent="0.2">
      <c r="A1057" t="s">
        <v>1506</v>
      </c>
      <c r="B1057" t="s">
        <v>3451</v>
      </c>
    </row>
    <row r="1058" spans="1:2" x14ac:dyDescent="0.2">
      <c r="A1058" t="s">
        <v>1506</v>
      </c>
      <c r="B1058" t="s">
        <v>869</v>
      </c>
    </row>
    <row r="1059" spans="1:2" x14ac:dyDescent="0.2">
      <c r="A1059" t="s">
        <v>1506</v>
      </c>
      <c r="B1059" t="s">
        <v>924</v>
      </c>
    </row>
    <row r="1060" spans="1:2" x14ac:dyDescent="0.2">
      <c r="A1060" t="s">
        <v>1507</v>
      </c>
      <c r="B1060" t="s">
        <v>3478</v>
      </c>
    </row>
    <row r="1061" spans="1:2" x14ac:dyDescent="0.2">
      <c r="A1061" t="s">
        <v>1508</v>
      </c>
      <c r="B1061" t="s">
        <v>924</v>
      </c>
    </row>
    <row r="1062" spans="1:2" x14ac:dyDescent="0.2">
      <c r="A1062" t="s">
        <v>1508</v>
      </c>
      <c r="B1062" t="s">
        <v>3472</v>
      </c>
    </row>
    <row r="1063" spans="1:2" x14ac:dyDescent="0.2">
      <c r="A1063" t="s">
        <v>1508</v>
      </c>
      <c r="B1063" t="s">
        <v>3451</v>
      </c>
    </row>
    <row r="1064" spans="1:2" x14ac:dyDescent="0.2">
      <c r="A1064" t="s">
        <v>1508</v>
      </c>
      <c r="B1064" t="s">
        <v>911</v>
      </c>
    </row>
    <row r="1065" spans="1:2" x14ac:dyDescent="0.2">
      <c r="A1065" t="s">
        <v>1509</v>
      </c>
      <c r="B1065" t="s">
        <v>3478</v>
      </c>
    </row>
    <row r="1066" spans="1:2" x14ac:dyDescent="0.2">
      <c r="A1066" t="s">
        <v>1510</v>
      </c>
      <c r="B1066" t="s">
        <v>3472</v>
      </c>
    </row>
    <row r="1067" spans="1:2" x14ac:dyDescent="0.2">
      <c r="A1067" t="s">
        <v>1510</v>
      </c>
      <c r="B1067" t="s">
        <v>793</v>
      </c>
    </row>
    <row r="1068" spans="1:2" x14ac:dyDescent="0.2">
      <c r="A1068" t="s">
        <v>1511</v>
      </c>
      <c r="B1068" t="s">
        <v>771</v>
      </c>
    </row>
    <row r="1069" spans="1:2" x14ac:dyDescent="0.2">
      <c r="A1069" t="s">
        <v>1511</v>
      </c>
      <c r="B1069" t="s">
        <v>772</v>
      </c>
    </row>
    <row r="1070" spans="1:2" x14ac:dyDescent="0.2">
      <c r="A1070" t="s">
        <v>1511</v>
      </c>
      <c r="B1070" t="s">
        <v>3478</v>
      </c>
    </row>
    <row r="1071" spans="1:2" x14ac:dyDescent="0.2">
      <c r="A1071" t="s">
        <v>1512</v>
      </c>
      <c r="B1071" t="s">
        <v>771</v>
      </c>
    </row>
    <row r="1072" spans="1:2" x14ac:dyDescent="0.2">
      <c r="A1072" t="s">
        <v>1512</v>
      </c>
      <c r="B1072" t="s">
        <v>3478</v>
      </c>
    </row>
    <row r="1073" spans="1:2" x14ac:dyDescent="0.2">
      <c r="A1073" t="s">
        <v>1513</v>
      </c>
      <c r="B1073" t="s">
        <v>771</v>
      </c>
    </row>
    <row r="1074" spans="1:2" x14ac:dyDescent="0.2">
      <c r="A1074" t="s">
        <v>1513</v>
      </c>
      <c r="B1074" t="s">
        <v>3478</v>
      </c>
    </row>
    <row r="1075" spans="1:2" x14ac:dyDescent="0.2">
      <c r="A1075" t="s">
        <v>1514</v>
      </c>
      <c r="B1075" t="s">
        <v>1462</v>
      </c>
    </row>
    <row r="1076" spans="1:2" x14ac:dyDescent="0.2">
      <c r="A1076" t="s">
        <v>1514</v>
      </c>
      <c r="B1076" t="s">
        <v>924</v>
      </c>
    </row>
    <row r="1077" spans="1:2" x14ac:dyDescent="0.2">
      <c r="A1077" t="s">
        <v>1514</v>
      </c>
      <c r="B1077" t="s">
        <v>3472</v>
      </c>
    </row>
    <row r="1078" spans="1:2" x14ac:dyDescent="0.2">
      <c r="A1078" t="s">
        <v>1514</v>
      </c>
      <c r="B1078" t="s">
        <v>3451</v>
      </c>
    </row>
    <row r="1079" spans="1:2" x14ac:dyDescent="0.2">
      <c r="A1079" t="s">
        <v>1514</v>
      </c>
      <c r="B1079" t="s">
        <v>841</v>
      </c>
    </row>
    <row r="1080" spans="1:2" x14ac:dyDescent="0.2">
      <c r="A1080" t="s">
        <v>1515</v>
      </c>
      <c r="B1080" t="s">
        <v>771</v>
      </c>
    </row>
    <row r="1081" spans="1:2" x14ac:dyDescent="0.2">
      <c r="A1081" t="s">
        <v>1515</v>
      </c>
      <c r="B1081" t="s">
        <v>1244</v>
      </c>
    </row>
    <row r="1082" spans="1:2" x14ac:dyDescent="0.2">
      <c r="A1082" t="s">
        <v>1515</v>
      </c>
      <c r="B1082" t="s">
        <v>3478</v>
      </c>
    </row>
    <row r="1083" spans="1:2" x14ac:dyDescent="0.2">
      <c r="A1083" t="s">
        <v>1516</v>
      </c>
      <c r="B1083" t="s">
        <v>3478</v>
      </c>
    </row>
    <row r="1084" spans="1:2" x14ac:dyDescent="0.2">
      <c r="A1084" t="s">
        <v>1516</v>
      </c>
      <c r="B1084" t="s">
        <v>3451</v>
      </c>
    </row>
    <row r="1085" spans="1:2" x14ac:dyDescent="0.2">
      <c r="A1085" t="s">
        <v>1516</v>
      </c>
      <c r="B1085" t="s">
        <v>1517</v>
      </c>
    </row>
    <row r="1086" spans="1:2" x14ac:dyDescent="0.2">
      <c r="A1086" t="s">
        <v>1518</v>
      </c>
      <c r="B1086" t="s">
        <v>3472</v>
      </c>
    </row>
    <row r="1087" spans="1:2" x14ac:dyDescent="0.2">
      <c r="A1087" t="s">
        <v>1518</v>
      </c>
      <c r="B1087" t="s">
        <v>3478</v>
      </c>
    </row>
    <row r="1088" spans="1:2" x14ac:dyDescent="0.2">
      <c r="A1088" t="s">
        <v>1519</v>
      </c>
      <c r="B1088" t="s">
        <v>770</v>
      </c>
    </row>
    <row r="1089" spans="1:2" x14ac:dyDescent="0.2">
      <c r="A1089" t="s">
        <v>1519</v>
      </c>
      <c r="B1089" t="s">
        <v>924</v>
      </c>
    </row>
    <row r="1090" spans="1:2" x14ac:dyDescent="0.2">
      <c r="A1090" t="s">
        <v>1520</v>
      </c>
      <c r="B1090" t="s">
        <v>771</v>
      </c>
    </row>
    <row r="1091" spans="1:2" x14ac:dyDescent="0.2">
      <c r="A1091" t="s">
        <v>1520</v>
      </c>
      <c r="B1091" t="s">
        <v>1463</v>
      </c>
    </row>
    <row r="1092" spans="1:2" x14ac:dyDescent="0.2">
      <c r="A1092" t="s">
        <v>1520</v>
      </c>
      <c r="B1092" t="s">
        <v>3478</v>
      </c>
    </row>
    <row r="1093" spans="1:2" x14ac:dyDescent="0.2">
      <c r="A1093" t="s">
        <v>1520</v>
      </c>
      <c r="B1093" t="s">
        <v>1464</v>
      </c>
    </row>
    <row r="1094" spans="1:2" x14ac:dyDescent="0.2">
      <c r="A1094" t="s">
        <v>1521</v>
      </c>
      <c r="B1094" t="s">
        <v>1465</v>
      </c>
    </row>
    <row r="1095" spans="1:2" x14ac:dyDescent="0.2">
      <c r="A1095" t="s">
        <v>1521</v>
      </c>
      <c r="B1095" t="s">
        <v>3451</v>
      </c>
    </row>
    <row r="1096" spans="1:2" x14ac:dyDescent="0.2">
      <c r="A1096" t="s">
        <v>1521</v>
      </c>
      <c r="B1096" t="s">
        <v>3478</v>
      </c>
    </row>
    <row r="1097" spans="1:2" x14ac:dyDescent="0.2">
      <c r="A1097" t="s">
        <v>1522</v>
      </c>
      <c r="B1097" t="s">
        <v>770</v>
      </c>
    </row>
    <row r="1098" spans="1:2" x14ac:dyDescent="0.2">
      <c r="A1098" t="s">
        <v>1522</v>
      </c>
      <c r="B1098" t="s">
        <v>924</v>
      </c>
    </row>
    <row r="1099" spans="1:2" x14ac:dyDescent="0.2">
      <c r="A1099" t="s">
        <v>1522</v>
      </c>
      <c r="B1099" t="s">
        <v>3451</v>
      </c>
    </row>
    <row r="1100" spans="1:2" x14ac:dyDescent="0.2">
      <c r="A1100" t="s">
        <v>1523</v>
      </c>
      <c r="B1100" t="s">
        <v>771</v>
      </c>
    </row>
    <row r="1101" spans="1:2" x14ac:dyDescent="0.2">
      <c r="A1101" t="s">
        <v>1523</v>
      </c>
      <c r="B1101" t="s">
        <v>892</v>
      </c>
    </row>
    <row r="1102" spans="1:2" x14ac:dyDescent="0.2">
      <c r="A1102" t="s">
        <v>1523</v>
      </c>
      <c r="B1102" t="s">
        <v>3478</v>
      </c>
    </row>
    <row r="1103" spans="1:2" x14ac:dyDescent="0.2">
      <c r="A1103" t="s">
        <v>1524</v>
      </c>
      <c r="B1103" t="s">
        <v>3403</v>
      </c>
    </row>
    <row r="1104" spans="1:2" x14ac:dyDescent="0.2">
      <c r="A1104" t="s">
        <v>1524</v>
      </c>
      <c r="B1104" t="s">
        <v>771</v>
      </c>
    </row>
    <row r="1105" spans="1:2" x14ac:dyDescent="0.2">
      <c r="A1105" t="s">
        <v>1524</v>
      </c>
      <c r="B1105" t="s">
        <v>3478</v>
      </c>
    </row>
    <row r="1106" spans="1:2" x14ac:dyDescent="0.2">
      <c r="A1106" t="s">
        <v>1524</v>
      </c>
      <c r="B1106" t="s">
        <v>3451</v>
      </c>
    </row>
    <row r="1107" spans="1:2" x14ac:dyDescent="0.2">
      <c r="A1107" t="s">
        <v>1524</v>
      </c>
      <c r="B1107" t="s">
        <v>1525</v>
      </c>
    </row>
    <row r="1108" spans="1:2" x14ac:dyDescent="0.2">
      <c r="A1108" t="s">
        <v>1526</v>
      </c>
      <c r="B1108" t="s">
        <v>3478</v>
      </c>
    </row>
    <row r="1109" spans="1:2" x14ac:dyDescent="0.2">
      <c r="A1109" t="s">
        <v>1526</v>
      </c>
      <c r="B1109" t="s">
        <v>1527</v>
      </c>
    </row>
    <row r="1110" spans="1:2" x14ac:dyDescent="0.2">
      <c r="A1110" t="s">
        <v>1528</v>
      </c>
      <c r="B1110" t="s">
        <v>771</v>
      </c>
    </row>
    <row r="1111" spans="1:2" x14ac:dyDescent="0.2">
      <c r="A1111" t="s">
        <v>1528</v>
      </c>
      <c r="B1111" t="s">
        <v>861</v>
      </c>
    </row>
    <row r="1112" spans="1:2" x14ac:dyDescent="0.2">
      <c r="A1112" t="s">
        <v>1528</v>
      </c>
      <c r="B1112" t="s">
        <v>3478</v>
      </c>
    </row>
    <row r="1113" spans="1:2" x14ac:dyDescent="0.2">
      <c r="A1113" t="s">
        <v>1528</v>
      </c>
      <c r="B1113" t="s">
        <v>1529</v>
      </c>
    </row>
    <row r="1114" spans="1:2" x14ac:dyDescent="0.2">
      <c r="A1114" t="s">
        <v>1528</v>
      </c>
      <c r="B1114" t="s">
        <v>3451</v>
      </c>
    </row>
    <row r="1115" spans="1:2" x14ac:dyDescent="0.2">
      <c r="A1115" t="s">
        <v>1530</v>
      </c>
      <c r="B1115" t="s">
        <v>854</v>
      </c>
    </row>
    <row r="1116" spans="1:2" x14ac:dyDescent="0.2">
      <c r="A1116" t="s">
        <v>1530</v>
      </c>
      <c r="B1116" t="s">
        <v>3451</v>
      </c>
    </row>
    <row r="1117" spans="1:2" x14ac:dyDescent="0.2">
      <c r="A1117" t="s">
        <v>1530</v>
      </c>
      <c r="B1117" t="s">
        <v>1531</v>
      </c>
    </row>
    <row r="1118" spans="1:2" x14ac:dyDescent="0.2">
      <c r="A1118" t="s">
        <v>1530</v>
      </c>
      <c r="B1118" t="s">
        <v>3478</v>
      </c>
    </row>
    <row r="1119" spans="1:2" x14ac:dyDescent="0.2">
      <c r="A1119" t="s">
        <v>1532</v>
      </c>
      <c r="B1119" t="s">
        <v>771</v>
      </c>
    </row>
    <row r="1120" spans="1:2" x14ac:dyDescent="0.2">
      <c r="A1120" t="s">
        <v>1532</v>
      </c>
      <c r="B1120" t="s">
        <v>892</v>
      </c>
    </row>
    <row r="1121" spans="1:2" x14ac:dyDescent="0.2">
      <c r="A1121" t="s">
        <v>1532</v>
      </c>
      <c r="B1121" t="s">
        <v>3478</v>
      </c>
    </row>
    <row r="1122" spans="1:2" x14ac:dyDescent="0.2">
      <c r="A1122" t="s">
        <v>1532</v>
      </c>
      <c r="B1122" t="s">
        <v>1533</v>
      </c>
    </row>
    <row r="1123" spans="1:2" x14ac:dyDescent="0.2">
      <c r="A1123" t="s">
        <v>1534</v>
      </c>
      <c r="B1123" t="s">
        <v>772</v>
      </c>
    </row>
    <row r="1124" spans="1:2" x14ac:dyDescent="0.2">
      <c r="A1124" t="s">
        <v>1534</v>
      </c>
      <c r="B1124" t="s">
        <v>784</v>
      </c>
    </row>
    <row r="1125" spans="1:2" x14ac:dyDescent="0.2">
      <c r="A1125" t="s">
        <v>1534</v>
      </c>
      <c r="B1125" t="s">
        <v>3451</v>
      </c>
    </row>
    <row r="1126" spans="1:2" x14ac:dyDescent="0.2">
      <c r="A1126" t="s">
        <v>1534</v>
      </c>
      <c r="B1126" t="s">
        <v>3478</v>
      </c>
    </row>
    <row r="1127" spans="1:2" x14ac:dyDescent="0.2">
      <c r="A1127" t="s">
        <v>1535</v>
      </c>
      <c r="B1127" t="s">
        <v>771</v>
      </c>
    </row>
    <row r="1128" spans="1:2" x14ac:dyDescent="0.2">
      <c r="A1128" t="s">
        <v>1535</v>
      </c>
      <c r="B1128" t="s">
        <v>854</v>
      </c>
    </row>
    <row r="1129" spans="1:2" x14ac:dyDescent="0.2">
      <c r="A1129" t="s">
        <v>1535</v>
      </c>
      <c r="B1129" t="s">
        <v>3451</v>
      </c>
    </row>
    <row r="1130" spans="1:2" x14ac:dyDescent="0.2">
      <c r="A1130" t="s">
        <v>1535</v>
      </c>
      <c r="B1130" t="s">
        <v>1536</v>
      </c>
    </row>
    <row r="1131" spans="1:2" x14ac:dyDescent="0.2">
      <c r="A1131" t="s">
        <v>1537</v>
      </c>
      <c r="B1131" t="s">
        <v>771</v>
      </c>
    </row>
    <row r="1132" spans="1:2" x14ac:dyDescent="0.2">
      <c r="A1132" t="s">
        <v>1537</v>
      </c>
      <c r="B1132" t="s">
        <v>764</v>
      </c>
    </row>
    <row r="1133" spans="1:2" x14ac:dyDescent="0.2">
      <c r="A1133" t="s">
        <v>1537</v>
      </c>
      <c r="B1133" t="s">
        <v>3451</v>
      </c>
    </row>
    <row r="1134" spans="1:2" x14ac:dyDescent="0.2">
      <c r="A1134" t="s">
        <v>1537</v>
      </c>
      <c r="B1134" t="s">
        <v>1538</v>
      </c>
    </row>
    <row r="1135" spans="1:2" x14ac:dyDescent="0.2">
      <c r="A1135" t="s">
        <v>1537</v>
      </c>
      <c r="B1135" t="s">
        <v>3478</v>
      </c>
    </row>
    <row r="1136" spans="1:2" x14ac:dyDescent="0.2">
      <c r="A1136" t="s">
        <v>1539</v>
      </c>
      <c r="B1136" t="s">
        <v>771</v>
      </c>
    </row>
    <row r="1137" spans="1:2" x14ac:dyDescent="0.2">
      <c r="A1137" t="s">
        <v>1539</v>
      </c>
      <c r="B1137" t="s">
        <v>764</v>
      </c>
    </row>
    <row r="1138" spans="1:2" x14ac:dyDescent="0.2">
      <c r="A1138" t="s">
        <v>1539</v>
      </c>
      <c r="B1138" t="s">
        <v>3451</v>
      </c>
    </row>
    <row r="1139" spans="1:2" x14ac:dyDescent="0.2">
      <c r="A1139" t="s">
        <v>1539</v>
      </c>
      <c r="B1139" t="s">
        <v>3478</v>
      </c>
    </row>
    <row r="1140" spans="1:2" x14ac:dyDescent="0.2">
      <c r="A1140" t="s">
        <v>1540</v>
      </c>
      <c r="B1140" t="s">
        <v>924</v>
      </c>
    </row>
    <row r="1141" spans="1:2" x14ac:dyDescent="0.2">
      <c r="A1141" t="s">
        <v>1541</v>
      </c>
      <c r="B1141" t="s">
        <v>771</v>
      </c>
    </row>
    <row r="1142" spans="1:2" x14ac:dyDescent="0.2">
      <c r="A1142" t="s">
        <v>1541</v>
      </c>
      <c r="B1142" t="s">
        <v>1542</v>
      </c>
    </row>
    <row r="1143" spans="1:2" x14ac:dyDescent="0.2">
      <c r="A1143" t="s">
        <v>1541</v>
      </c>
      <c r="B1143" t="s">
        <v>3478</v>
      </c>
    </row>
    <row r="1144" spans="1:2" x14ac:dyDescent="0.2">
      <c r="A1144" t="s">
        <v>1543</v>
      </c>
      <c r="B1144" t="s">
        <v>771</v>
      </c>
    </row>
    <row r="1145" spans="1:2" x14ac:dyDescent="0.2">
      <c r="A1145" t="s">
        <v>1543</v>
      </c>
      <c r="B1145" t="s">
        <v>833</v>
      </c>
    </row>
    <row r="1146" spans="1:2" x14ac:dyDescent="0.2">
      <c r="A1146" t="s">
        <v>1543</v>
      </c>
      <c r="B1146" t="s">
        <v>772</v>
      </c>
    </row>
    <row r="1147" spans="1:2" x14ac:dyDescent="0.2">
      <c r="A1147" t="s">
        <v>1543</v>
      </c>
      <c r="B1147" t="s">
        <v>3478</v>
      </c>
    </row>
    <row r="1148" spans="1:2" x14ac:dyDescent="0.2">
      <c r="A1148" t="s">
        <v>1543</v>
      </c>
      <c r="B1148" t="s">
        <v>1544</v>
      </c>
    </row>
    <row r="1149" spans="1:2" x14ac:dyDescent="0.2">
      <c r="A1149" t="s">
        <v>1545</v>
      </c>
      <c r="B1149" t="s">
        <v>771</v>
      </c>
    </row>
    <row r="1150" spans="1:2" x14ac:dyDescent="0.2">
      <c r="A1150" t="s">
        <v>1545</v>
      </c>
      <c r="B1150" t="s">
        <v>778</v>
      </c>
    </row>
    <row r="1151" spans="1:2" x14ac:dyDescent="0.2">
      <c r="A1151" t="s">
        <v>1545</v>
      </c>
      <c r="B1151" t="s">
        <v>3478</v>
      </c>
    </row>
    <row r="1152" spans="1:2" x14ac:dyDescent="0.2">
      <c r="A1152" t="s">
        <v>1545</v>
      </c>
      <c r="B1152" t="s">
        <v>1546</v>
      </c>
    </row>
    <row r="1153" spans="1:2" x14ac:dyDescent="0.2">
      <c r="A1153" t="s">
        <v>1545</v>
      </c>
      <c r="B1153" t="s">
        <v>3451</v>
      </c>
    </row>
    <row r="1154" spans="1:2" x14ac:dyDescent="0.2">
      <c r="A1154" t="s">
        <v>1547</v>
      </c>
      <c r="B1154" t="s">
        <v>771</v>
      </c>
    </row>
    <row r="1155" spans="1:2" x14ac:dyDescent="0.2">
      <c r="A1155" t="s">
        <v>1547</v>
      </c>
      <c r="B1155" t="s">
        <v>1548</v>
      </c>
    </row>
    <row r="1156" spans="1:2" x14ac:dyDescent="0.2">
      <c r="A1156" t="s">
        <v>1547</v>
      </c>
      <c r="B1156" t="s">
        <v>3478</v>
      </c>
    </row>
    <row r="1157" spans="1:2" x14ac:dyDescent="0.2">
      <c r="A1157" t="s">
        <v>1549</v>
      </c>
      <c r="B1157" t="s">
        <v>3478</v>
      </c>
    </row>
    <row r="1158" spans="1:2" x14ac:dyDescent="0.2">
      <c r="A1158" t="s">
        <v>1549</v>
      </c>
      <c r="B1158" t="s">
        <v>925</v>
      </c>
    </row>
    <row r="1159" spans="1:2" x14ac:dyDescent="0.2">
      <c r="A1159" t="s">
        <v>1549</v>
      </c>
      <c r="B1159" t="s">
        <v>3451</v>
      </c>
    </row>
    <row r="1160" spans="1:2" x14ac:dyDescent="0.2">
      <c r="A1160" t="s">
        <v>1549</v>
      </c>
      <c r="B1160" t="s">
        <v>3505</v>
      </c>
    </row>
    <row r="1161" spans="1:2" x14ac:dyDescent="0.2">
      <c r="A1161" t="s">
        <v>1550</v>
      </c>
      <c r="B1161" t="s">
        <v>772</v>
      </c>
    </row>
    <row r="1162" spans="1:2" x14ac:dyDescent="0.2">
      <c r="A1162" t="s">
        <v>1550</v>
      </c>
      <c r="B1162" t="s">
        <v>834</v>
      </c>
    </row>
    <row r="1163" spans="1:2" x14ac:dyDescent="0.2">
      <c r="A1163" t="s">
        <v>1550</v>
      </c>
      <c r="B1163" t="s">
        <v>924</v>
      </c>
    </row>
    <row r="1164" spans="1:2" x14ac:dyDescent="0.2">
      <c r="A1164" t="s">
        <v>1551</v>
      </c>
      <c r="B1164" t="s">
        <v>3478</v>
      </c>
    </row>
    <row r="1165" spans="1:2" x14ac:dyDescent="0.2">
      <c r="A1165" t="s">
        <v>1551</v>
      </c>
      <c r="B1165" t="s">
        <v>1469</v>
      </c>
    </row>
    <row r="1166" spans="1:2" x14ac:dyDescent="0.2">
      <c r="A1166" t="s">
        <v>1552</v>
      </c>
      <c r="B1166" t="s">
        <v>3451</v>
      </c>
    </row>
    <row r="1167" spans="1:2" x14ac:dyDescent="0.2">
      <c r="A1167" t="s">
        <v>1552</v>
      </c>
      <c r="B1167" t="s">
        <v>1553</v>
      </c>
    </row>
    <row r="1168" spans="1:2" x14ac:dyDescent="0.2">
      <c r="A1168" t="s">
        <v>1552</v>
      </c>
      <c r="B1168" t="s">
        <v>3478</v>
      </c>
    </row>
    <row r="1169" spans="1:2" x14ac:dyDescent="0.2">
      <c r="A1169" t="s">
        <v>1554</v>
      </c>
      <c r="B1169" t="s">
        <v>771</v>
      </c>
    </row>
    <row r="1170" spans="1:2" x14ac:dyDescent="0.2">
      <c r="A1170" t="s">
        <v>1554</v>
      </c>
      <c r="B1170" t="s">
        <v>3451</v>
      </c>
    </row>
    <row r="1171" spans="1:2" x14ac:dyDescent="0.2">
      <c r="A1171" t="s">
        <v>1554</v>
      </c>
      <c r="B1171" t="s">
        <v>3478</v>
      </c>
    </row>
    <row r="1172" spans="1:2" x14ac:dyDescent="0.2">
      <c r="A1172" t="s">
        <v>1554</v>
      </c>
      <c r="B1172" t="s">
        <v>1555</v>
      </c>
    </row>
    <row r="1173" spans="1:2" x14ac:dyDescent="0.2">
      <c r="A1173" t="s">
        <v>1556</v>
      </c>
      <c r="B1173" t="s">
        <v>897</v>
      </c>
    </row>
    <row r="1174" spans="1:2" x14ac:dyDescent="0.2">
      <c r="A1174" t="s">
        <v>1556</v>
      </c>
      <c r="B1174" t="s">
        <v>3478</v>
      </c>
    </row>
    <row r="1175" spans="1:2" x14ac:dyDescent="0.2">
      <c r="A1175" t="s">
        <v>1557</v>
      </c>
      <c r="B1175" t="s">
        <v>771</v>
      </c>
    </row>
    <row r="1176" spans="1:2" x14ac:dyDescent="0.2">
      <c r="A1176" t="s">
        <v>1557</v>
      </c>
      <c r="B1176" t="s">
        <v>3478</v>
      </c>
    </row>
    <row r="1177" spans="1:2" x14ac:dyDescent="0.2">
      <c r="A1177" t="s">
        <v>1557</v>
      </c>
      <c r="B1177" t="s">
        <v>3451</v>
      </c>
    </row>
    <row r="1178" spans="1:2" x14ac:dyDescent="0.2">
      <c r="A1178" t="s">
        <v>1557</v>
      </c>
      <c r="B1178" t="s">
        <v>1558</v>
      </c>
    </row>
    <row r="1179" spans="1:2" x14ac:dyDescent="0.2">
      <c r="A1179" t="s">
        <v>1559</v>
      </c>
      <c r="B1179" t="s">
        <v>771</v>
      </c>
    </row>
    <row r="1180" spans="1:2" x14ac:dyDescent="0.2">
      <c r="A1180" t="s">
        <v>1559</v>
      </c>
      <c r="B1180" t="s">
        <v>855</v>
      </c>
    </row>
    <row r="1181" spans="1:2" x14ac:dyDescent="0.2">
      <c r="A1181" t="s">
        <v>1559</v>
      </c>
      <c r="B1181" t="s">
        <v>3478</v>
      </c>
    </row>
    <row r="1182" spans="1:2" x14ac:dyDescent="0.2">
      <c r="A1182" t="s">
        <v>1559</v>
      </c>
      <c r="B1182" t="s">
        <v>1546</v>
      </c>
    </row>
    <row r="1183" spans="1:2" x14ac:dyDescent="0.2">
      <c r="A1183" t="s">
        <v>1560</v>
      </c>
      <c r="B1183" t="s">
        <v>771</v>
      </c>
    </row>
    <row r="1184" spans="1:2" x14ac:dyDescent="0.2">
      <c r="A1184" t="s">
        <v>1560</v>
      </c>
      <c r="B1184" t="s">
        <v>809</v>
      </c>
    </row>
    <row r="1185" spans="1:2" x14ac:dyDescent="0.2">
      <c r="A1185" t="s">
        <v>1560</v>
      </c>
      <c r="B1185" t="s">
        <v>3478</v>
      </c>
    </row>
    <row r="1186" spans="1:2" x14ac:dyDescent="0.2">
      <c r="A1186" t="s">
        <v>1561</v>
      </c>
      <c r="B1186" t="s">
        <v>3403</v>
      </c>
    </row>
    <row r="1187" spans="1:2" x14ac:dyDescent="0.2">
      <c r="A1187" t="s">
        <v>1561</v>
      </c>
      <c r="B1187" t="s">
        <v>924</v>
      </c>
    </row>
    <row r="1188" spans="1:2" x14ac:dyDescent="0.2">
      <c r="A1188" t="s">
        <v>1561</v>
      </c>
      <c r="B1188" t="s">
        <v>3451</v>
      </c>
    </row>
    <row r="1189" spans="1:2" x14ac:dyDescent="0.2">
      <c r="A1189" t="s">
        <v>1561</v>
      </c>
      <c r="B1189" t="s">
        <v>3433</v>
      </c>
    </row>
    <row r="1190" spans="1:2" x14ac:dyDescent="0.2">
      <c r="A1190" t="s">
        <v>1561</v>
      </c>
      <c r="B1190" t="s">
        <v>789</v>
      </c>
    </row>
    <row r="1191" spans="1:2" x14ac:dyDescent="0.2">
      <c r="A1191" t="s">
        <v>1562</v>
      </c>
      <c r="B1191" t="s">
        <v>794</v>
      </c>
    </row>
    <row r="1192" spans="1:2" x14ac:dyDescent="0.2">
      <c r="A1192" t="s">
        <v>1562</v>
      </c>
      <c r="B1192" t="s">
        <v>3451</v>
      </c>
    </row>
    <row r="1193" spans="1:2" x14ac:dyDescent="0.2">
      <c r="A1193" t="s">
        <v>1562</v>
      </c>
      <c r="B1193" t="s">
        <v>925</v>
      </c>
    </row>
    <row r="1194" spans="1:2" x14ac:dyDescent="0.2">
      <c r="A1194" t="s">
        <v>1562</v>
      </c>
      <c r="B1194" t="s">
        <v>924</v>
      </c>
    </row>
    <row r="1195" spans="1:2" x14ac:dyDescent="0.2">
      <c r="A1195" t="s">
        <v>1563</v>
      </c>
      <c r="B1195" t="s">
        <v>771</v>
      </c>
    </row>
    <row r="1196" spans="1:2" x14ac:dyDescent="0.2">
      <c r="A1196" t="s">
        <v>1563</v>
      </c>
      <c r="B1196" t="s">
        <v>3478</v>
      </c>
    </row>
    <row r="1197" spans="1:2" x14ac:dyDescent="0.2">
      <c r="A1197" t="s">
        <v>1563</v>
      </c>
      <c r="B1197" t="s">
        <v>3451</v>
      </c>
    </row>
    <row r="1198" spans="1:2" x14ac:dyDescent="0.2">
      <c r="A1198" t="s">
        <v>1563</v>
      </c>
      <c r="B1198" t="s">
        <v>1564</v>
      </c>
    </row>
    <row r="1199" spans="1:2" x14ac:dyDescent="0.2">
      <c r="A1199" t="s">
        <v>1565</v>
      </c>
      <c r="B1199" t="s">
        <v>771</v>
      </c>
    </row>
    <row r="1200" spans="1:2" x14ac:dyDescent="0.2">
      <c r="A1200" t="s">
        <v>1565</v>
      </c>
      <c r="B1200" t="s">
        <v>764</v>
      </c>
    </row>
    <row r="1201" spans="1:2" x14ac:dyDescent="0.2">
      <c r="A1201" t="s">
        <v>1565</v>
      </c>
      <c r="B1201" t="s">
        <v>1566</v>
      </c>
    </row>
    <row r="1202" spans="1:2" x14ac:dyDescent="0.2">
      <c r="A1202" t="s">
        <v>1565</v>
      </c>
      <c r="B1202" t="s">
        <v>3478</v>
      </c>
    </row>
    <row r="1203" spans="1:2" x14ac:dyDescent="0.2">
      <c r="A1203" t="s">
        <v>1565</v>
      </c>
      <c r="B1203" t="s">
        <v>3478</v>
      </c>
    </row>
    <row r="1204" spans="1:2" x14ac:dyDescent="0.2">
      <c r="A1204" t="s">
        <v>1567</v>
      </c>
      <c r="B1204" t="s">
        <v>3405</v>
      </c>
    </row>
    <row r="1205" spans="1:2" x14ac:dyDescent="0.2">
      <c r="A1205" t="s">
        <v>1567</v>
      </c>
      <c r="B1205" t="s">
        <v>1568</v>
      </c>
    </row>
    <row r="1206" spans="1:2" x14ac:dyDescent="0.2">
      <c r="A1206" t="s">
        <v>1567</v>
      </c>
      <c r="B1206" t="s">
        <v>771</v>
      </c>
    </row>
    <row r="1207" spans="1:2" x14ac:dyDescent="0.2">
      <c r="A1207" t="s">
        <v>1567</v>
      </c>
      <c r="B1207" t="s">
        <v>3478</v>
      </c>
    </row>
    <row r="1208" spans="1:2" x14ac:dyDescent="0.2">
      <c r="A1208" t="s">
        <v>1567</v>
      </c>
      <c r="B1208" t="s">
        <v>780</v>
      </c>
    </row>
    <row r="1209" spans="1:2" x14ac:dyDescent="0.2">
      <c r="A1209" t="s">
        <v>1569</v>
      </c>
      <c r="B1209" t="s">
        <v>771</v>
      </c>
    </row>
    <row r="1210" spans="1:2" x14ac:dyDescent="0.2">
      <c r="A1210" t="s">
        <v>1569</v>
      </c>
      <c r="B1210" t="s">
        <v>772</v>
      </c>
    </row>
    <row r="1211" spans="1:2" x14ac:dyDescent="0.2">
      <c r="A1211" t="s">
        <v>1569</v>
      </c>
      <c r="B1211" t="s">
        <v>3478</v>
      </c>
    </row>
    <row r="1212" spans="1:2" x14ac:dyDescent="0.2">
      <c r="A1212" t="s">
        <v>1569</v>
      </c>
      <c r="B1212" t="s">
        <v>834</v>
      </c>
    </row>
    <row r="1213" spans="1:2" x14ac:dyDescent="0.2">
      <c r="A1213" t="s">
        <v>1570</v>
      </c>
      <c r="B1213" t="s">
        <v>771</v>
      </c>
    </row>
    <row r="1214" spans="1:2" x14ac:dyDescent="0.2">
      <c r="A1214" t="s">
        <v>1570</v>
      </c>
      <c r="B1214" t="s">
        <v>1571</v>
      </c>
    </row>
    <row r="1215" spans="1:2" x14ac:dyDescent="0.2">
      <c r="A1215" t="s">
        <v>1570</v>
      </c>
      <c r="B1215" t="s">
        <v>3478</v>
      </c>
    </row>
    <row r="1216" spans="1:2" x14ac:dyDescent="0.2">
      <c r="A1216" t="s">
        <v>1572</v>
      </c>
      <c r="B1216" t="s">
        <v>861</v>
      </c>
    </row>
    <row r="1217" spans="1:2" x14ac:dyDescent="0.2">
      <c r="A1217" t="s">
        <v>1572</v>
      </c>
      <c r="B1217" t="s">
        <v>3478</v>
      </c>
    </row>
    <row r="1218" spans="1:2" x14ac:dyDescent="0.2">
      <c r="A1218" t="s">
        <v>1572</v>
      </c>
      <c r="B1218" t="s">
        <v>1573</v>
      </c>
    </row>
    <row r="1219" spans="1:2" x14ac:dyDescent="0.2">
      <c r="A1219" t="s">
        <v>1574</v>
      </c>
      <c r="B1219" t="s">
        <v>771</v>
      </c>
    </row>
    <row r="1220" spans="1:2" x14ac:dyDescent="0.2">
      <c r="A1220" t="s">
        <v>1574</v>
      </c>
      <c r="B1220" t="s">
        <v>3478</v>
      </c>
    </row>
    <row r="1221" spans="1:2" x14ac:dyDescent="0.2">
      <c r="A1221" t="s">
        <v>1574</v>
      </c>
      <c r="B1221" t="s">
        <v>901</v>
      </c>
    </row>
    <row r="1222" spans="1:2" x14ac:dyDescent="0.2">
      <c r="A1222" t="s">
        <v>1575</v>
      </c>
      <c r="B1222" t="s">
        <v>3478</v>
      </c>
    </row>
    <row r="1223" spans="1:2" x14ac:dyDescent="0.2">
      <c r="A1223" t="s">
        <v>1575</v>
      </c>
      <c r="B1223" t="s">
        <v>3451</v>
      </c>
    </row>
    <row r="1224" spans="1:2" x14ac:dyDescent="0.2">
      <c r="A1224" t="s">
        <v>1575</v>
      </c>
      <c r="B1224" t="s">
        <v>3433</v>
      </c>
    </row>
    <row r="1225" spans="1:2" x14ac:dyDescent="0.2">
      <c r="A1225" t="s">
        <v>1575</v>
      </c>
      <c r="B1225" t="s">
        <v>834</v>
      </c>
    </row>
    <row r="1226" spans="1:2" x14ac:dyDescent="0.2">
      <c r="A1226" t="s">
        <v>1576</v>
      </c>
      <c r="B1226" t="s">
        <v>3478</v>
      </c>
    </row>
    <row r="1227" spans="1:2" x14ac:dyDescent="0.2">
      <c r="A1227" t="s">
        <v>1576</v>
      </c>
      <c r="B1227" t="s">
        <v>3451</v>
      </c>
    </row>
    <row r="1228" spans="1:2" x14ac:dyDescent="0.2">
      <c r="A1228" t="s">
        <v>1576</v>
      </c>
      <c r="B1228" t="s">
        <v>1577</v>
      </c>
    </row>
    <row r="1229" spans="1:2" x14ac:dyDescent="0.2">
      <c r="A1229" t="s">
        <v>1578</v>
      </c>
      <c r="B1229" t="s">
        <v>924</v>
      </c>
    </row>
    <row r="1230" spans="1:2" x14ac:dyDescent="0.2">
      <c r="A1230" t="s">
        <v>1578</v>
      </c>
      <c r="B1230" t="s">
        <v>890</v>
      </c>
    </row>
    <row r="1231" spans="1:2" x14ac:dyDescent="0.2">
      <c r="A1231" t="s">
        <v>1579</v>
      </c>
      <c r="B1231" t="s">
        <v>770</v>
      </c>
    </row>
    <row r="1232" spans="1:2" x14ac:dyDescent="0.2">
      <c r="A1232" t="s">
        <v>1579</v>
      </c>
      <c r="B1232" t="s">
        <v>3415</v>
      </c>
    </row>
    <row r="1233" spans="1:2" x14ac:dyDescent="0.2">
      <c r="A1233" t="s">
        <v>1579</v>
      </c>
      <c r="B1233" t="s">
        <v>3451</v>
      </c>
    </row>
    <row r="1234" spans="1:2" x14ac:dyDescent="0.2">
      <c r="A1234" t="s">
        <v>1579</v>
      </c>
      <c r="B1234" t="s">
        <v>924</v>
      </c>
    </row>
    <row r="1235" spans="1:2" x14ac:dyDescent="0.2">
      <c r="A1235" t="s">
        <v>3506</v>
      </c>
      <c r="B1235" t="s">
        <v>3405</v>
      </c>
    </row>
    <row r="1236" spans="1:2" x14ac:dyDescent="0.2">
      <c r="A1236" t="s">
        <v>3506</v>
      </c>
      <c r="B1236" t="s">
        <v>3507</v>
      </c>
    </row>
    <row r="1237" spans="1:2" x14ac:dyDescent="0.2">
      <c r="A1237" t="s">
        <v>3506</v>
      </c>
      <c r="B1237" t="s">
        <v>770</v>
      </c>
    </row>
    <row r="1238" spans="1:2" x14ac:dyDescent="0.2">
      <c r="A1238" t="s">
        <v>3506</v>
      </c>
      <c r="B1238" t="s">
        <v>924</v>
      </c>
    </row>
    <row r="1239" spans="1:2" x14ac:dyDescent="0.2">
      <c r="A1239" t="s">
        <v>3506</v>
      </c>
      <c r="B1239" t="s">
        <v>3451</v>
      </c>
    </row>
    <row r="1240" spans="1:2" x14ac:dyDescent="0.2">
      <c r="A1240" t="s">
        <v>3508</v>
      </c>
      <c r="B1240" t="s">
        <v>771</v>
      </c>
    </row>
    <row r="1241" spans="1:2" x14ac:dyDescent="0.2">
      <c r="A1241" t="s">
        <v>3508</v>
      </c>
      <c r="B1241" t="s">
        <v>3478</v>
      </c>
    </row>
    <row r="1242" spans="1:2" x14ac:dyDescent="0.2">
      <c r="A1242" t="s">
        <v>3508</v>
      </c>
      <c r="B1242" t="s">
        <v>3451</v>
      </c>
    </row>
    <row r="1243" spans="1:2" x14ac:dyDescent="0.2">
      <c r="A1243" t="s">
        <v>3509</v>
      </c>
      <c r="B1243" t="s">
        <v>771</v>
      </c>
    </row>
    <row r="1244" spans="1:2" x14ac:dyDescent="0.2">
      <c r="A1244" t="s">
        <v>3509</v>
      </c>
      <c r="B1244" t="s">
        <v>3510</v>
      </c>
    </row>
    <row r="1245" spans="1:2" x14ac:dyDescent="0.2">
      <c r="A1245" t="s">
        <v>3509</v>
      </c>
      <c r="B1245" t="s">
        <v>3478</v>
      </c>
    </row>
    <row r="1246" spans="1:2" x14ac:dyDescent="0.2">
      <c r="A1246" t="s">
        <v>3509</v>
      </c>
      <c r="B1246" t="s">
        <v>3451</v>
      </c>
    </row>
    <row r="1247" spans="1:2" x14ac:dyDescent="0.2">
      <c r="A1247" t="s">
        <v>3511</v>
      </c>
      <c r="B1247" t="s">
        <v>771</v>
      </c>
    </row>
    <row r="1248" spans="1:2" x14ac:dyDescent="0.2">
      <c r="A1248" t="s">
        <v>3511</v>
      </c>
      <c r="B1248" t="s">
        <v>3451</v>
      </c>
    </row>
    <row r="1249" spans="1:2" x14ac:dyDescent="0.2">
      <c r="A1249" t="s">
        <v>3511</v>
      </c>
      <c r="B1249" t="s">
        <v>3512</v>
      </c>
    </row>
    <row r="1250" spans="1:2" x14ac:dyDescent="0.2">
      <c r="A1250" t="s">
        <v>3511</v>
      </c>
      <c r="B1250" t="s">
        <v>3478</v>
      </c>
    </row>
    <row r="1251" spans="1:2" x14ac:dyDescent="0.2">
      <c r="A1251" t="s">
        <v>3513</v>
      </c>
      <c r="B1251" t="s">
        <v>3478</v>
      </c>
    </row>
    <row r="1252" spans="1:2" x14ac:dyDescent="0.2">
      <c r="A1252" t="s">
        <v>3513</v>
      </c>
      <c r="B1252" t="s">
        <v>3451</v>
      </c>
    </row>
    <row r="1253" spans="1:2" x14ac:dyDescent="0.2">
      <c r="A1253" t="s">
        <v>3513</v>
      </c>
      <c r="B1253" t="s">
        <v>3433</v>
      </c>
    </row>
    <row r="1254" spans="1:2" x14ac:dyDescent="0.2">
      <c r="A1254" t="s">
        <v>3514</v>
      </c>
      <c r="B1254" t="s">
        <v>805</v>
      </c>
    </row>
    <row r="1255" spans="1:2" x14ac:dyDescent="0.2">
      <c r="A1255" t="s">
        <v>3514</v>
      </c>
      <c r="B1255" t="s">
        <v>3451</v>
      </c>
    </row>
    <row r="1256" spans="1:2" x14ac:dyDescent="0.2">
      <c r="A1256" t="s">
        <v>3514</v>
      </c>
      <c r="B1256" t="s">
        <v>3433</v>
      </c>
    </row>
    <row r="1257" spans="1:2" x14ac:dyDescent="0.2">
      <c r="A1257" t="s">
        <v>3514</v>
      </c>
      <c r="B1257" t="s">
        <v>3478</v>
      </c>
    </row>
    <row r="1258" spans="1:2" x14ac:dyDescent="0.2">
      <c r="A1258" t="s">
        <v>3514</v>
      </c>
      <c r="B1258" t="s">
        <v>3478</v>
      </c>
    </row>
    <row r="1259" spans="1:2" x14ac:dyDescent="0.2">
      <c r="A1259" t="s">
        <v>3515</v>
      </c>
      <c r="B1259" t="s">
        <v>3478</v>
      </c>
    </row>
    <row r="1260" spans="1:2" x14ac:dyDescent="0.2">
      <c r="A1260" t="s">
        <v>3515</v>
      </c>
      <c r="B1260" t="s">
        <v>3451</v>
      </c>
    </row>
    <row r="1261" spans="1:2" x14ac:dyDescent="0.2">
      <c r="A1261" t="s">
        <v>3516</v>
      </c>
      <c r="B1261" t="s">
        <v>3451</v>
      </c>
    </row>
    <row r="1262" spans="1:2" x14ac:dyDescent="0.2">
      <c r="A1262" t="s">
        <v>3516</v>
      </c>
      <c r="B1262" t="s">
        <v>3433</v>
      </c>
    </row>
    <row r="1263" spans="1:2" x14ac:dyDescent="0.2">
      <c r="A1263" t="s">
        <v>3516</v>
      </c>
      <c r="B1263" t="s">
        <v>3478</v>
      </c>
    </row>
    <row r="1264" spans="1:2" x14ac:dyDescent="0.2">
      <c r="A1264" t="s">
        <v>3517</v>
      </c>
      <c r="B1264" t="s">
        <v>771</v>
      </c>
    </row>
    <row r="1265" spans="1:2" x14ac:dyDescent="0.2">
      <c r="A1265" t="s">
        <v>3517</v>
      </c>
      <c r="B1265" t="s">
        <v>3478</v>
      </c>
    </row>
    <row r="1266" spans="1:2" x14ac:dyDescent="0.2">
      <c r="A1266" t="s">
        <v>3517</v>
      </c>
      <c r="B1266" t="s">
        <v>3512</v>
      </c>
    </row>
    <row r="1267" spans="1:2" x14ac:dyDescent="0.2">
      <c r="A1267" t="s">
        <v>3518</v>
      </c>
      <c r="B1267" t="s">
        <v>3512</v>
      </c>
    </row>
    <row r="1268" spans="1:2" x14ac:dyDescent="0.2">
      <c r="A1268" t="s">
        <v>3519</v>
      </c>
      <c r="B1268" t="s">
        <v>771</v>
      </c>
    </row>
    <row r="1269" spans="1:2" x14ac:dyDescent="0.2">
      <c r="A1269" t="s">
        <v>3519</v>
      </c>
      <c r="B1269" t="s">
        <v>3512</v>
      </c>
    </row>
    <row r="1270" spans="1:2" x14ac:dyDescent="0.2">
      <c r="A1270" t="s">
        <v>3519</v>
      </c>
      <c r="B1270" t="s">
        <v>3478</v>
      </c>
    </row>
    <row r="1271" spans="1:2" x14ac:dyDescent="0.2">
      <c r="A1271" t="s">
        <v>3520</v>
      </c>
      <c r="B1271" t="s">
        <v>924</v>
      </c>
    </row>
    <row r="1272" spans="1:2" x14ac:dyDescent="0.2">
      <c r="A1272" t="s">
        <v>3520</v>
      </c>
      <c r="B1272" t="s">
        <v>3451</v>
      </c>
    </row>
    <row r="1273" spans="1:2" x14ac:dyDescent="0.2">
      <c r="A1273" t="s">
        <v>3520</v>
      </c>
      <c r="B1273" t="s">
        <v>3433</v>
      </c>
    </row>
    <row r="1274" spans="1:2" x14ac:dyDescent="0.2">
      <c r="A1274" t="s">
        <v>3521</v>
      </c>
      <c r="B1274" t="s">
        <v>772</v>
      </c>
    </row>
    <row r="1275" spans="1:2" x14ac:dyDescent="0.2">
      <c r="A1275" t="s">
        <v>3521</v>
      </c>
      <c r="B1275" t="s">
        <v>3451</v>
      </c>
    </row>
    <row r="1276" spans="1:2" x14ac:dyDescent="0.2">
      <c r="A1276" t="s">
        <v>3521</v>
      </c>
      <c r="B1276" t="s">
        <v>924</v>
      </c>
    </row>
    <row r="1277" spans="1:2" x14ac:dyDescent="0.2">
      <c r="A1277" t="s">
        <v>3522</v>
      </c>
      <c r="B1277" t="s">
        <v>771</v>
      </c>
    </row>
    <row r="1278" spans="1:2" x14ac:dyDescent="0.2">
      <c r="A1278" t="s">
        <v>3522</v>
      </c>
      <c r="B1278" t="s">
        <v>3478</v>
      </c>
    </row>
    <row r="1279" spans="1:2" x14ac:dyDescent="0.2">
      <c r="A1279" t="s">
        <v>3522</v>
      </c>
      <c r="B1279" t="s">
        <v>3512</v>
      </c>
    </row>
    <row r="1280" spans="1:2" x14ac:dyDescent="0.2">
      <c r="A1280" t="s">
        <v>3522</v>
      </c>
      <c r="B1280" t="s">
        <v>3451</v>
      </c>
    </row>
    <row r="1281" spans="1:2" x14ac:dyDescent="0.2">
      <c r="A1281" t="s">
        <v>3523</v>
      </c>
      <c r="B1281" t="s">
        <v>771</v>
      </c>
    </row>
    <row r="1282" spans="1:2" x14ac:dyDescent="0.2">
      <c r="A1282" t="s">
        <v>3523</v>
      </c>
      <c r="B1282" t="s">
        <v>3478</v>
      </c>
    </row>
    <row r="1283" spans="1:2" x14ac:dyDescent="0.2">
      <c r="A1283" t="s">
        <v>3524</v>
      </c>
      <c r="B1283" t="s">
        <v>770</v>
      </c>
    </row>
    <row r="1284" spans="1:2" x14ac:dyDescent="0.2">
      <c r="A1284" t="s">
        <v>3524</v>
      </c>
      <c r="B1284" t="s">
        <v>924</v>
      </c>
    </row>
    <row r="1285" spans="1:2" x14ac:dyDescent="0.2">
      <c r="A1285" t="s">
        <v>3524</v>
      </c>
      <c r="B1285" t="s">
        <v>3451</v>
      </c>
    </row>
    <row r="1286" spans="1:2" x14ac:dyDescent="0.2">
      <c r="A1286" t="s">
        <v>3524</v>
      </c>
      <c r="B1286" t="s">
        <v>3525</v>
      </c>
    </row>
    <row r="1287" spans="1:2" x14ac:dyDescent="0.2">
      <c r="A1287" t="s">
        <v>3524</v>
      </c>
      <c r="B1287" t="s">
        <v>3526</v>
      </c>
    </row>
    <row r="1288" spans="1:2" x14ac:dyDescent="0.2">
      <c r="A1288" t="s">
        <v>3527</v>
      </c>
      <c r="B1288" t="s">
        <v>771</v>
      </c>
    </row>
    <row r="1289" spans="1:2" x14ac:dyDescent="0.2">
      <c r="A1289" t="s">
        <v>3527</v>
      </c>
      <c r="B1289" t="s">
        <v>3451</v>
      </c>
    </row>
    <row r="1290" spans="1:2" x14ac:dyDescent="0.2">
      <c r="A1290" t="s">
        <v>3527</v>
      </c>
      <c r="B1290" t="s">
        <v>3478</v>
      </c>
    </row>
    <row r="1291" spans="1:2" x14ac:dyDescent="0.2">
      <c r="A1291" t="s">
        <v>3528</v>
      </c>
      <c r="B1291" t="s">
        <v>3403</v>
      </c>
    </row>
    <row r="1292" spans="1:2" x14ac:dyDescent="0.2">
      <c r="A1292" t="s">
        <v>3528</v>
      </c>
      <c r="B1292" t="s">
        <v>773</v>
      </c>
    </row>
    <row r="1293" spans="1:2" x14ac:dyDescent="0.2">
      <c r="A1293" t="s">
        <v>3528</v>
      </c>
      <c r="B1293" t="s">
        <v>3451</v>
      </c>
    </row>
    <row r="1294" spans="1:2" x14ac:dyDescent="0.2">
      <c r="A1294" t="s">
        <v>3528</v>
      </c>
      <c r="B1294" t="s">
        <v>3529</v>
      </c>
    </row>
    <row r="1295" spans="1:2" x14ac:dyDescent="0.2">
      <c r="A1295" t="s">
        <v>3530</v>
      </c>
      <c r="B1295" t="s">
        <v>771</v>
      </c>
    </row>
    <row r="1296" spans="1:2" x14ac:dyDescent="0.2">
      <c r="A1296" t="s">
        <v>3530</v>
      </c>
      <c r="B1296" t="s">
        <v>3451</v>
      </c>
    </row>
    <row r="1297" spans="1:2" x14ac:dyDescent="0.2">
      <c r="A1297" t="s">
        <v>3530</v>
      </c>
      <c r="B1297" t="s">
        <v>3512</v>
      </c>
    </row>
    <row r="1298" spans="1:2" x14ac:dyDescent="0.2">
      <c r="A1298" t="s">
        <v>3530</v>
      </c>
      <c r="B1298" t="s">
        <v>3478</v>
      </c>
    </row>
    <row r="1299" spans="1:2" x14ac:dyDescent="0.2">
      <c r="A1299" t="s">
        <v>3531</v>
      </c>
      <c r="B1299" t="s">
        <v>3405</v>
      </c>
    </row>
    <row r="1300" spans="1:2" x14ac:dyDescent="0.2">
      <c r="A1300" t="s">
        <v>3531</v>
      </c>
      <c r="B1300" t="s">
        <v>3532</v>
      </c>
    </row>
    <row r="1301" spans="1:2" x14ac:dyDescent="0.2">
      <c r="A1301" t="s">
        <v>3531</v>
      </c>
      <c r="B1301" t="s">
        <v>771</v>
      </c>
    </row>
    <row r="1302" spans="1:2" x14ac:dyDescent="0.2">
      <c r="A1302" t="s">
        <v>3531</v>
      </c>
      <c r="B1302" t="s">
        <v>892</v>
      </c>
    </row>
    <row r="1303" spans="1:2" x14ac:dyDescent="0.2">
      <c r="A1303" t="s">
        <v>3531</v>
      </c>
      <c r="B1303" t="s">
        <v>3478</v>
      </c>
    </row>
    <row r="1304" spans="1:2" x14ac:dyDescent="0.2">
      <c r="A1304" t="s">
        <v>3531</v>
      </c>
      <c r="B1304" t="s">
        <v>3451</v>
      </c>
    </row>
    <row r="1305" spans="1:2" x14ac:dyDescent="0.2">
      <c r="A1305" t="s">
        <v>3533</v>
      </c>
      <c r="B1305" t="s">
        <v>3403</v>
      </c>
    </row>
    <row r="1306" spans="1:2" x14ac:dyDescent="0.2">
      <c r="A1306" t="s">
        <v>3533</v>
      </c>
      <c r="B1306" t="s">
        <v>3451</v>
      </c>
    </row>
    <row r="1307" spans="1:2" x14ac:dyDescent="0.2">
      <c r="A1307" t="s">
        <v>3533</v>
      </c>
      <c r="B1307" t="s">
        <v>3433</v>
      </c>
    </row>
    <row r="1308" spans="1:2" x14ac:dyDescent="0.2">
      <c r="A1308" t="s">
        <v>3533</v>
      </c>
      <c r="B1308" t="s">
        <v>924</v>
      </c>
    </row>
    <row r="1309" spans="1:2" x14ac:dyDescent="0.2">
      <c r="A1309" t="s">
        <v>3534</v>
      </c>
      <c r="B1309" t="s">
        <v>3405</v>
      </c>
    </row>
    <row r="1310" spans="1:2" x14ac:dyDescent="0.2">
      <c r="A1310" t="s">
        <v>3534</v>
      </c>
      <c r="B1310" t="s">
        <v>3507</v>
      </c>
    </row>
    <row r="1311" spans="1:2" x14ac:dyDescent="0.2">
      <c r="A1311" t="s">
        <v>3534</v>
      </c>
      <c r="B1311" t="s">
        <v>3451</v>
      </c>
    </row>
  </sheetData>
  <pageMargins left="0.7" right="0.7" top="0.75" bottom="0.75" header="0.3" footer="0.3"/>
  <ignoredErrors>
    <ignoredError sqref="A3:A1311" numberStoredAsText="1"/>
  </ignoredErrors>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rojectID_x003a__x0020_ProjectID xmlns="47f70f44-67fe-46b0-894e-bc561bed58a5" xsi:nil="true"/>
    <Report_x0020_Version xmlns="96c9ce25-6928-45bf-8937-da165ef22333">34</Report_x0020_Version>
    <ProjectIDBcs_ID xmlns="47f70f44-67fe-46b0-894e-bc561bed58a5" xsi:nil="true"/>
    <DocumentCategoryBcs_ID xmlns="1a247b7f-ed95-42dc-b7b4-ef781e74373a" xsi:nil="true"/>
    <Report_x0020_Type xmlns="96c9ce25-6928-45bf-8937-da165ef22333">LL62</Report_x0020_Type>
    <Document_x0020_Type xmlns="96c9ce25-6928-45bf-8937-da165ef22333">LL62Detail</Document_x0020_Type>
    <Fiscal_x0020_Year xmlns="96c9ce25-6928-45bf-8937-da165ef22333">2014</Fiscal_x0020_Year>
    <DocumentCategoryID xmlns="1a247b7f-ed95-42dc-b7b4-ef781e74373a" xsi:nil="true" Resolved="true"/>
    <DocumentCategoryID_x003a__x0020_FocusAreaDescription xmlns="1a247b7f-ed95-42dc-b7b4-ef781e74373a" xsi:nil="true"/>
    <ProjectID xmlns="47f70f44-67fe-46b0-894e-bc561bed58a5" xsi:nil="true" Resolved="true"/>
    <Description0 xmlns="96c9ce25-6928-45bf-8937-da165ef22333" xsi:nil="true"/>
    <Mode xmlns="96c9ce25-6928-45bf-8937-da165ef22333">Offline</Mode>
    <Report_x0020_Format xmlns="96c9ce25-6928-45bf-8937-da165ef22333">EXCEL</Report_x0020_Format>
    <ProjectID_x003a__x0020_ProjectName xmlns="47f70f44-67fe-46b0-894e-bc561bed58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36B48E01607B8409F6D949A86609640" ma:contentTypeVersion="28" ma:contentTypeDescription="Create a new document." ma:contentTypeScope="" ma:versionID="a9e348eb77a72749d2ee9afaaa20250b">
  <xsd:schema xmlns:xsd="http://www.w3.org/2001/XMLSchema" xmlns:xs="http://www.w3.org/2001/XMLSchema" xmlns:p="http://schemas.microsoft.com/office/2006/metadata/properties" xmlns:ns2="96c9ce25-6928-45bf-8937-da165ef22333" xmlns:ns3="1a247b7f-ed95-42dc-b7b4-ef781e74373a" xmlns:ns4="47f70f44-67fe-46b0-894e-bc561bed58a5" targetNamespace="http://schemas.microsoft.com/office/2006/metadata/properties" ma:root="true" ma:fieldsID="0730751d408d5b5e660eb0275da93f61" ns2:_="" ns3:_="" ns4:_="">
    <xsd:import namespace="96c9ce25-6928-45bf-8937-da165ef22333"/>
    <xsd:import namespace="1a247b7f-ed95-42dc-b7b4-ef781e74373a"/>
    <xsd:import namespace="47f70f44-67fe-46b0-894e-bc561bed58a5"/>
    <xsd:element name="properties">
      <xsd:complexType>
        <xsd:sequence>
          <xsd:element name="documentManagement">
            <xsd:complexType>
              <xsd:all>
                <xsd:element ref="ns2:Description0" minOccurs="0"/>
                <xsd:element ref="ns2:Report_x0020_Version" minOccurs="0"/>
                <xsd:element ref="ns2:Report_x0020_Format" minOccurs="0"/>
                <xsd:element ref="ns2:Report_x0020_Type" minOccurs="0"/>
                <xsd:element ref="ns2:Mode" minOccurs="0"/>
                <xsd:element ref="ns2:Fiscal_x0020_Year" minOccurs="0"/>
                <xsd:element ref="ns2:Document_x0020_Type" minOccurs="0"/>
                <xsd:element ref="ns3:DocumentCategoryID" minOccurs="0"/>
                <xsd:element ref="ns3:DocumentCategoryBcs_ID" minOccurs="0"/>
                <xsd:element ref="ns3:DocumentCategoryID_x003a__x0020_FocusAreaDescription" minOccurs="0"/>
                <xsd:element ref="ns4:ProjectID" minOccurs="0"/>
                <xsd:element ref="ns4:ProjectIDBcs_ID" minOccurs="0"/>
                <xsd:element ref="ns4:ProjectID_x003a__x0020_ProjectID" minOccurs="0"/>
                <xsd:element ref="ns4:ProjectID_x003a__x0020_Project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c9ce25-6928-45bf-8937-da165ef22333" elementFormDefault="qualified">
    <xsd:import namespace="http://schemas.microsoft.com/office/2006/documentManagement/types"/>
    <xsd:import namespace="http://schemas.microsoft.com/office/infopath/2007/PartnerControls"/>
    <xsd:element name="Description0" ma:index="8" nillable="true" ma:displayName="Description" ma:internalName="Description0">
      <xsd:simpleType>
        <xsd:restriction base="dms:Text"/>
      </xsd:simpleType>
    </xsd:element>
    <xsd:element name="Report_x0020_Version" ma:index="9" nillable="true" ma:displayName="Report Version" ma:internalName="Report_x0020_Version">
      <xsd:simpleType>
        <xsd:restriction base="dms:Text"/>
      </xsd:simpleType>
    </xsd:element>
    <xsd:element name="Report_x0020_Format" ma:index="10" nillable="true" ma:displayName="Report Format" ma:internalName="Report_x0020_Format">
      <xsd:simpleType>
        <xsd:restriction base="dms:Text"/>
      </xsd:simpleType>
    </xsd:element>
    <xsd:element name="Report_x0020_Type" ma:index="11" nillable="true" ma:displayName="Report Type" ma:internalName="Report_x0020_Type">
      <xsd:simpleType>
        <xsd:restriction base="dms:Text"/>
      </xsd:simpleType>
    </xsd:element>
    <xsd:element name="Mode" ma:index="12" nillable="true" ma:displayName="Mode" ma:internalName="Mode">
      <xsd:simpleType>
        <xsd:restriction base="dms:Text"/>
      </xsd:simpleType>
    </xsd:element>
    <xsd:element name="Fiscal_x0020_Year" ma:index="13" nillable="true" ma:displayName="Fiscal Year" ma:internalName="Fiscal_x0020_Year">
      <xsd:simpleType>
        <xsd:restriction base="dms:Text"/>
      </xsd:simpleType>
    </xsd:element>
    <xsd:element name="Document_x0020_Type" ma:index="14" nillable="true" ma:displayName="Document Type" ma:default="Default" ma:format="Dropdown" ma:internalName="Document_x0020_Type">
      <xsd:simpleType>
        <xsd:restriction base="dms:Choice">
          <xsd:enumeration value="Default"/>
          <xsd:enumeration value="YoY"/>
        </xsd:restriction>
      </xsd:simpleType>
    </xsd:element>
  </xsd:schema>
  <xsd:schema xmlns:xsd="http://www.w3.org/2001/XMLSchema" xmlns:xs="http://www.w3.org/2001/XMLSchema" xmlns:dms="http://schemas.microsoft.com/office/2006/documentManagement/types" xmlns:pc="http://schemas.microsoft.com/office/infopath/2007/PartnerControls" targetNamespace="1a247b7f-ed95-42dc-b7b4-ef781e74373a" elementFormDefault="qualified">
    <xsd:import namespace="http://schemas.microsoft.com/office/2006/documentManagement/types"/>
    <xsd:import namespace="http://schemas.microsoft.com/office/infopath/2007/PartnerControls"/>
    <xsd:element name="DocumentCategoryID" ma:index="15" nillable="true" ma:displayName="Document Category ID" ma:internalName="DocumentCategoryID">
      <xsd:complexType>
        <xsd:simpleContent>
          <xsd:extension base="dms:BusinessDataPrimaryField">
            <xsd:attribute name="BdcField" type="xsd:string" fixed="FocusAreaID"/>
            <xsd:attribute name="RelatedFieldWssStaticName" type="xsd:string" fixed="DocumentCategoryBcs_ID"/>
            <xsd:attribute name="SecondaryFieldBdcNames" type="xsd:string" fixed="21%20FocusAreaDescription%203"/>
            <xsd:attribute name="SecondaryFieldsWssStaticNames" type="xsd:string" fixed="53%20DocumentCategoryID%5Fx003a%5F%5Fx0020%5FFocusAreaDescription%203"/>
            <xsd:attribute name="SystemInstance" type="xsd:string" fixed="PATS2005"/>
            <xsd:attribute name="EntityNamespace" type="xsd:string" fixed="EDC.WebParts.COMPLIANCE"/>
            <xsd:attribute name="EntityName" type="xsd:string" fixed="DocumentCategoryBcs"/>
            <xsd:attribute name="RelatedFieldBDCField" type="xsd:string" fixed=""/>
            <xsd:attribute name="Resolved" type="xsd:string" fixed="true"/>
          </xsd:extension>
        </xsd:simpleContent>
      </xsd:complexType>
    </xsd:element>
    <xsd:element name="DocumentCategoryBcs_ID" ma:index="16" nillable="true" ma:displayName="DocumentCategoryBcs_ID" ma:hidden="true" ma:internalName="DocumentCategoryBcs_ID">
      <xsd:complexType>
        <xsd:simpleContent>
          <xsd:extension base="dms:BusinessDataSecondaryField">
            <xsd:attribute name="BdcField" type="xsd:string" fixed="DocumentCategoryBcs_ID"/>
          </xsd:extension>
        </xsd:simpleContent>
      </xsd:complexType>
    </xsd:element>
    <xsd:element name="DocumentCategoryID_x003a__x0020_FocusAreaDescription" ma:index="17" nillable="true" ma:displayName="DocumentCategoryID: FocusAreaDescription" ma:internalName="DocumentCategoryID_x003a__x0020_FocusAreaDescription">
      <xsd:complexType>
        <xsd:simpleContent>
          <xsd:extension base="dms:BusinessDataSecondaryField">
            <xsd:attribute name="BdcField" type="xsd:string" fixed="FocusAreaDescription"/>
          </xsd:extension>
        </xsd:simpleContent>
      </xsd:complexType>
    </xsd:element>
  </xsd:schema>
  <xsd:schema xmlns:xsd="http://www.w3.org/2001/XMLSchema" xmlns:xs="http://www.w3.org/2001/XMLSchema" xmlns:dms="http://schemas.microsoft.com/office/2006/documentManagement/types" xmlns:pc="http://schemas.microsoft.com/office/infopath/2007/PartnerControls" targetNamespace="47f70f44-67fe-46b0-894e-bc561bed58a5" elementFormDefault="qualified">
    <xsd:import namespace="http://schemas.microsoft.com/office/2006/documentManagement/types"/>
    <xsd:import namespace="http://schemas.microsoft.com/office/infopath/2007/PartnerControls"/>
    <xsd:element name="ProjectID" ma:index="18" nillable="true" ma:displayName="Project ID" ma:internalName="ProjectID">
      <xsd:complexType>
        <xsd:simpleContent>
          <xsd:extension base="dms:BusinessDataPrimaryField">
            <xsd:attribute name="BdcField" type="xsd:string" fixed="ProjectID"/>
            <xsd:attribute name="RelatedFieldWssStaticName" type="xsd:string" fixed="ProjectIDBcs_ID"/>
            <xsd:attribute name="SecondaryFieldBdcNames" type="xsd:string" fixed="10%2012%20ProjectID%20ProjectName%206"/>
            <xsd:attribute name="SecondaryFieldsWssStaticNames" type="xsd:string" fixed="33%2035%20ProjectID%5Fx003a%5F%5Fx0020%5FProjectID%20ProjectID%5Fx003a%5F%5Fx0020%5FProjectName%206"/>
            <xsd:attribute name="SystemInstance" type="xsd:string" fixed="PATS2005"/>
            <xsd:attribute name="EntityNamespace" type="xsd:string" fixed="EDC.WebParts.COMPLIANCE"/>
            <xsd:attribute name="EntityName" type="xsd:string" fixed="ProjectIDBcs"/>
            <xsd:attribute name="RelatedFieldBDCField" type="xsd:string" fixed=""/>
            <xsd:attribute name="Resolved" type="xsd:string" fixed="true"/>
          </xsd:extension>
        </xsd:simpleContent>
      </xsd:complexType>
    </xsd:element>
    <xsd:element name="ProjectIDBcs_ID" ma:index="19" nillable="true" ma:displayName="ProjectIDBcs_ID" ma:hidden="true" ma:internalName="ProjectIDBcs_ID">
      <xsd:complexType>
        <xsd:simpleContent>
          <xsd:extension base="dms:BusinessDataSecondaryField">
            <xsd:attribute name="BdcField" type="xsd:string" fixed="ProjectIDBcs_ID"/>
          </xsd:extension>
        </xsd:simpleContent>
      </xsd:complexType>
    </xsd:element>
    <xsd:element name="ProjectID_x003a__x0020_ProjectID" ma:index="20" nillable="true" ma:displayName="ProjectID: ProjectID" ma:internalName="ProjectID_x003a__x0020_ProjectID">
      <xsd:complexType>
        <xsd:simpleContent>
          <xsd:extension base="dms:BusinessDataSecondaryField">
            <xsd:attribute name="BdcField" type="xsd:string" fixed="ProjectID"/>
          </xsd:extension>
        </xsd:simpleContent>
      </xsd:complexType>
    </xsd:element>
    <xsd:element name="ProjectID_x003a__x0020_ProjectName" ma:index="21" nillable="true" ma:displayName="ProjectID: ProjectName" ma:internalName="ProjectID_x003a__x0020_ProjectName">
      <xsd:complexType>
        <xsd:simpleContent>
          <xsd:extension base="dms:BusinessDataSecondaryField">
            <xsd:attribute name="BdcField" type="xsd:string" fixed="ProjectName"/>
          </xsd:extension>
        </xsd:simple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282D95-B861-4767-954B-882206A0E5DA}">
  <ds:schemaRefs>
    <ds:schemaRef ds:uri="http://schemas.microsoft.com/office/2006/metadata/longProperties"/>
  </ds:schemaRefs>
</ds:datastoreItem>
</file>

<file path=customXml/itemProps2.xml><?xml version="1.0" encoding="utf-8"?>
<ds:datastoreItem xmlns:ds="http://schemas.openxmlformats.org/officeDocument/2006/customXml" ds:itemID="{F8703DA8-C007-43CE-89D0-B2636B002427}">
  <ds:schemaRefs>
    <ds:schemaRef ds:uri="http://schemas.openxmlformats.org/package/2006/metadata/core-properties"/>
    <ds:schemaRef ds:uri="http://schemas.microsoft.com/office/2006/metadata/properties"/>
    <ds:schemaRef ds:uri="http://schemas.microsoft.com/office/2006/documentManagement/types"/>
    <ds:schemaRef ds:uri="http://purl.org/dc/elements/1.1/"/>
    <ds:schemaRef ds:uri="http://www.w3.org/XML/1998/namespace"/>
    <ds:schemaRef ds:uri="http://purl.org/dc/dcmitype/"/>
    <ds:schemaRef ds:uri="96c9ce25-6928-45bf-8937-da165ef22333"/>
    <ds:schemaRef ds:uri="http://schemas.microsoft.com/office/infopath/2007/PartnerControls"/>
    <ds:schemaRef ds:uri="47f70f44-67fe-46b0-894e-bc561bed58a5"/>
    <ds:schemaRef ds:uri="1a247b7f-ed95-42dc-b7b4-ef781e74373a"/>
    <ds:schemaRef ds:uri="http://purl.org/dc/terms/"/>
  </ds:schemaRefs>
</ds:datastoreItem>
</file>

<file path=customXml/itemProps3.xml><?xml version="1.0" encoding="utf-8"?>
<ds:datastoreItem xmlns:ds="http://schemas.openxmlformats.org/officeDocument/2006/customXml" ds:itemID="{9752F842-B0DF-4B05-A030-BC0D31DD71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c9ce25-6928-45bf-8937-da165ef22333"/>
    <ds:schemaRef ds:uri="1a247b7f-ed95-42dc-b7b4-ef781e74373a"/>
    <ds:schemaRef ds:uri="47f70f44-67fe-46b0-894e-bc561bed58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1A57C67-4C39-40B6-B2B4-728AA35C050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Readme</vt:lpstr>
      <vt:lpstr>Project Data</vt:lpstr>
      <vt:lpstr>Comments</vt:lpstr>
      <vt:lpstr>'Project Data'!Criteria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2015-01-28T18:30:12Z</dcterms:created>
  <dcterms:modified xsi:type="dcterms:W3CDTF">2018-01-30T20:41:28Z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695500.000000000</vt:lpwstr>
  </property>
</Properties>
</file>